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110" tabRatio="802" activeTab="10"/>
  </bookViews>
  <sheets>
    <sheet name="диаграмма" sheetId="26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" sheetId="185" r:id="rId6"/>
    <sheet name="цены на металл" sheetId="95" r:id="rId7"/>
    <sheet name="цены на металл 2" sheetId="96" r:id="rId8"/>
    <sheet name="дин. цен" sheetId="171" r:id="rId9"/>
    <sheet name="индекс потр цен" sheetId="191" r:id="rId10"/>
    <sheet name="Средние цены" sheetId="172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цен'!$A$1:$M$73</definedName>
    <definedName name="_xlnm.Print_Area" localSheetId="5">'соц инфрастр'!$A$1:$F$85</definedName>
    <definedName name="_xlnm.Print_Area" localSheetId="4">'Ст.мин. набора прод.'!$A$2:$K$122</definedName>
    <definedName name="_xlnm.Print_Area" localSheetId="2">'труд рес'!$A$1:$H$58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I61" i="98"/>
  <c r="F61"/>
  <c r="C61"/>
  <c r="N5" i="172"/>
  <c r="L5"/>
  <c r="J5"/>
  <c r="C6" i="157"/>
  <c r="E6"/>
  <c r="C57"/>
  <c r="C50"/>
  <c r="C44"/>
  <c r="G28"/>
  <c r="E32"/>
  <c r="D17" i="95"/>
  <c r="F24" i="149" l="1"/>
  <c r="F23"/>
  <c r="F21"/>
  <c r="F20"/>
  <c r="F19"/>
  <c r="C21"/>
  <c r="E21"/>
  <c r="F13" l="1"/>
  <c r="F11"/>
  <c r="F9"/>
  <c r="D61" i="98" l="1"/>
  <c r="G61"/>
  <c r="J61"/>
  <c r="E60" i="171" l="1"/>
  <c r="C69"/>
  <c r="C60" i="98" l="1"/>
  <c r="D60"/>
  <c r="F60"/>
  <c r="G60"/>
  <c r="I60"/>
  <c r="J60"/>
  <c r="E28" i="157"/>
  <c r="AO31" i="26" l="1"/>
  <c r="C59" i="98" l="1"/>
  <c r="D59"/>
  <c r="F59"/>
  <c r="G59"/>
  <c r="I59"/>
  <c r="J59"/>
  <c r="C58" l="1"/>
  <c r="D58"/>
  <c r="F58"/>
  <c r="G58"/>
  <c r="I58"/>
  <c r="J58"/>
  <c r="E50" i="157" l="1"/>
  <c r="D6" l="1"/>
  <c r="AN31" i="26" l="1"/>
  <c r="F5" i="149"/>
  <c r="G13"/>
  <c r="E13"/>
  <c r="C13" l="1"/>
  <c r="D21"/>
  <c r="B11" i="26" l="1"/>
  <c r="D69" i="171" l="1"/>
  <c r="E69" s="1"/>
  <c r="C57" i="98" l="1"/>
  <c r="D57"/>
  <c r="F57"/>
  <c r="G57"/>
  <c r="I57"/>
  <c r="J57"/>
  <c r="I56" l="1"/>
  <c r="F56"/>
  <c r="C56"/>
  <c r="D56" l="1"/>
  <c r="G56"/>
  <c r="J56"/>
  <c r="D38" i="157" l="1"/>
  <c r="E70" i="171" l="1"/>
  <c r="E68"/>
  <c r="E67"/>
  <c r="E64"/>
  <c r="E63"/>
  <c r="E62"/>
  <c r="E61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D13"/>
  <c r="E44" i="157" l="1"/>
  <c r="F28" l="1"/>
  <c r="E35" l="1"/>
  <c r="E38" s="1"/>
  <c r="G56" l="1"/>
  <c r="F56"/>
  <c r="G55"/>
  <c r="F55"/>
  <c r="G54"/>
  <c r="F54"/>
  <c r="G53"/>
  <c r="F53"/>
  <c r="G52"/>
  <c r="F52"/>
  <c r="G51"/>
  <c r="F51"/>
  <c r="D50"/>
  <c r="D44" s="1"/>
  <c r="D57" s="1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G6" l="1"/>
  <c r="F38"/>
  <c r="G50"/>
  <c r="F50"/>
  <c r="F44" l="1"/>
  <c r="E57"/>
  <c r="G44"/>
  <c r="F57" l="1"/>
  <c r="G57"/>
  <c r="J55" i="98" l="1"/>
  <c r="I55"/>
  <c r="G55"/>
  <c r="F55"/>
  <c r="D55"/>
  <c r="C55"/>
  <c r="N17" i="95" l="1"/>
  <c r="F5" i="23" l="1"/>
  <c r="H17" i="95" l="1"/>
  <c r="F17"/>
  <c r="M17"/>
  <c r="K17"/>
  <c r="I17"/>
  <c r="G17"/>
  <c r="C17"/>
  <c r="F9" i="23" l="1"/>
  <c r="F8"/>
  <c r="F6"/>
  <c r="L17" i="95" l="1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<sst xmlns="http://schemas.openxmlformats.org/spreadsheetml/2006/main" count="952" uniqueCount="553">
  <si>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</si>
  <si>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</si>
  <si>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</si>
  <si>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</si>
  <si>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</si>
  <si>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</si>
  <si>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</si>
  <si>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</si>
  <si>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</si>
  <si>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</si>
  <si>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</si>
  <si>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</si>
  <si>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</si>
  <si>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</si>
  <si>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</si>
  <si>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</si>
  <si>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</si>
  <si>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</si>
  <si>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</si>
  <si>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</si>
  <si>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</si>
  <si>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</si>
  <si>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</si>
  <si>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</si>
  <si>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</si>
  <si>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</si>
  <si>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</si>
  <si>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</si>
  <si>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</si>
  <si>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</si>
  <si>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</si>
  <si>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</si>
  <si>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</si>
  <si>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</si>
  <si>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</si>
  <si>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</si>
  <si>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</si>
  <si>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</si>
  <si>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</si>
  <si>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</si>
  <si>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</si>
  <si>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</si>
  <si>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</si>
  <si>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</si>
  <si>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</si>
  <si>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</si>
  <si>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</si>
  <si>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</si>
  <si>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</si>
  <si>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</si>
  <si>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</si>
  <si>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</si>
  <si>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</si>
  <si>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</si>
  <si>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</si>
  <si>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</si>
  <si>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</si>
  <si>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</si>
  <si>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</si>
  <si>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</si>
  <si>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</si>
  <si>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</si>
  <si>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</si>
  <si>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</si>
  <si>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</si>
  <si>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</si>
  <si>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</si>
  <si>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</si>
  <si>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</si>
  <si>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</si>
  <si>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</si>
  <si>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</si>
  <si>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</si>
  <si>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</si>
  <si>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</si>
  <si>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</si>
  <si>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</si>
  <si>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</si>
  <si>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</si>
  <si>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</si>
  <si>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</si>
  <si>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</si>
  <si>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</si>
  <si>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</si>
  <si>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</si>
  <si>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</si>
  <si>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</si>
  <si>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</si>
  <si>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</si>
  <si>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</si>
  <si>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</si>
  <si>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</si>
  <si>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</si>
  <si>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</si>
  <si>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</si>
  <si>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</si>
  <si>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</si>
  <si>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</si>
  <si>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</si>
  <si>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</si>
  <si>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</si>
  <si>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</si>
  <si>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</si>
  <si>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</si>
  <si>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</si>
  <si>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</si>
  <si>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</si>
  <si>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</si>
  <si>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</si>
  <si>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</si>
  <si>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</si>
  <si>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</si>
  <si>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</si>
  <si>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</si>
  <si>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</si>
  <si>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</si>
  <si>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</si>
  <si>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</si>
  <si>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</si>
  <si>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</si>
  <si>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</si>
  <si>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</si>
  <si>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</si>
  <si>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</si>
  <si>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</si>
  <si>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</si>
  <si>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</si>
  <si>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</si>
  <si>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</si>
  <si>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</si>
  <si>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</si>
  <si>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</si>
  <si>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</si>
  <si>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</si>
  <si>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</si>
  <si>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</si>
  <si>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</si>
  <si>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</si>
  <si>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</si>
  <si>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</si>
  <si>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</si>
  <si>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</si>
  <si>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</si>
  <si>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</si>
  <si>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</si>
  <si>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</si>
  <si>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</si>
  <si>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</si>
  <si>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</si>
  <si>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</si>
  <si>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</si>
  <si>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</si>
  <si>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</si>
  <si>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</si>
  <si>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</si>
  <si>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</si>
  <si>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</si>
  <si>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</si>
  <si>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</si>
  <si>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</si>
  <si>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</si>
  <si>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</si>
  <si>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</si>
  <si>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</si>
  <si>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</si>
  <si>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</si>
  <si>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</si>
  <si>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</si>
  <si>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</si>
  <si>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</si>
  <si>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</si>
  <si>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</si>
  <si>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</si>
  <si>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</si>
  <si>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</si>
  <si>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</si>
  <si>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</si>
  <si>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</si>
  <si>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</si>
  <si>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</si>
  <si>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</si>
  <si>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</si>
  <si>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</si>
  <si>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</si>
  <si>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</si>
  <si>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</si>
  <si>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</si>
  <si>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</si>
  <si>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</si>
  <si>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</si>
  <si>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</si>
  <si>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</si>
  <si>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</si>
  <si>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</si>
  <si>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</si>
  <si>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</si>
  <si>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</si>
  <si>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</si>
  <si>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</si>
  <si>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</si>
  <si>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</si>
  <si>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</si>
  <si>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</si>
  <si>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</si>
  <si>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</si>
  <si>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</si>
  <si>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</si>
  <si>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</si>
  <si>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</si>
  <si>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</si>
  <si>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</si>
  <si>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</si>
  <si>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</si>
  <si>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</si>
  <si>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</si>
  <si>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</si>
  <si>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</si>
  <si>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</si>
  <si>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</si>
  <si>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</si>
  <si>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</si>
  <si>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</si>
  <si>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</si>
  <si>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</si>
  <si>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</si>
  <si>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</si>
  <si>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</si>
  <si>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</si>
  <si>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</si>
  <si>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</si>
  <si>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</si>
  <si>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</si>
  <si>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</si>
  <si>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</si>
  <si>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</si>
  <si>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</si>
  <si>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</si>
  <si>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</si>
  <si>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</si>
  <si>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</si>
  <si>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</si>
  <si>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</si>
  <si>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</si>
  <si>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</si>
  <si>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</si>
  <si>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</si>
  <si>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</si>
  <si>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</si>
  <si>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</si>
  <si>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</si>
  <si>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</si>
  <si>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</si>
  <si>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</si>
  <si>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</si>
  <si>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</si>
  <si>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</si>
  <si>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</si>
  <si>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</si>
  <si>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</si>
  <si>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</si>
  <si>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</si>
  <si>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</si>
  <si>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</si>
  <si>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</si>
  <si>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</si>
  <si>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</si>
  <si>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</si>
  <si>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</si>
  <si>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</si>
  <si>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</si>
  <si>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</si>
  <si>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</si>
  <si>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</si>
  <si>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</si>
  <si>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</si>
  <si>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</si>
  <si>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</si>
  <si>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</si>
  <si>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</si>
  <si>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</si>
  <si>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</si>
  <si>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</si>
  <si>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</si>
  <si>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</si>
  <si>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</si>
  <si>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</si>
  <si>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</si>
  <si>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</si>
  <si>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</si>
  <si>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</si>
  <si>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</si>
  <si>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</si>
  <si>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</si>
  <si>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</si>
  <si>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</si>
  <si>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</si>
  <si>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</si>
  <si>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</si>
  <si>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</si>
  <si>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</si>
  <si>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</si>
  <si>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</si>
  <si>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</si>
  <si>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</si>
  <si>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</si>
  <si>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</si>
  <si>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</si>
  <si>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</si>
  <si>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</si>
  <si>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</si>
  <si>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</si>
  <si>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</si>
  <si>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</si>
  <si>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</si>
  <si>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</si>
  <si>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</si>
  <si>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</si>
  <si>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</si>
  <si>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</si>
  <si>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</si>
  <si>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</si>
  <si>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</si>
  <si>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</si>
  <si>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</si>
  <si>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</si>
  <si>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</si>
  <si>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</si>
  <si>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</si>
  <si>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</si>
  <si>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</si>
  <si>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</si>
  <si>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</si>
  <si>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</si>
  <si>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</si>
  <si>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</si>
  <si>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</si>
  <si>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</si>
  <si>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</si>
  <si>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</si>
  <si>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</si>
  <si>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</si>
  <si>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</si>
  <si>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</si>
  <si>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</si>
  <si>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</si>
  <si>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</si>
  <si>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</si>
  <si>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</si>
  <si>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</si>
  <si>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</si>
  <si>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</si>
  <si>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</si>
  <si>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</si>
  <si>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</si>
  <si>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</si>
  <si>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</si>
  <si>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</si>
  <si>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</si>
  <si>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</si>
  <si>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</si>
  <si>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</si>
  <si>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</si>
  <si>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</si>
  <si>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</si>
  <si>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</si>
  <si>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</si>
  <si>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</si>
  <si>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</si>
  <si>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</si>
  <si>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</si>
  <si>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</si>
  <si>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</si>
  <si>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</si>
  <si>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</si>
  <si>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</si>
  <si>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</si>
  <si>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</si>
  <si>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</si>
  <si>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на 01.01.13г.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</si>
  <si>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</si>
  <si>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</si>
  <si>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</si>
  <si>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</si>
  <si>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</si>
  <si>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</si>
  <si>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</si>
  <si>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</si>
  <si>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</si>
  <si>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</si>
  <si>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</si>
  <si>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</si>
  <si>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</si>
  <si>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</si>
  <si>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</si>
  <si>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</si>
  <si>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</si>
  <si>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</si>
  <si>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</si>
  <si>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</si>
  <si>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</si>
  <si>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</si>
  <si>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</si>
  <si>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01.01.13</t>
  </si>
  <si>
    <t>2013</t>
  </si>
  <si>
    <t>к декабрю 2012 г., %</t>
  </si>
  <si>
    <t>нет данных</t>
  </si>
  <si>
    <t xml:space="preserve"> - Городская поликлинника №2 (р-н Талнах)</t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</si>
  <si>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</si>
  <si>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</si>
  <si>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</si>
  <si>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</si>
  <si>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Динамика курса Евро</t>
  </si>
  <si>
    <t>29,90 / 31,46</t>
  </si>
  <si>
    <t>30,30 / 30,80</t>
  </si>
  <si>
    <t>30,19 / 31,32</t>
  </si>
  <si>
    <t>39,52 / 41,14</t>
  </si>
  <si>
    <t>39,70 / 40,20</t>
  </si>
  <si>
    <t>39,44 / 40,64</t>
  </si>
  <si>
    <t xml:space="preserve"> - не имеющие основного общего образования</t>
  </si>
  <si>
    <t>30,47 / 32,05</t>
  </si>
  <si>
    <t>30,60 / 31,30</t>
  </si>
  <si>
    <t>30,70 / 31,88</t>
  </si>
  <si>
    <t>39,36 / 40,98</t>
  </si>
  <si>
    <t>39,40 / 40,10</t>
  </si>
  <si>
    <t>39,20 / 40,40</t>
  </si>
  <si>
    <t>1 кв. 2013</t>
  </si>
  <si>
    <t>26 / 4 804</t>
  </si>
  <si>
    <t>5 / 554</t>
  </si>
  <si>
    <t>Динамика индекса потребительских цен по Красноярскому краю (отчетный месяц к предыдущему), %</t>
  </si>
  <si>
    <r>
      <t xml:space="preserve">7 229       </t>
    </r>
    <r>
      <rPr>
        <sz val="10"/>
        <rFont val="Times New Roman Cyr"/>
        <charset val="204"/>
      </rPr>
      <t>(по итогам 2012 года)</t>
    </r>
  </si>
  <si>
    <t xml:space="preserve">* По данным статистики </t>
  </si>
  <si>
    <t>30,36 / 31,94</t>
  </si>
  <si>
    <t>30,80 / 31,50</t>
  </si>
  <si>
    <t>30,90 / 31,96</t>
  </si>
  <si>
    <t>39,97 / 41,51</t>
  </si>
  <si>
    <t>40,40 / 41,00</t>
  </si>
  <si>
    <t>40,14 / 41,44</t>
  </si>
  <si>
    <t>35 / 37</t>
  </si>
  <si>
    <t>31,02 / 32,60</t>
  </si>
  <si>
    <t>31,10 / 31,80</t>
  </si>
  <si>
    <t>31,21 / 32,29</t>
  </si>
  <si>
    <t>40,35 / 41,97</t>
  </si>
  <si>
    <t>40,40 / 41,20</t>
  </si>
  <si>
    <t>40,36 / 41,57</t>
  </si>
  <si>
    <t>на 01.07.2012г.</t>
  </si>
  <si>
    <t>на 01.07.2013г.</t>
  </si>
  <si>
    <t>Отклонение 01.07.13г./ 01.07.12г, +, -</t>
  </si>
  <si>
    <t>2 кв. 2013</t>
  </si>
  <si>
    <t>01.07.2013г.</t>
  </si>
  <si>
    <t>5 657/119</t>
  </si>
  <si>
    <t>6 761/919</t>
  </si>
  <si>
    <t>42 / 30 850</t>
  </si>
  <si>
    <t>42 / 30 370</t>
  </si>
  <si>
    <t>2 / 782</t>
  </si>
  <si>
    <t>1 / 17</t>
  </si>
  <si>
    <t>3 / 381</t>
  </si>
  <si>
    <t>1 / 125</t>
  </si>
  <si>
    <t>1 / 122</t>
  </si>
  <si>
    <t>4 / 957</t>
  </si>
  <si>
    <t>г. Дудинка</t>
  </si>
  <si>
    <t>г. Норильск</t>
  </si>
  <si>
    <t>32,17 / 33,75</t>
  </si>
  <si>
    <t>32,50 / 33,30</t>
  </si>
  <si>
    <t>32,48 / 33,48</t>
  </si>
  <si>
    <t>42,14 / 43,76</t>
  </si>
  <si>
    <t>42,40 / 43,20</t>
  </si>
  <si>
    <t>42,13 / 43,43</t>
  </si>
  <si>
    <t xml:space="preserve"> -</t>
  </si>
  <si>
    <t>Динамика индекса потребительских цен по Российской Федерации (отчетный месяц к предыдущему), %</t>
  </si>
  <si>
    <r>
      <t xml:space="preserve">49,40 </t>
    </r>
    <r>
      <rPr>
        <vertAlign val="superscript"/>
        <sz val="13"/>
        <rFont val="Times New Roman Cyr"/>
        <charset val="204"/>
      </rPr>
      <t>1)</t>
    </r>
  </si>
  <si>
    <r>
      <t>38,70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</si>
  <si>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318,79 (мес./чел.)</t>
  </si>
  <si>
    <t>418,04 (мес./чел.)</t>
  </si>
  <si>
    <t>33 / 35</t>
  </si>
  <si>
    <t>32 / 35</t>
  </si>
  <si>
    <t>32,35 / 33,93</t>
  </si>
  <si>
    <t>32,50 / 33,20</t>
  </si>
  <si>
    <t>32,46 / 33,65</t>
  </si>
  <si>
    <t>43,14 / 44,76</t>
  </si>
  <si>
    <t>43,20 / 44,00</t>
  </si>
  <si>
    <t>43,00 / 44,21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</si>
  <si>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</si>
  <si>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t>1)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</si>
  <si>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</si>
  <si>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2)</t>
    </r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</si>
  <si>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1)</t>
    </r>
  </si>
  <si>
    <t>1) Увеличение показателя произошло в связи с миграционными процессами на территории и ростом рождаемости</t>
  </si>
  <si>
    <t>2) Снижение численности связано с плановым снижением набора обучающихся в группу по отделению «народные инструменты»</t>
  </si>
  <si>
    <r>
      <t>на 01.07.12г.</t>
    </r>
    <r>
      <rPr>
        <vertAlign val="superscript"/>
        <sz val="12"/>
        <rFont val="Times New Roman Cyr"/>
        <charset val="204"/>
      </rPr>
      <t>2)</t>
    </r>
  </si>
  <si>
    <r>
      <t>на 01.07.13г.</t>
    </r>
    <r>
      <rPr>
        <vertAlign val="superscript"/>
        <sz val="12"/>
        <color indexed="8"/>
        <rFont val="Times New Roman"/>
        <family val="1"/>
        <charset val="204"/>
      </rPr>
      <t>2)</t>
    </r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</si>
  <si>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</si>
  <si>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vertAlign val="superscript"/>
        <sz val="13"/>
        <rFont val="Times New Roman Cyr"/>
        <charset val="204"/>
      </rPr>
      <t>1)</t>
    </r>
  </si>
  <si>
    <r>
      <t xml:space="preserve"> Работники учреждений, финансируемых из краевого бюджета, получающие ДКВ</t>
    </r>
    <r>
      <rPr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</si>
  <si>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vertAlign val="superscript"/>
        <sz val="13"/>
        <rFont val="Times New Roman Cyr"/>
        <charset val="204"/>
      </rPr>
      <t>2)</t>
    </r>
  </si>
  <si>
    <r>
      <t>Стоимость минимального набора продуктов питания</t>
    </r>
    <r>
      <rPr>
        <sz val="18"/>
        <rFont val="Times New Roman"/>
        <family val="1"/>
        <charset val="204"/>
      </rPr>
      <t>*</t>
    </r>
  </si>
  <si>
    <r>
      <t>1)</t>
    </r>
    <r>
      <rPr>
        <b/>
        <sz val="13"/>
        <rFont val="Times New Roman Cyr"/>
        <charset val="204"/>
      </rPr>
      <t xml:space="preserve">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</si>
  <si>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Данные ЦИОМ ЗФ ОАО "ГМК "Норильский никель"</t>
    </r>
  </si>
  <si>
    <t>** Данные ЦБ РФ с официального сайта Министерства финансов РФ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</si>
  <si>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</si>
  <si>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</si>
  <si>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01.09.12г.</t>
    </r>
    <r>
      <rPr>
        <sz val="12"/>
        <rFont val="Times New Roman Cyr"/>
        <charset val="204"/>
      </rPr>
      <t>*</t>
    </r>
  </si>
  <si>
    <r>
      <t>на 01.09.13г.</t>
    </r>
    <r>
      <rPr>
        <sz val="12"/>
        <rFont val="Times New Roman Cyr"/>
        <charset val="204"/>
      </rPr>
      <t>*</t>
    </r>
  </si>
  <si>
    <t>Отклонение 01.09.13г./ 01.09.12г, +, -</t>
  </si>
  <si>
    <t>на 01.09.13г.</t>
  </si>
  <si>
    <t>на 01.09.2012г.</t>
  </si>
  <si>
    <t>на 01.09.2013г.</t>
  </si>
  <si>
    <t>на 01.09.12</t>
  </si>
  <si>
    <t>на 01.09.13</t>
  </si>
  <si>
    <t>август 2012</t>
  </si>
  <si>
    <t>август 2013</t>
  </si>
  <si>
    <t>на 01.09.12г</t>
  </si>
  <si>
    <t>на 01.09.13г</t>
  </si>
  <si>
    <t>Отклонение                                        август 2013 / 2012</t>
  </si>
  <si>
    <t>Отклонение                                    01.09.13г. / 01.09.12г.</t>
  </si>
  <si>
    <t>Отклонение                                          август 2013 / 2012</t>
  </si>
  <si>
    <t>Отклонение 01.09.13/ 01.09.12,          +, -</t>
  </si>
  <si>
    <t>Средние цены в городах РФ и МО г. Норильск в августе 2013 года, по данным Росстата</t>
  </si>
  <si>
    <t>01.09.10 г.</t>
  </si>
  <si>
    <t>01.09.11 г.</t>
  </si>
  <si>
    <t>01.09.12 г.</t>
  </si>
  <si>
    <t>22,5 / 25</t>
  </si>
  <si>
    <t>23 / 29</t>
  </si>
  <si>
    <t>25 / 28</t>
  </si>
  <si>
    <t>34 / 35</t>
  </si>
  <si>
    <t xml:space="preserve">29 / 31 </t>
  </si>
  <si>
    <t>33 / 34</t>
  </si>
  <si>
    <t>37 / 38</t>
  </si>
  <si>
    <t>23,5 / 26</t>
  </si>
  <si>
    <t>27 / 30</t>
  </si>
  <si>
    <t>01.09.13 г.</t>
  </si>
  <si>
    <t>30 / 32</t>
  </si>
  <si>
    <t>34 / 37</t>
  </si>
  <si>
    <t>32,53 / 34,31</t>
  </si>
  <si>
    <t>32,80 / 33,40</t>
  </si>
  <si>
    <t>32,65 / 34,00</t>
  </si>
  <si>
    <t>43,31 / 45,13</t>
  </si>
  <si>
    <t>43,80 / 44,40</t>
  </si>
  <si>
    <t>43,28 / 44,68</t>
  </si>
  <si>
    <t>Стоимость минимального набора продуктов питания в субъектах РФ за август 2012 и 2013гг.</t>
  </si>
  <si>
    <t>за август 2013г</t>
  </si>
  <si>
    <t>за август 2012г</t>
  </si>
  <si>
    <t>Динамика индекса потребительских цен по Российской Федерации (август к августу), %</t>
  </si>
  <si>
    <t>Динамика индекса потребительских цен по Красноярскому краю (август к августу), %</t>
  </si>
  <si>
    <t>Динамика индекса потребительских цен по Красноярскому краю (январь-август к январю-августу), %</t>
  </si>
  <si>
    <t>Итого за 8 месяцев</t>
  </si>
  <si>
    <r>
      <rPr>
        <b/>
        <sz val="12"/>
        <rFont val="Times New Roman Cyr"/>
        <charset val="204"/>
      </rPr>
      <t>*</t>
    </r>
    <r>
      <rPr>
        <sz val="12"/>
        <rFont val="Times New Roman Cyr"/>
        <charset val="204"/>
      </rPr>
      <t xml:space="preserve"> По данным ЗАГС</t>
    </r>
  </si>
  <si>
    <t>МО г. Норильск</t>
  </si>
  <si>
    <t>20 / 30 *</t>
  </si>
  <si>
    <t xml:space="preserve">* Маршруты в черте районов: Центральный, Кайеркан, Талнах / межрайонные маршруты </t>
  </si>
  <si>
    <t xml:space="preserve">2) Маршруты в черте районов: Центральный, Кайеркан, Талнах / межрайонные маршруты </t>
  </si>
  <si>
    <r>
      <t xml:space="preserve">20 / 30 </t>
    </r>
    <r>
      <rPr>
        <vertAlign val="superscript"/>
        <sz val="13"/>
        <rFont val="Times New Roman Cyr"/>
        <charset val="204"/>
      </rPr>
      <t>2)</t>
    </r>
  </si>
  <si>
    <r>
      <t xml:space="preserve">50,90 </t>
    </r>
    <r>
      <rPr>
        <vertAlign val="superscript"/>
        <sz val="13"/>
        <rFont val="Times New Roman Cyr"/>
        <charset val="204"/>
      </rPr>
      <t>1)</t>
    </r>
  </si>
  <si>
    <t>* ЗАО "ТТК", ООО "Арктур"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</si>
</sst>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8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 Cyr"/>
      <charset val="204"/>
    </font>
    <font>
      <vertAlign val="superscript"/>
      <sz val="12"/>
      <name val="Times New Roman Cyr"/>
      <charset val="204"/>
    </font>
    <font>
      <vertAlign val="superscript"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1058">
    <xf numFmtId="0" fontId="0" fillId="0" borderId="0" xfId="0"/>
    <xf numFmtId="16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166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167" fontId="4" fillId="0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37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3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0" fillId="0" borderId="0" xfId="0" applyFont="1" applyFill="1" applyBorder="1" applyAlignment="1"/>
    <xf numFmtId="0" fontId="38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2" fontId="4" fillId="0" borderId="0" xfId="0" applyNumberFormat="1" applyFont="1" applyFill="1"/>
    <xf numFmtId="1" fontId="4" fillId="0" borderId="0" xfId="0" applyNumberFormat="1" applyFont="1" applyFill="1"/>
    <xf numFmtId="0" fontId="32" fillId="0" borderId="0" xfId="0" applyFont="1" applyFill="1"/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/>
    <xf numFmtId="1" fontId="32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167" fontId="5" fillId="0" borderId="0" xfId="0" applyNumberFormat="1" applyFont="1" applyFill="1" applyBorder="1"/>
    <xf numFmtId="0" fontId="41" fillId="0" borderId="0" xfId="0" applyFont="1" applyFill="1" applyBorder="1"/>
    <xf numFmtId="3" fontId="4" fillId="0" borderId="0" xfId="0" applyNumberFormat="1" applyFont="1" applyFill="1"/>
    <xf numFmtId="166" fontId="9" fillId="2" borderId="0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3" xfId="0" applyNumberFormat="1" applyFont="1" applyFill="1" applyBorder="1" applyAlignment="1">
      <alignment horizontal="center" vertical="center"/>
    </xf>
    <xf numFmtId="167" fontId="4" fillId="2" borderId="39" xfId="0" applyNumberFormat="1" applyFont="1" applyFill="1" applyBorder="1"/>
    <xf numFmtId="0" fontId="9" fillId="2" borderId="2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7" fontId="4" fillId="2" borderId="40" xfId="0" applyNumberFormat="1" applyFont="1" applyFill="1" applyBorder="1"/>
    <xf numFmtId="0" fontId="6" fillId="0" borderId="0" xfId="0" applyFont="1" applyFill="1"/>
    <xf numFmtId="0" fontId="4" fillId="2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5" fillId="0" borderId="0" xfId="0" applyFont="1" applyFill="1"/>
    <xf numFmtId="167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/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2" xfId="0" applyFont="1" applyFill="1" applyBorder="1"/>
    <xf numFmtId="0" fontId="9" fillId="0" borderId="4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ill="1" applyBorder="1"/>
    <xf numFmtId="0" fontId="4" fillId="0" borderId="1" xfId="0" applyFont="1" applyFill="1" applyBorder="1"/>
    <xf numFmtId="0" fontId="24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166" fontId="4" fillId="0" borderId="0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167" fontId="4" fillId="2" borderId="3" xfId="0" applyNumberFormat="1" applyFont="1" applyFill="1" applyBorder="1"/>
    <xf numFmtId="167" fontId="4" fillId="2" borderId="2" xfId="0" applyNumberFormat="1" applyFont="1" applyFill="1" applyBorder="1"/>
    <xf numFmtId="167" fontId="4" fillId="0" borderId="0" xfId="0" applyNumberFormat="1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62" fillId="0" borderId="0" xfId="7" applyFont="1" applyFill="1"/>
    <xf numFmtId="167" fontId="37" fillId="0" borderId="0" xfId="0" applyNumberFormat="1" applyFont="1" applyFill="1" applyBorder="1" applyAlignment="1">
      <alignment horizontal="center" vertical="center" wrapText="1"/>
    </xf>
    <xf numFmtId="0" fontId="62" fillId="0" borderId="0" xfId="11" applyFont="1" applyFill="1"/>
    <xf numFmtId="0" fontId="62" fillId="0" borderId="0" xfId="12" applyFont="1" applyFill="1"/>
    <xf numFmtId="0" fontId="62" fillId="0" borderId="0" xfId="13" applyFont="1" applyFill="1"/>
    <xf numFmtId="0" fontId="37" fillId="0" borderId="0" xfId="0" applyFont="1" applyFill="1" applyBorder="1" applyAlignment="1">
      <alignment horizontal="left"/>
    </xf>
    <xf numFmtId="0" fontId="65" fillId="0" borderId="0" xfId="3" applyFont="1" applyFill="1" applyBorder="1" applyAlignment="1">
      <alignment horizontal="right" wrapText="1"/>
    </xf>
    <xf numFmtId="0" fontId="63" fillId="0" borderId="0" xfId="2" applyFont="1" applyFill="1" applyBorder="1" applyAlignment="1">
      <alignment horizontal="right" wrapText="1"/>
    </xf>
    <xf numFmtId="0" fontId="61" fillId="0" borderId="0" xfId="14" applyFill="1"/>
    <xf numFmtId="0" fontId="61" fillId="0" borderId="0" xfId="15" applyFill="1"/>
    <xf numFmtId="0" fontId="65" fillId="0" borderId="0" xfId="4" applyFont="1" applyFill="1" applyBorder="1" applyAlignment="1">
      <alignment horizontal="right" wrapText="1"/>
    </xf>
    <xf numFmtId="0" fontId="62" fillId="0" borderId="0" xfId="16" applyFont="1" applyFill="1"/>
    <xf numFmtId="0" fontId="62" fillId="0" borderId="0" xfId="8" applyFont="1" applyFill="1"/>
    <xf numFmtId="0" fontId="37" fillId="0" borderId="0" xfId="17" applyFont="1" applyFill="1" applyBorder="1" applyAlignment="1">
      <alignment horizontal="left" wrapText="1"/>
    </xf>
    <xf numFmtId="0" fontId="62" fillId="0" borderId="0" xfId="10" applyFont="1" applyFill="1"/>
    <xf numFmtId="0" fontId="62" fillId="0" borderId="0" xfId="9" applyFont="1" applyFill="1"/>
    <xf numFmtId="0" fontId="66" fillId="0" borderId="0" xfId="5" applyFont="1" applyFill="1" applyBorder="1" applyAlignment="1">
      <alignment horizontal="right" wrapText="1"/>
    </xf>
    <xf numFmtId="0" fontId="64" fillId="0" borderId="0" xfId="8" applyFont="1" applyFill="1"/>
    <xf numFmtId="0" fontId="6" fillId="0" borderId="0" xfId="0" applyFont="1" applyFill="1" applyBorder="1"/>
    <xf numFmtId="0" fontId="64" fillId="0" borderId="0" xfId="10" applyFont="1" applyFill="1"/>
    <xf numFmtId="0" fontId="64" fillId="0" borderId="0" xfId="9" applyFont="1" applyFill="1"/>
    <xf numFmtId="2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166" fontId="5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justify"/>
    </xf>
    <xf numFmtId="0" fontId="40" fillId="0" borderId="0" xfId="0" applyFont="1" applyFill="1"/>
    <xf numFmtId="166" fontId="9" fillId="0" borderId="59" xfId="0" applyNumberFormat="1" applyFont="1" applyFill="1" applyBorder="1" applyAlignment="1">
      <alignment horizontal="center" vertical="center"/>
    </xf>
    <xf numFmtId="0" fontId="59" fillId="0" borderId="0" xfId="0" applyFont="1" applyFill="1" applyAlignment="1"/>
    <xf numFmtId="0" fontId="21" fillId="0" borderId="0" xfId="0" applyFont="1" applyFill="1" applyAlignment="1"/>
    <xf numFmtId="0" fontId="52" fillId="0" borderId="0" xfId="0" applyFont="1" applyFill="1"/>
    <xf numFmtId="0" fontId="23" fillId="0" borderId="0" xfId="0" applyFont="1" applyFill="1" applyAlignment="1"/>
    <xf numFmtId="0" fontId="7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167" fontId="62" fillId="0" borderId="0" xfId="10" applyNumberFormat="1" applyFont="1" applyFill="1"/>
    <xf numFmtId="0" fontId="78" fillId="0" borderId="0" xfId="0" applyFont="1" applyFill="1" applyAlignment="1"/>
    <xf numFmtId="0" fontId="6" fillId="0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justify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9" fillId="0" borderId="0" xfId="19" applyFont="1" applyFill="1"/>
    <xf numFmtId="0" fontId="3" fillId="0" borderId="0" xfId="19" applyFill="1"/>
    <xf numFmtId="0" fontId="8" fillId="0" borderId="32" xfId="19" applyFont="1" applyFill="1" applyBorder="1" applyAlignment="1">
      <alignment horizontal="center" vertical="center"/>
    </xf>
    <xf numFmtId="0" fontId="8" fillId="0" borderId="32" xfId="19" applyFont="1" applyFill="1" applyBorder="1" applyAlignment="1">
      <alignment horizontal="center" vertical="center" wrapText="1"/>
    </xf>
    <xf numFmtId="0" fontId="3" fillId="3" borderId="0" xfId="19" applyFill="1"/>
    <xf numFmtId="0" fontId="3" fillId="2" borderId="0" xfId="19" applyFill="1"/>
    <xf numFmtId="0" fontId="3" fillId="0" borderId="0" xfId="19" applyFont="1" applyFill="1"/>
    <xf numFmtId="3" fontId="9" fillId="0" borderId="3" xfId="19" applyNumberFormat="1" applyFont="1" applyFill="1" applyBorder="1" applyAlignment="1">
      <alignment horizontal="center"/>
    </xf>
    <xf numFmtId="0" fontId="4" fillId="0" borderId="0" xfId="19" applyFont="1" applyFill="1"/>
    <xf numFmtId="0" fontId="9" fillId="3" borderId="0" xfId="19" applyFont="1" applyFill="1"/>
    <xf numFmtId="3" fontId="67" fillId="0" borderId="5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0" fontId="9" fillId="0" borderId="36" xfId="0" applyFont="1" applyFill="1" applyBorder="1"/>
    <xf numFmtId="0" fontId="4" fillId="0" borderId="11" xfId="0" applyFont="1" applyFill="1" applyBorder="1" applyAlignment="1">
      <alignment vertical="center"/>
    </xf>
    <xf numFmtId="14" fontId="4" fillId="0" borderId="60" xfId="0" applyNumberFormat="1" applyFont="1" applyFill="1" applyBorder="1" applyAlignment="1">
      <alignment vertical="center"/>
    </xf>
    <xf numFmtId="14" fontId="4" fillId="0" borderId="58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3" fontId="9" fillId="0" borderId="65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29" fillId="0" borderId="57" xfId="0" applyFont="1" applyFill="1" applyBorder="1" applyAlignment="1">
      <alignment vertical="top" wrapText="1"/>
    </xf>
    <xf numFmtId="167" fontId="37" fillId="0" borderId="12" xfId="0" applyNumberFormat="1" applyFont="1" applyFill="1" applyBorder="1" applyAlignment="1">
      <alignment horizontal="center" wrapText="1"/>
    </xf>
    <xf numFmtId="167" fontId="5" fillId="0" borderId="13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37" fillId="0" borderId="57" xfId="0" applyNumberFormat="1" applyFont="1" applyFill="1" applyBorder="1" applyAlignment="1">
      <alignment horizontal="center" wrapText="1"/>
    </xf>
    <xf numFmtId="167" fontId="5" fillId="0" borderId="41" xfId="0" applyNumberFormat="1" applyFont="1" applyFill="1" applyBorder="1" applyAlignment="1">
      <alignment horizontal="center"/>
    </xf>
    <xf numFmtId="167" fontId="37" fillId="0" borderId="13" xfId="0" applyNumberFormat="1" applyFont="1" applyFill="1" applyBorder="1" applyAlignment="1">
      <alignment horizontal="center" wrapText="1"/>
    </xf>
    <xf numFmtId="167" fontId="5" fillId="0" borderId="57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vertical="top" wrapText="1"/>
    </xf>
    <xf numFmtId="167" fontId="37" fillId="0" borderId="14" xfId="0" applyNumberFormat="1" applyFont="1" applyFill="1" applyBorder="1" applyAlignment="1">
      <alignment horizontal="center" wrapText="1"/>
    </xf>
    <xf numFmtId="167" fontId="5" fillId="0" borderId="16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167" fontId="37" fillId="0" borderId="29" xfId="0" applyNumberFormat="1" applyFont="1" applyFill="1" applyBorder="1" applyAlignment="1">
      <alignment horizontal="center" wrapText="1"/>
    </xf>
    <xf numFmtId="167" fontId="5" fillId="0" borderId="43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 wrapText="1"/>
    </xf>
    <xf numFmtId="167" fontId="5" fillId="0" borderId="29" xfId="0" applyNumberFormat="1" applyFont="1" applyFill="1" applyBorder="1" applyAlignment="1">
      <alignment horizontal="center"/>
    </xf>
    <xf numFmtId="167" fontId="37" fillId="0" borderId="14" xfId="0" applyNumberFormat="1" applyFont="1" applyFill="1" applyBorder="1" applyAlignment="1">
      <alignment horizontal="center" vertical="top" wrapText="1"/>
    </xf>
    <xf numFmtId="167" fontId="37" fillId="0" borderId="29" xfId="0" applyNumberFormat="1" applyFont="1" applyFill="1" applyBorder="1" applyAlignment="1">
      <alignment horizontal="center" vertical="top" wrapText="1"/>
    </xf>
    <xf numFmtId="167" fontId="37" fillId="0" borderId="16" xfId="0" applyNumberFormat="1" applyFont="1" applyFill="1" applyBorder="1" applyAlignment="1">
      <alignment horizontal="center" vertical="top" wrapText="1"/>
    </xf>
    <xf numFmtId="167" fontId="37" fillId="0" borderId="14" xfId="0" applyNumberFormat="1" applyFont="1" applyFill="1" applyBorder="1" applyAlignment="1">
      <alignment horizontal="center"/>
    </xf>
    <xf numFmtId="167" fontId="37" fillId="0" borderId="29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/>
    </xf>
    <xf numFmtId="0" fontId="9" fillId="0" borderId="66" xfId="0" applyFont="1" applyFill="1" applyBorder="1"/>
    <xf numFmtId="167" fontId="37" fillId="0" borderId="67" xfId="0" applyNumberFormat="1" applyFont="1" applyFill="1" applyBorder="1" applyAlignment="1">
      <alignment horizontal="center"/>
    </xf>
    <xf numFmtId="167" fontId="5" fillId="0" borderId="54" xfId="0" applyNumberFormat="1" applyFont="1" applyFill="1" applyBorder="1" applyAlignment="1">
      <alignment horizontal="center"/>
    </xf>
    <xf numFmtId="167" fontId="5" fillId="0" borderId="67" xfId="0" applyNumberFormat="1" applyFont="1" applyFill="1" applyBorder="1" applyAlignment="1">
      <alignment horizontal="center"/>
    </xf>
    <xf numFmtId="167" fontId="37" fillId="0" borderId="66" xfId="0" applyNumberFormat="1" applyFont="1" applyFill="1" applyBorder="1" applyAlignment="1">
      <alignment horizontal="center"/>
    </xf>
    <xf numFmtId="167" fontId="5" fillId="0" borderId="45" xfId="0" applyNumberFormat="1" applyFont="1" applyFill="1" applyBorder="1" applyAlignment="1">
      <alignment horizontal="center"/>
    </xf>
    <xf numFmtId="167" fontId="37" fillId="0" borderId="54" xfId="0" applyNumberFormat="1" applyFont="1" applyFill="1" applyBorder="1" applyAlignment="1">
      <alignment horizontal="center"/>
    </xf>
    <xf numFmtId="167" fontId="5" fillId="0" borderId="66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/>
    </xf>
    <xf numFmtId="2" fontId="56" fillId="0" borderId="2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55" fillId="0" borderId="32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5" xfId="0" applyFont="1" applyFill="1" applyBorder="1"/>
    <xf numFmtId="0" fontId="9" fillId="0" borderId="31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4" fillId="0" borderId="3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32" xfId="0" applyFont="1" applyFill="1" applyBorder="1"/>
    <xf numFmtId="0" fontId="53" fillId="0" borderId="32" xfId="19" applyFont="1" applyFill="1" applyBorder="1" applyAlignment="1">
      <alignment horizontal="center" wrapText="1"/>
    </xf>
    <xf numFmtId="0" fontId="8" fillId="0" borderId="52" xfId="19" applyFont="1" applyFill="1" applyBorder="1" applyAlignment="1">
      <alignment horizontal="center" vertical="center"/>
    </xf>
    <xf numFmtId="0" fontId="8" fillId="0" borderId="0" xfId="19" applyFont="1" applyFill="1" applyBorder="1"/>
    <xf numFmtId="0" fontId="9" fillId="0" borderId="1" xfId="19" applyFont="1" applyFill="1" applyBorder="1" applyAlignment="1">
      <alignment horizontal="center"/>
    </xf>
    <xf numFmtId="0" fontId="9" fillId="0" borderId="3" xfId="19" applyFont="1" applyFill="1" applyBorder="1" applyAlignment="1">
      <alignment horizontal="center"/>
    </xf>
    <xf numFmtId="0" fontId="9" fillId="0" borderId="39" xfId="19" applyFont="1" applyFill="1" applyBorder="1" applyAlignment="1">
      <alignment horizontal="center"/>
    </xf>
    <xf numFmtId="0" fontId="26" fillId="0" borderId="0" xfId="19" applyFont="1" applyFill="1" applyBorder="1" applyAlignment="1">
      <alignment wrapText="1"/>
    </xf>
    <xf numFmtId="0" fontId="76" fillId="0" borderId="39" xfId="19" applyFont="1" applyFill="1" applyBorder="1" applyAlignment="1">
      <alignment horizontal="center"/>
    </xf>
    <xf numFmtId="0" fontId="9" fillId="0" borderId="0" xfId="19" applyFont="1" applyFill="1" applyBorder="1"/>
    <xf numFmtId="3" fontId="5" fillId="0" borderId="3" xfId="19" applyNumberFormat="1" applyFont="1" applyFill="1" applyBorder="1" applyAlignment="1">
      <alignment horizontal="center"/>
    </xf>
    <xf numFmtId="3" fontId="9" fillId="0" borderId="39" xfId="19" applyNumberFormat="1" applyFont="1" applyFill="1" applyBorder="1" applyAlignment="1">
      <alignment horizontal="center"/>
    </xf>
    <xf numFmtId="3" fontId="9" fillId="0" borderId="4" xfId="19" applyNumberFormat="1" applyFont="1" applyFill="1" applyBorder="1" applyAlignment="1">
      <alignment horizontal="center"/>
    </xf>
    <xf numFmtId="3" fontId="76" fillId="0" borderId="39" xfId="19" applyNumberFormat="1" applyFont="1" applyFill="1" applyBorder="1" applyAlignment="1">
      <alignment horizontal="center"/>
    </xf>
    <xf numFmtId="0" fontId="9" fillId="0" borderId="2" xfId="19" applyFont="1" applyFill="1" applyBorder="1" applyAlignment="1">
      <alignment horizontal="center"/>
    </xf>
    <xf numFmtId="49" fontId="9" fillId="0" borderId="31" xfId="19" applyNumberFormat="1" applyFont="1" applyFill="1" applyBorder="1" applyAlignment="1">
      <alignment horizontal="center"/>
    </xf>
    <xf numFmtId="49" fontId="9" fillId="0" borderId="2" xfId="19" applyNumberFormat="1" applyFont="1" applyFill="1" applyBorder="1" applyAlignment="1">
      <alignment horizontal="center"/>
    </xf>
    <xf numFmtId="3" fontId="76" fillId="0" borderId="40" xfId="19" applyNumberFormat="1" applyFont="1" applyFill="1" applyBorder="1" applyAlignment="1">
      <alignment horizontal="center"/>
    </xf>
    <xf numFmtId="0" fontId="8" fillId="0" borderId="1" xfId="19" applyFont="1" applyFill="1" applyBorder="1"/>
    <xf numFmtId="0" fontId="9" fillId="0" borderId="1" xfId="19" applyNumberFormat="1" applyFont="1" applyFill="1" applyBorder="1" applyAlignment="1">
      <alignment horizontal="center"/>
    </xf>
    <xf numFmtId="0" fontId="9" fillId="0" borderId="3" xfId="19" applyNumberFormat="1" applyFont="1" applyFill="1" applyBorder="1" applyAlignment="1">
      <alignment horizontal="center"/>
    </xf>
    <xf numFmtId="3" fontId="9" fillId="0" borderId="38" xfId="19" applyNumberFormat="1" applyFont="1" applyFill="1" applyBorder="1" applyAlignment="1">
      <alignment horizontal="center"/>
    </xf>
    <xf numFmtId="0" fontId="26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/>
    </xf>
    <xf numFmtId="0" fontId="8" fillId="0" borderId="3" xfId="19" applyFont="1" applyFill="1" applyBorder="1" applyAlignment="1">
      <alignment horizontal="left"/>
    </xf>
    <xf numFmtId="0" fontId="26" fillId="0" borderId="3" xfId="19" applyFont="1" applyFill="1" applyBorder="1" applyAlignment="1">
      <alignment horizontal="left" vertical="top" wrapText="1"/>
    </xf>
    <xf numFmtId="0" fontId="29" fillId="0" borderId="3" xfId="19" applyFont="1" applyFill="1" applyBorder="1" applyAlignment="1">
      <alignment horizontal="center" vertical="center"/>
    </xf>
    <xf numFmtId="0" fontId="9" fillId="0" borderId="3" xfId="19" applyNumberFormat="1" applyFont="1" applyFill="1" applyBorder="1" applyAlignment="1">
      <alignment horizontal="center" vertical="center"/>
    </xf>
    <xf numFmtId="49" fontId="9" fillId="0" borderId="3" xfId="19" applyNumberFormat="1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horizontal="left" vertical="center" wrapText="1"/>
    </xf>
    <xf numFmtId="0" fontId="26" fillId="0" borderId="2" xfId="19" applyFont="1" applyFill="1" applyBorder="1" applyAlignment="1">
      <alignment horizontal="left"/>
    </xf>
    <xf numFmtId="0" fontId="9" fillId="0" borderId="40" xfId="19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5" fillId="0" borderId="38" xfId="19" applyFont="1" applyFill="1" applyBorder="1"/>
    <xf numFmtId="0" fontId="3" fillId="0" borderId="10" xfId="19" applyFill="1" applyBorder="1"/>
    <xf numFmtId="0" fontId="4" fillId="0" borderId="1" xfId="19" applyFont="1" applyFill="1" applyBorder="1"/>
    <xf numFmtId="0" fontId="4" fillId="0" borderId="10" xfId="19" applyFont="1" applyFill="1" applyBorder="1"/>
    <xf numFmtId="0" fontId="76" fillId="0" borderId="1" xfId="19" applyFont="1" applyFill="1" applyBorder="1"/>
    <xf numFmtId="0" fontId="26" fillId="0" borderId="39" xfId="19" applyFont="1" applyFill="1" applyBorder="1"/>
    <xf numFmtId="0" fontId="9" fillId="0" borderId="0" xfId="19" applyFont="1" applyFill="1" applyBorder="1" applyAlignment="1">
      <alignment horizontal="center"/>
    </xf>
    <xf numFmtId="3" fontId="9" fillId="0" borderId="2" xfId="19" applyNumberFormat="1" applyFont="1" applyFill="1" applyBorder="1" applyAlignment="1">
      <alignment horizontal="center"/>
    </xf>
    <xf numFmtId="3" fontId="76" fillId="0" borderId="3" xfId="19" applyNumberFormat="1" applyFont="1" applyFill="1" applyBorder="1" applyAlignment="1">
      <alignment horizontal="center"/>
    </xf>
    <xf numFmtId="0" fontId="25" fillId="0" borderId="38" xfId="19" applyFont="1" applyFill="1" applyBorder="1" applyAlignment="1">
      <alignment vertical="center" wrapText="1"/>
    </xf>
    <xf numFmtId="0" fontId="9" fillId="0" borderId="32" xfId="19" applyFont="1" applyFill="1" applyBorder="1" applyAlignment="1">
      <alignment horizontal="center"/>
    </xf>
    <xf numFmtId="0" fontId="26" fillId="0" borderId="39" xfId="19" applyFont="1" applyFill="1" applyBorder="1" applyAlignment="1">
      <alignment vertical="center" wrapText="1"/>
    </xf>
    <xf numFmtId="0" fontId="17" fillId="0" borderId="3" xfId="19" applyFont="1" applyFill="1" applyBorder="1" applyAlignment="1">
      <alignment horizontal="center"/>
    </xf>
    <xf numFmtId="0" fontId="26" fillId="0" borderId="40" xfId="19" applyFont="1" applyFill="1" applyBorder="1" applyAlignment="1">
      <alignment vertical="center" wrapText="1"/>
    </xf>
    <xf numFmtId="0" fontId="17" fillId="0" borderId="2" xfId="19" applyFont="1" applyFill="1" applyBorder="1" applyAlignment="1">
      <alignment horizontal="center" vertical="center"/>
    </xf>
    <xf numFmtId="0" fontId="3" fillId="0" borderId="1" xfId="19" applyFill="1" applyBorder="1"/>
    <xf numFmtId="0" fontId="76" fillId="0" borderId="3" xfId="19" applyFont="1" applyFill="1" applyBorder="1" applyAlignment="1">
      <alignment horizontal="center"/>
    </xf>
    <xf numFmtId="0" fontId="76" fillId="0" borderId="2" xfId="19" applyFont="1" applyFill="1" applyBorder="1" applyAlignment="1">
      <alignment horizontal="center"/>
    </xf>
    <xf numFmtId="49" fontId="9" fillId="0" borderId="1" xfId="19" applyNumberFormat="1" applyFont="1" applyFill="1" applyBorder="1" applyAlignment="1">
      <alignment horizontal="center"/>
    </xf>
    <xf numFmtId="0" fontId="9" fillId="0" borderId="3" xfId="19" applyFont="1" applyFill="1" applyBorder="1"/>
    <xf numFmtId="49" fontId="76" fillId="0" borderId="3" xfId="19" applyNumberFormat="1" applyFont="1" applyFill="1" applyBorder="1" applyAlignment="1">
      <alignment horizontal="center"/>
    </xf>
    <xf numFmtId="0" fontId="9" fillId="0" borderId="2" xfId="19" applyFont="1" applyFill="1" applyBorder="1"/>
    <xf numFmtId="49" fontId="76" fillId="0" borderId="2" xfId="19" applyNumberFormat="1" applyFont="1" applyFill="1" applyBorder="1" applyAlignment="1">
      <alignment horizontal="center"/>
    </xf>
    <xf numFmtId="0" fontId="9" fillId="0" borderId="10" xfId="19" applyFont="1" applyFill="1" applyBorder="1" applyAlignment="1">
      <alignment horizontal="center"/>
    </xf>
    <xf numFmtId="49" fontId="9" fillId="0" borderId="3" xfId="19" applyNumberFormat="1" applyFont="1" applyFill="1" applyBorder="1" applyAlignment="1">
      <alignment horizontal="center"/>
    </xf>
    <xf numFmtId="0" fontId="9" fillId="0" borderId="3" xfId="19" applyFont="1" applyFill="1" applyBorder="1" applyAlignment="1">
      <alignment vertical="center" wrapText="1"/>
    </xf>
    <xf numFmtId="0" fontId="9" fillId="0" borderId="0" xfId="19" applyFont="1" applyFill="1" applyBorder="1" applyAlignment="1">
      <alignment horizontal="center" vertical="center"/>
    </xf>
    <xf numFmtId="49" fontId="76" fillId="0" borderId="3" xfId="19" applyNumberFormat="1" applyFont="1" applyFill="1" applyBorder="1" applyAlignment="1">
      <alignment horizontal="center" vertical="center"/>
    </xf>
    <xf numFmtId="0" fontId="9" fillId="0" borderId="3" xfId="19" applyFont="1" applyFill="1" applyBorder="1" applyAlignment="1">
      <alignment horizontal="left"/>
    </xf>
    <xf numFmtId="0" fontId="8" fillId="0" borderId="32" xfId="19" applyFont="1" applyFill="1" applyBorder="1" applyAlignment="1">
      <alignment vertical="center" wrapText="1"/>
    </xf>
    <xf numFmtId="0" fontId="9" fillId="0" borderId="50" xfId="19" applyFont="1" applyFill="1" applyBorder="1" applyAlignment="1">
      <alignment horizontal="center"/>
    </xf>
    <xf numFmtId="0" fontId="9" fillId="0" borderId="32" xfId="19" applyNumberFormat="1" applyFont="1" applyFill="1" applyBorder="1" applyAlignment="1">
      <alignment horizontal="center"/>
    </xf>
    <xf numFmtId="49" fontId="76" fillId="0" borderId="32" xfId="19" applyNumberFormat="1" applyFont="1" applyFill="1" applyBorder="1" applyAlignment="1">
      <alignment horizontal="center"/>
    </xf>
    <xf numFmtId="0" fontId="8" fillId="0" borderId="32" xfId="19" applyFont="1" applyFill="1" applyBorder="1"/>
    <xf numFmtId="0" fontId="76" fillId="0" borderId="32" xfId="19" applyFont="1" applyFill="1" applyBorder="1" applyAlignment="1">
      <alignment horizontal="center"/>
    </xf>
    <xf numFmtId="0" fontId="8" fillId="0" borderId="1" xfId="19" applyFont="1" applyFill="1" applyBorder="1" applyAlignment="1">
      <alignment wrapText="1"/>
    </xf>
    <xf numFmtId="0" fontId="9" fillId="0" borderId="5" xfId="19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 vertical="center"/>
    </xf>
    <xf numFmtId="0" fontId="77" fillId="0" borderId="1" xfId="19" applyFont="1" applyFill="1" applyBorder="1"/>
    <xf numFmtId="0" fontId="8" fillId="0" borderId="1" xfId="19" applyFont="1" applyFill="1" applyBorder="1" applyAlignment="1">
      <alignment vertical="center"/>
    </xf>
    <xf numFmtId="0" fontId="9" fillId="0" borderId="3" xfId="19" applyFont="1" applyFill="1" applyBorder="1" applyAlignment="1">
      <alignment vertical="center"/>
    </xf>
    <xf numFmtId="0" fontId="9" fillId="0" borderId="3" xfId="19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vertical="center"/>
    </xf>
    <xf numFmtId="0" fontId="26" fillId="0" borderId="3" xfId="19" applyFont="1" applyFill="1" applyBorder="1" applyAlignment="1">
      <alignment vertical="center" wrapText="1"/>
    </xf>
    <xf numFmtId="0" fontId="76" fillId="0" borderId="3" xfId="19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 vertical="center"/>
    </xf>
    <xf numFmtId="0" fontId="34" fillId="0" borderId="3" xfId="19" applyFont="1" applyFill="1" applyBorder="1" applyAlignment="1">
      <alignment horizontal="left" vertical="center" wrapText="1"/>
    </xf>
    <xf numFmtId="0" fontId="34" fillId="0" borderId="3" xfId="19" applyFont="1" applyFill="1" applyBorder="1" applyAlignment="1">
      <alignment vertical="center"/>
    </xf>
    <xf numFmtId="0" fontId="34" fillId="0" borderId="2" xfId="19" applyFont="1" applyFill="1" applyBorder="1" applyAlignment="1">
      <alignment vertical="center" wrapText="1"/>
    </xf>
    <xf numFmtId="0" fontId="9" fillId="0" borderId="2" xfId="19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/>
    <xf numFmtId="0" fontId="8" fillId="0" borderId="12" xfId="19" applyFont="1" applyFill="1" applyBorder="1" applyAlignment="1">
      <alignment horizontal="left"/>
    </xf>
    <xf numFmtId="0" fontId="9" fillId="0" borderId="13" xfId="19" applyFont="1" applyFill="1" applyBorder="1" applyAlignment="1">
      <alignment horizontal="center"/>
    </xf>
    <xf numFmtId="0" fontId="9" fillId="0" borderId="12" xfId="19" applyFont="1" applyFill="1" applyBorder="1" applyAlignment="1">
      <alignment horizontal="center"/>
    </xf>
    <xf numFmtId="0" fontId="25" fillId="0" borderId="67" xfId="19" applyFont="1" applyFill="1" applyBorder="1" applyAlignment="1">
      <alignment horizontal="left"/>
    </xf>
    <xf numFmtId="0" fontId="9" fillId="0" borderId="54" xfId="19" applyFont="1" applyFill="1" applyBorder="1" applyAlignment="1">
      <alignment horizontal="center"/>
    </xf>
    <xf numFmtId="0" fontId="9" fillId="0" borderId="67" xfId="19" applyFont="1" applyFill="1" applyBorder="1" applyAlignment="1">
      <alignment horizontal="center"/>
    </xf>
    <xf numFmtId="0" fontId="76" fillId="0" borderId="67" xfId="19" applyFont="1" applyFill="1" applyBorder="1" applyAlignment="1">
      <alignment horizontal="center"/>
    </xf>
    <xf numFmtId="0" fontId="29" fillId="0" borderId="0" xfId="19" applyFont="1" applyFill="1"/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1" xfId="0" applyFont="1" applyFill="1" applyBorder="1"/>
    <xf numFmtId="0" fontId="37" fillId="0" borderId="14" xfId="0" applyFont="1" applyFill="1" applyBorder="1" applyAlignment="1">
      <alignment horizontal="left" wrapText="1"/>
    </xf>
    <xf numFmtId="167" fontId="68" fillId="0" borderId="14" xfId="17" applyNumberFormat="1" applyFont="1" applyFill="1" applyBorder="1" applyAlignment="1">
      <alignment horizontal="center" wrapText="1"/>
    </xf>
    <xf numFmtId="167" fontId="37" fillId="0" borderId="4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wrapText="1"/>
    </xf>
    <xf numFmtId="167" fontId="75" fillId="0" borderId="14" xfId="17" applyNumberFormat="1" applyFont="1" applyFill="1" applyBorder="1" applyAlignment="1">
      <alignment horizontal="center" wrapText="1"/>
    </xf>
    <xf numFmtId="167" fontId="38" fillId="0" borderId="43" xfId="0" applyNumberFormat="1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left" wrapText="1"/>
    </xf>
    <xf numFmtId="167" fontId="68" fillId="0" borderId="67" xfId="17" applyNumberFormat="1" applyFont="1" applyFill="1" applyBorder="1" applyAlignment="1">
      <alignment horizontal="center" wrapText="1"/>
    </xf>
    <xf numFmtId="167" fontId="37" fillId="0" borderId="45" xfId="0" applyNumberFormat="1" applyFont="1" applyFill="1" applyBorder="1" applyAlignment="1">
      <alignment horizontal="center" vertical="center" wrapText="1"/>
    </xf>
    <xf numFmtId="167" fontId="5" fillId="0" borderId="59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9" fillId="0" borderId="60" xfId="0" applyNumberFormat="1" applyFont="1" applyFill="1" applyBorder="1" applyAlignment="1">
      <alignment horizontal="center" vertical="center"/>
    </xf>
    <xf numFmtId="167" fontId="9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59" xfId="0" applyFont="1" applyFill="1" applyBorder="1"/>
    <xf numFmtId="0" fontId="4" fillId="0" borderId="39" xfId="0" applyFont="1" applyFill="1" applyBorder="1"/>
    <xf numFmtId="0" fontId="9" fillId="0" borderId="17" xfId="0" applyFont="1" applyFill="1" applyBorder="1"/>
    <xf numFmtId="0" fontId="9" fillId="0" borderId="44" xfId="0" applyFont="1" applyFill="1" applyBorder="1"/>
    <xf numFmtId="166" fontId="9" fillId="0" borderId="65" xfId="0" applyNumberFormat="1" applyFont="1" applyFill="1" applyBorder="1" applyAlignment="1">
      <alignment horizontal="center" vertical="center"/>
    </xf>
    <xf numFmtId="166" fontId="9" fillId="0" borderId="68" xfId="0" applyNumberFormat="1" applyFont="1" applyFill="1" applyBorder="1" applyAlignment="1">
      <alignment horizontal="center" vertical="center"/>
    </xf>
    <xf numFmtId="0" fontId="8" fillId="0" borderId="57" xfId="0" applyFont="1" applyFill="1" applyBorder="1"/>
    <xf numFmtId="0" fontId="9" fillId="0" borderId="11" xfId="0" applyFont="1" applyFill="1" applyBorder="1"/>
    <xf numFmtId="0" fontId="9" fillId="0" borderId="58" xfId="0" applyFont="1" applyFill="1" applyBorder="1"/>
    <xf numFmtId="0" fontId="9" fillId="0" borderId="29" xfId="0" applyFont="1" applyFill="1" applyBorder="1"/>
    <xf numFmtId="166" fontId="9" fillId="0" borderId="44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3" fontId="10" fillId="0" borderId="60" xfId="0" applyNumberFormat="1" applyFont="1" applyFill="1" applyBorder="1" applyAlignment="1">
      <alignment horizontal="center"/>
    </xf>
    <xf numFmtId="3" fontId="8" fillId="0" borderId="58" xfId="0" applyNumberFormat="1" applyFont="1" applyFill="1" applyBorder="1" applyAlignment="1">
      <alignment horizontal="center"/>
    </xf>
    <xf numFmtId="0" fontId="5" fillId="0" borderId="17" xfId="0" applyFont="1" applyFill="1" applyBorder="1"/>
    <xf numFmtId="167" fontId="5" fillId="0" borderId="18" xfId="0" applyNumberFormat="1" applyFont="1" applyFill="1" applyBorder="1" applyAlignment="1">
      <alignment horizontal="center"/>
    </xf>
    <xf numFmtId="0" fontId="5" fillId="0" borderId="24" xfId="0" applyFont="1" applyFill="1" applyBorder="1"/>
    <xf numFmtId="167" fontId="5" fillId="0" borderId="79" xfId="0" applyNumberFormat="1" applyFont="1" applyFill="1" applyBorder="1" applyAlignment="1">
      <alignment horizontal="center"/>
    </xf>
    <xf numFmtId="167" fontId="5" fillId="0" borderId="3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9" fillId="0" borderId="55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6" fontId="9" fillId="0" borderId="22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69" fillId="0" borderId="55" xfId="0" applyFont="1" applyFill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/>
    </xf>
    <xf numFmtId="0" fontId="70" fillId="0" borderId="57" xfId="0" applyFont="1" applyFill="1" applyBorder="1" applyAlignment="1">
      <alignment horizontal="center" vertical="center" wrapText="1"/>
    </xf>
    <xf numFmtId="166" fontId="70" fillId="0" borderId="12" xfId="0" applyNumberFormat="1" applyFont="1" applyFill="1" applyBorder="1" applyAlignment="1">
      <alignment horizontal="center" vertical="center" wrapText="1"/>
    </xf>
    <xf numFmtId="166" fontId="70" fillId="0" borderId="13" xfId="0" applyNumberFormat="1" applyFont="1" applyFill="1" applyBorder="1" applyAlignment="1">
      <alignment horizontal="center" vertical="center" wrapText="1"/>
    </xf>
    <xf numFmtId="166" fontId="70" fillId="0" borderId="41" xfId="0" applyNumberFormat="1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166" fontId="70" fillId="0" borderId="14" xfId="0" applyNumberFormat="1" applyFont="1" applyFill="1" applyBorder="1" applyAlignment="1">
      <alignment horizontal="center" vertical="center" wrapText="1"/>
    </xf>
    <xf numFmtId="166" fontId="70" fillId="0" borderId="16" xfId="0" applyNumberFormat="1" applyFont="1" applyFill="1" applyBorder="1" applyAlignment="1">
      <alignment horizontal="center" vertical="center" wrapText="1"/>
    </xf>
    <xf numFmtId="166" fontId="70" fillId="0" borderId="43" xfId="0" applyNumberFormat="1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166" fontId="70" fillId="0" borderId="23" xfId="0" applyNumberFormat="1" applyFont="1" applyFill="1" applyBorder="1" applyAlignment="1">
      <alignment horizontal="center" vertical="center" wrapText="1"/>
    </xf>
    <xf numFmtId="166" fontId="70" fillId="0" borderId="49" xfId="0" applyNumberFormat="1" applyFont="1" applyFill="1" applyBorder="1" applyAlignment="1">
      <alignment horizontal="center" vertical="center" wrapText="1"/>
    </xf>
    <xf numFmtId="166" fontId="70" fillId="0" borderId="15" xfId="0" applyNumberFormat="1" applyFont="1" applyFill="1" applyBorder="1" applyAlignment="1">
      <alignment horizontal="center" vertical="center" wrapText="1"/>
    </xf>
    <xf numFmtId="166" fontId="70" fillId="0" borderId="22" xfId="0" applyNumberFormat="1" applyFont="1" applyFill="1" applyBorder="1" applyAlignment="1">
      <alignment horizontal="center" vertical="center" wrapText="1"/>
    </xf>
    <xf numFmtId="166" fontId="70" fillId="0" borderId="21" xfId="0" applyNumberFormat="1" applyFont="1" applyFill="1" applyBorder="1" applyAlignment="1">
      <alignment horizontal="center" vertical="center" wrapText="1"/>
    </xf>
    <xf numFmtId="166" fontId="70" fillId="0" borderId="48" xfId="0" applyNumberFormat="1" applyFont="1" applyFill="1" applyBorder="1" applyAlignment="1">
      <alignment horizontal="center" vertical="center" wrapText="1"/>
    </xf>
    <xf numFmtId="166" fontId="70" fillId="0" borderId="67" xfId="0" applyNumberFormat="1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166" fontId="69" fillId="0" borderId="27" xfId="0" applyNumberFormat="1" applyFont="1" applyFill="1" applyBorder="1" applyAlignment="1">
      <alignment horizontal="center" vertical="center" wrapText="1"/>
    </xf>
    <xf numFmtId="166" fontId="69" fillId="0" borderId="3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7" fontId="9" fillId="0" borderId="3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vertical="center" wrapText="1"/>
    </xf>
    <xf numFmtId="0" fontId="9" fillId="0" borderId="67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166" fontId="9" fillId="0" borderId="67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vertical="center"/>
    </xf>
    <xf numFmtId="3" fontId="26" fillId="0" borderId="67" xfId="0" applyNumberFormat="1" applyFont="1" applyFill="1" applyBorder="1" applyAlignment="1">
      <alignment horizontal="center" vertical="center" wrapText="1"/>
    </xf>
    <xf numFmtId="3" fontId="26" fillId="0" borderId="54" xfId="0" applyNumberFormat="1" applyFont="1" applyFill="1" applyBorder="1" applyAlignment="1">
      <alignment horizontal="center" vertical="center" wrapText="1"/>
    </xf>
    <xf numFmtId="166" fontId="26" fillId="0" borderId="67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4" fillId="0" borderId="14" xfId="0" applyFont="1" applyFill="1" applyBorder="1"/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74" fillId="0" borderId="67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 indent="3"/>
    </xf>
    <xf numFmtId="0" fontId="28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 indent="5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5"/>
    </xf>
    <xf numFmtId="49" fontId="34" fillId="0" borderId="23" xfId="0" applyNumberFormat="1" applyFont="1" applyFill="1" applyBorder="1" applyAlignment="1">
      <alignment horizontal="left" vertical="center" wrapText="1" indent="5"/>
    </xf>
    <xf numFmtId="0" fontId="34" fillId="0" borderId="23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left" vertical="center" wrapText="1" indent="7"/>
    </xf>
    <xf numFmtId="0" fontId="33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74" fillId="0" borderId="67" xfId="0" applyFont="1" applyFill="1" applyBorder="1" applyAlignment="1">
      <alignment horizontal="left" vertical="center" wrapText="1"/>
    </xf>
    <xf numFmtId="0" fontId="74" fillId="0" borderId="6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  <xf numFmtId="3" fontId="74" fillId="0" borderId="2" xfId="0" applyNumberFormat="1" applyFont="1" applyFill="1" applyBorder="1" applyAlignment="1">
      <alignment horizontal="center" vertical="center"/>
    </xf>
    <xf numFmtId="166" fontId="74" fillId="0" borderId="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3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top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10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9" fillId="0" borderId="5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167" fontId="9" fillId="0" borderId="5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26" fillId="0" borderId="31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wrapText="1"/>
    </xf>
    <xf numFmtId="0" fontId="9" fillId="0" borderId="32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left" wrapText="1"/>
    </xf>
    <xf numFmtId="166" fontId="9" fillId="0" borderId="52" xfId="0" applyNumberFormat="1" applyFont="1" applyFill="1" applyBorder="1" applyAlignment="1">
      <alignment horizontal="center" vertical="center"/>
    </xf>
    <xf numFmtId="166" fontId="9" fillId="0" borderId="5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9" fillId="0" borderId="55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 wrapText="1"/>
    </xf>
    <xf numFmtId="166" fontId="9" fillId="0" borderId="38" xfId="0" applyNumberFormat="1" applyFont="1" applyFill="1" applyBorder="1" applyAlignment="1">
      <alignment horizontal="center" vertical="center"/>
    </xf>
    <xf numFmtId="166" fontId="9" fillId="0" borderId="38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top" wrapText="1"/>
    </xf>
    <xf numFmtId="0" fontId="24" fillId="0" borderId="0" xfId="0" applyFont="1" applyFill="1"/>
    <xf numFmtId="4" fontId="9" fillId="0" borderId="39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/>
    </xf>
    <xf numFmtId="166" fontId="9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wrapText="1"/>
    </xf>
    <xf numFmtId="0" fontId="37" fillId="0" borderId="60" xfId="0" applyFont="1" applyFill="1" applyBorder="1" applyAlignment="1">
      <alignment horizontal="center" wrapText="1"/>
    </xf>
    <xf numFmtId="0" fontId="37" fillId="0" borderId="58" xfId="0" applyFont="1" applyFill="1" applyBorder="1" applyAlignment="1">
      <alignment horizontal="center" wrapText="1"/>
    </xf>
    <xf numFmtId="167" fontId="37" fillId="0" borderId="60" xfId="0" applyNumberFormat="1" applyFont="1" applyFill="1" applyBorder="1" applyAlignment="1">
      <alignment horizontal="center" wrapText="1"/>
    </xf>
    <xf numFmtId="167" fontId="37" fillId="0" borderId="58" xfId="0" applyNumberFormat="1" applyFont="1" applyFill="1" applyBorder="1" applyAlignment="1">
      <alignment horizontal="center" wrapText="1"/>
    </xf>
    <xf numFmtId="0" fontId="37" fillId="0" borderId="29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wrapText="1"/>
    </xf>
    <xf numFmtId="0" fontId="37" fillId="0" borderId="59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167" fontId="37" fillId="0" borderId="59" xfId="0" applyNumberFormat="1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wrapText="1"/>
    </xf>
    <xf numFmtId="2" fontId="37" fillId="0" borderId="18" xfId="0" applyNumberFormat="1" applyFont="1" applyFill="1" applyBorder="1" applyAlignment="1">
      <alignment horizontal="center" wrapText="1"/>
    </xf>
    <xf numFmtId="0" fontId="37" fillId="0" borderId="36" xfId="0" applyFont="1" applyFill="1" applyBorder="1" applyAlignment="1">
      <alignment horizontal="center" vertical="top" wrapText="1"/>
    </xf>
    <xf numFmtId="0" fontId="37" fillId="0" borderId="46" xfId="0" applyFont="1" applyFill="1" applyBorder="1" applyAlignment="1">
      <alignment horizontal="center" wrapText="1"/>
    </xf>
    <xf numFmtId="167" fontId="37" fillId="0" borderId="62" xfId="0" applyNumberFormat="1" applyFont="1" applyFill="1" applyBorder="1" applyAlignment="1">
      <alignment horizontal="center" wrapText="1"/>
    </xf>
    <xf numFmtId="2" fontId="37" fillId="0" borderId="37" xfId="0" applyNumberFormat="1" applyFont="1" applyFill="1" applyBorder="1" applyAlignment="1">
      <alignment horizontal="center" wrapText="1"/>
    </xf>
    <xf numFmtId="167" fontId="37" fillId="0" borderId="37" xfId="0" applyNumberFormat="1" applyFont="1" applyFill="1" applyBorder="1" applyAlignment="1">
      <alignment horizontal="center" wrapText="1"/>
    </xf>
    <xf numFmtId="49" fontId="37" fillId="0" borderId="12" xfId="0" applyNumberFormat="1" applyFont="1" applyFill="1" applyBorder="1" applyAlignment="1">
      <alignment horizontal="center" vertical="top" wrapText="1"/>
    </xf>
    <xf numFmtId="2" fontId="37" fillId="0" borderId="58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49" fontId="37" fillId="0" borderId="23" xfId="0" applyNumberFormat="1" applyFont="1" applyFill="1" applyBorder="1" applyAlignment="1">
      <alignment horizontal="center" vertical="top" wrapText="1"/>
    </xf>
    <xf numFmtId="167" fontId="37" fillId="0" borderId="46" xfId="0" applyNumberFormat="1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167" fontId="37" fillId="0" borderId="17" xfId="0" applyNumberFormat="1" applyFont="1" applyFill="1" applyBorder="1" applyAlignment="1">
      <alignment horizontal="center" wrapText="1"/>
    </xf>
    <xf numFmtId="49" fontId="37" fillId="0" borderId="57" xfId="0" applyNumberFormat="1" applyFont="1" applyFill="1" applyBorder="1" applyAlignment="1">
      <alignment horizontal="center" vertical="top" wrapText="1"/>
    </xf>
    <xf numFmtId="167" fontId="37" fillId="0" borderId="61" xfId="0" applyNumberFormat="1" applyFont="1" applyFill="1" applyBorder="1" applyAlignment="1">
      <alignment horizontal="center" wrapText="1"/>
    </xf>
    <xf numFmtId="167" fontId="37" fillId="0" borderId="53" xfId="0" applyNumberFormat="1" applyFont="1" applyFill="1" applyBorder="1" applyAlignment="1">
      <alignment horizontal="center" wrapText="1"/>
    </xf>
    <xf numFmtId="2" fontId="37" fillId="0" borderId="11" xfId="0" applyNumberFormat="1" applyFont="1" applyFill="1" applyBorder="1" applyAlignment="1">
      <alignment horizontal="center" wrapText="1"/>
    </xf>
    <xf numFmtId="49" fontId="37" fillId="0" borderId="29" xfId="0" applyNumberFormat="1" applyFont="1" applyFill="1" applyBorder="1" applyAlignment="1">
      <alignment horizontal="center" vertical="top" wrapText="1"/>
    </xf>
    <xf numFmtId="167" fontId="37" fillId="0" borderId="19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49" fontId="37" fillId="0" borderId="36" xfId="0" applyNumberFormat="1" applyFont="1" applyFill="1" applyBorder="1" applyAlignment="1">
      <alignment horizontal="center" vertical="top" wrapText="1"/>
    </xf>
    <xf numFmtId="167" fontId="37" fillId="0" borderId="63" xfId="0" applyNumberFormat="1" applyFont="1" applyFill="1" applyBorder="1" applyAlignment="1">
      <alignment horizontal="center" wrapText="1"/>
    </xf>
    <xf numFmtId="2" fontId="37" fillId="0" borderId="62" xfId="0" applyNumberFormat="1" applyFont="1" applyFill="1" applyBorder="1" applyAlignment="1">
      <alignment horizontal="center" wrapText="1"/>
    </xf>
    <xf numFmtId="167" fontId="37" fillId="0" borderId="26" xfId="0" applyNumberFormat="1" applyFont="1" applyFill="1" applyBorder="1" applyAlignment="1">
      <alignment horizontal="center" wrapText="1"/>
    </xf>
    <xf numFmtId="2" fontId="37" fillId="0" borderId="46" xfId="0" applyNumberFormat="1" applyFont="1" applyFill="1" applyBorder="1" applyAlignment="1">
      <alignment horizontal="center" wrapText="1"/>
    </xf>
    <xf numFmtId="2" fontId="37" fillId="0" borderId="59" xfId="0" applyNumberFormat="1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0" borderId="67" xfId="0" applyNumberFormat="1" applyFont="1" applyFill="1" applyBorder="1" applyAlignment="1">
      <alignment horizontal="center" vertical="top" wrapText="1"/>
    </xf>
    <xf numFmtId="167" fontId="37" fillId="0" borderId="44" xfId="0" applyNumberFormat="1" applyFont="1" applyFill="1" applyBorder="1" applyAlignment="1">
      <alignment horizontal="center" wrapText="1"/>
    </xf>
    <xf numFmtId="167" fontId="37" fillId="0" borderId="65" xfId="0" applyNumberFormat="1" applyFont="1" applyFill="1" applyBorder="1" applyAlignment="1">
      <alignment horizontal="center" wrapText="1"/>
    </xf>
    <xf numFmtId="167" fontId="37" fillId="0" borderId="68" xfId="0" applyNumberFormat="1" applyFont="1" applyFill="1" applyBorder="1" applyAlignment="1">
      <alignment horizontal="center" wrapText="1"/>
    </xf>
    <xf numFmtId="167" fontId="37" fillId="0" borderId="69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vertical="center" wrapText="1"/>
    </xf>
    <xf numFmtId="167" fontId="37" fillId="0" borderId="60" xfId="0" applyNumberFormat="1" applyFont="1" applyFill="1" applyBorder="1" applyAlignment="1">
      <alignment horizontal="center" vertical="center" wrapText="1"/>
    </xf>
    <xf numFmtId="167" fontId="37" fillId="0" borderId="58" xfId="0" applyNumberFormat="1" applyFont="1" applyFill="1" applyBorder="1" applyAlignment="1">
      <alignment horizontal="center" vertical="center" wrapText="1"/>
    </xf>
    <xf numFmtId="167" fontId="37" fillId="0" borderId="61" xfId="0" applyNumberFormat="1" applyFont="1" applyFill="1" applyBorder="1" applyAlignment="1">
      <alignment horizontal="center" vertical="center" wrapText="1"/>
    </xf>
    <xf numFmtId="167" fontId="37" fillId="0" borderId="53" xfId="0" applyNumberFormat="1" applyFont="1" applyFill="1" applyBorder="1" applyAlignment="1">
      <alignment horizontal="center" vertical="center" wrapText="1"/>
    </xf>
    <xf numFmtId="167" fontId="37" fillId="0" borderId="18" xfId="0" applyNumberFormat="1" applyFont="1" applyFill="1" applyBorder="1" applyAlignment="1">
      <alignment horizontal="center" vertical="center" wrapText="1"/>
    </xf>
    <xf numFmtId="167" fontId="37" fillId="0" borderId="20" xfId="0" applyNumberFormat="1" applyFont="1" applyFill="1" applyBorder="1" applyAlignment="1">
      <alignment horizontal="center" vertical="center" wrapText="1"/>
    </xf>
    <xf numFmtId="167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167" fontId="37" fillId="0" borderId="59" xfId="0" applyNumberFormat="1" applyFont="1" applyFill="1" applyBorder="1" applyAlignment="1">
      <alignment horizontal="center" vertical="center" wrapText="1"/>
    </xf>
    <xf numFmtId="167" fontId="37" fillId="0" borderId="19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167" fontId="37" fillId="0" borderId="46" xfId="0" applyNumberFormat="1" applyFont="1" applyFill="1" applyBorder="1" applyAlignment="1">
      <alignment horizontal="center" vertical="center" wrapText="1"/>
    </xf>
    <xf numFmtId="167" fontId="37" fillId="0" borderId="62" xfId="0" applyNumberFormat="1" applyFont="1" applyFill="1" applyBorder="1" applyAlignment="1">
      <alignment horizontal="center" vertical="center" wrapText="1"/>
    </xf>
    <xf numFmtId="167" fontId="37" fillId="0" borderId="37" xfId="0" applyNumberFormat="1" applyFont="1" applyFill="1" applyBorder="1" applyAlignment="1">
      <alignment horizontal="center" vertical="center" wrapText="1"/>
    </xf>
    <xf numFmtId="167" fontId="37" fillId="0" borderId="63" xfId="0" applyNumberFormat="1" applyFont="1" applyFill="1" applyBorder="1" applyAlignment="1">
      <alignment horizontal="center" vertical="center" wrapText="1"/>
    </xf>
    <xf numFmtId="167" fontId="37" fillId="0" borderId="26" xfId="0" applyNumberFormat="1" applyFont="1" applyFill="1" applyBorder="1" applyAlignment="1">
      <alignment horizontal="center" vertical="center" wrapText="1"/>
    </xf>
    <xf numFmtId="49" fontId="37" fillId="0" borderId="67" xfId="0" applyNumberFormat="1" applyFont="1" applyFill="1" applyBorder="1" applyAlignment="1">
      <alignment horizontal="center" vertical="center" wrapText="1"/>
    </xf>
    <xf numFmtId="166" fontId="37" fillId="0" borderId="44" xfId="0" applyNumberFormat="1" applyFont="1" applyFill="1" applyBorder="1" applyAlignment="1">
      <alignment horizontal="center" vertical="center" wrapText="1"/>
    </xf>
    <xf numFmtId="167" fontId="37" fillId="0" borderId="65" xfId="0" applyNumberFormat="1" applyFont="1" applyFill="1" applyBorder="1" applyAlignment="1">
      <alignment horizontal="center" vertical="center" wrapText="1"/>
    </xf>
    <xf numFmtId="167" fontId="37" fillId="0" borderId="68" xfId="0" applyNumberFormat="1" applyFont="1" applyFill="1" applyBorder="1" applyAlignment="1">
      <alignment horizontal="center" vertical="center" wrapText="1"/>
    </xf>
    <xf numFmtId="166" fontId="37" fillId="0" borderId="11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166" fontId="37" fillId="0" borderId="46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66" fontId="37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left" vertical="top" wrapText="1"/>
    </xf>
    <xf numFmtId="167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166" fontId="40" fillId="0" borderId="17" xfId="0" applyNumberFormat="1" applyFont="1" applyFill="1" applyBorder="1" applyAlignment="1">
      <alignment horizontal="center" vertical="center"/>
    </xf>
    <xf numFmtId="166" fontId="40" fillId="0" borderId="59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/>
    </xf>
    <xf numFmtId="166" fontId="40" fillId="0" borderId="44" xfId="0" applyNumberFormat="1" applyFont="1" applyFill="1" applyBorder="1" applyAlignment="1">
      <alignment horizontal="center" vertical="center"/>
    </xf>
    <xf numFmtId="4" fontId="40" fillId="0" borderId="59" xfId="0" applyNumberFormat="1" applyFont="1" applyFill="1" applyBorder="1" applyAlignment="1">
      <alignment horizontal="center"/>
    </xf>
    <xf numFmtId="166" fontId="40" fillId="0" borderId="6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7" fontId="40" fillId="0" borderId="0" xfId="0" applyNumberFormat="1" applyFont="1" applyFill="1" applyBorder="1" applyAlignment="1">
      <alignment horizontal="center" vertical="center"/>
    </xf>
    <xf numFmtId="168" fontId="53" fillId="0" borderId="10" xfId="0" applyNumberFormat="1" applyFont="1" applyFill="1" applyBorder="1" applyAlignment="1">
      <alignment horizontal="left" vertical="top" wrapText="1"/>
    </xf>
    <xf numFmtId="167" fontId="40" fillId="0" borderId="10" xfId="0" applyNumberFormat="1" applyFont="1" applyFill="1" applyBorder="1" applyAlignment="1">
      <alignment horizontal="center"/>
    </xf>
    <xf numFmtId="166" fontId="40" fillId="0" borderId="10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166" fontId="40" fillId="0" borderId="19" xfId="0" applyNumberFormat="1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/>
    </xf>
    <xf numFmtId="167" fontId="40" fillId="0" borderId="65" xfId="0" applyNumberFormat="1" applyFont="1" applyFill="1" applyBorder="1" applyAlignment="1">
      <alignment horizontal="center"/>
    </xf>
    <xf numFmtId="166" fontId="40" fillId="0" borderId="65" xfId="0" applyNumberFormat="1" applyFont="1" applyFill="1" applyBorder="1" applyAlignment="1">
      <alignment horizontal="center"/>
    </xf>
    <xf numFmtId="4" fontId="40" fillId="0" borderId="60" xfId="0" applyNumberFormat="1" applyFont="1" applyFill="1" applyBorder="1" applyAlignment="1">
      <alignment horizontal="center"/>
    </xf>
    <xf numFmtId="167" fontId="40" fillId="0" borderId="65" xfId="0" applyNumberFormat="1" applyFont="1" applyFill="1" applyBorder="1" applyAlignment="1">
      <alignment horizontal="center" vertical="center"/>
    </xf>
    <xf numFmtId="167" fontId="40" fillId="0" borderId="69" xfId="0" applyNumberFormat="1" applyFont="1" applyFill="1" applyBorder="1" applyAlignment="1">
      <alignment horizontal="center"/>
    </xf>
    <xf numFmtId="166" fontId="40" fillId="0" borderId="69" xfId="0" applyNumberFormat="1" applyFont="1" applyFill="1" applyBorder="1" applyAlignment="1">
      <alignment horizontal="center"/>
    </xf>
    <xf numFmtId="4" fontId="40" fillId="0" borderId="61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6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3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25" fillId="0" borderId="55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2" fontId="55" fillId="0" borderId="55" xfId="0" applyNumberFormat="1" applyFont="1" applyFill="1" applyBorder="1" applyAlignment="1">
      <alignment horizontal="center" vertical="center" wrapText="1"/>
    </xf>
    <xf numFmtId="2" fontId="55" fillId="0" borderId="52" xfId="0" applyNumberFormat="1" applyFont="1" applyFill="1" applyBorder="1" applyAlignment="1">
      <alignment horizontal="center" vertical="center" wrapText="1"/>
    </xf>
    <xf numFmtId="2" fontId="55" fillId="0" borderId="71" xfId="0" applyNumberFormat="1" applyFont="1" applyFill="1" applyBorder="1" applyAlignment="1">
      <alignment horizontal="center" vertical="center" wrapText="1"/>
    </xf>
    <xf numFmtId="2" fontId="55" fillId="0" borderId="7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 wrapText="1"/>
    </xf>
    <xf numFmtId="2" fontId="13" fillId="0" borderId="31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67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9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9" fillId="0" borderId="0" xfId="0" applyFont="1" applyFill="1" applyBorder="1" applyAlignment="1">
      <alignment horizontal="center" vertical="justify"/>
    </xf>
    <xf numFmtId="0" fontId="50" fillId="0" borderId="34" xfId="0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69" xfId="0" applyFont="1" applyFill="1" applyBorder="1" applyAlignment="1">
      <alignment horizontal="center" vertical="center" wrapText="1"/>
    </xf>
    <xf numFmtId="49" fontId="38" fillId="0" borderId="55" xfId="0" applyNumberFormat="1" applyFont="1" applyFill="1" applyBorder="1" applyAlignment="1">
      <alignment horizontal="center" vertical="center" wrapText="1"/>
    </xf>
    <xf numFmtId="49" fontId="38" fillId="0" borderId="50" xfId="0" applyNumberFormat="1" applyFont="1" applyFill="1" applyBorder="1" applyAlignment="1">
      <alignment horizontal="center" vertical="center" wrapText="1"/>
    </xf>
    <xf numFmtId="49" fontId="38" fillId="0" borderId="5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19" applyFont="1" applyFill="1" applyAlignment="1">
      <alignment horizontal="left" vertical="center" wrapText="1"/>
    </xf>
    <xf numFmtId="0" fontId="8" fillId="0" borderId="1" xfId="19" applyFont="1" applyFill="1" applyBorder="1" applyAlignment="1">
      <alignment horizontal="center" vertical="center" textRotation="90"/>
    </xf>
    <xf numFmtId="0" fontId="8" fillId="0" borderId="3" xfId="19" applyFont="1" applyFill="1" applyBorder="1" applyAlignment="1">
      <alignment horizontal="center" vertical="center" textRotation="90"/>
    </xf>
    <xf numFmtId="0" fontId="8" fillId="0" borderId="2" xfId="19" applyFont="1" applyFill="1" applyBorder="1" applyAlignment="1">
      <alignment horizontal="center" vertical="center" textRotation="90"/>
    </xf>
    <xf numFmtId="0" fontId="9" fillId="0" borderId="3" xfId="19" applyNumberFormat="1" applyFont="1" applyFill="1" applyBorder="1" applyAlignment="1">
      <alignment horizontal="center" wrapText="1"/>
    </xf>
    <xf numFmtId="0" fontId="9" fillId="0" borderId="2" xfId="19" applyNumberFormat="1" applyFont="1" applyFill="1" applyBorder="1" applyAlignment="1">
      <alignment horizontal="center" wrapText="1"/>
    </xf>
    <xf numFmtId="0" fontId="8" fillId="0" borderId="57" xfId="19" applyFont="1" applyFill="1" applyBorder="1" applyAlignment="1">
      <alignment horizontal="center" vertical="center" textRotation="90"/>
    </xf>
    <xf numFmtId="0" fontId="8" fillId="0" borderId="66" xfId="19" applyFont="1" applyFill="1" applyBorder="1" applyAlignment="1">
      <alignment horizontal="center" vertical="center" textRotation="90"/>
    </xf>
    <xf numFmtId="0" fontId="8" fillId="0" borderId="4" xfId="19" applyFont="1" applyFill="1" applyBorder="1" applyAlignment="1">
      <alignment horizontal="center" vertical="center" textRotation="90"/>
    </xf>
    <xf numFmtId="0" fontId="19" fillId="0" borderId="0" xfId="19" applyFont="1" applyFill="1" applyBorder="1" applyAlignment="1">
      <alignment horizontal="center"/>
    </xf>
    <xf numFmtId="0" fontId="11" fillId="0" borderId="0" xfId="19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/>
    </xf>
    <xf numFmtId="0" fontId="9" fillId="0" borderId="31" xfId="19" applyFont="1" applyFill="1" applyBorder="1" applyAlignment="1">
      <alignment horizontal="center"/>
    </xf>
    <xf numFmtId="0" fontId="7" fillId="0" borderId="1" xfId="19" applyFont="1" applyFill="1" applyBorder="1" applyAlignment="1">
      <alignment horizontal="center" vertical="center"/>
    </xf>
    <xf numFmtId="0" fontId="7" fillId="0" borderId="2" xfId="19" applyFont="1" applyFill="1" applyBorder="1" applyAlignment="1">
      <alignment horizontal="center" vertical="center"/>
    </xf>
    <xf numFmtId="0" fontId="36" fillId="0" borderId="55" xfId="19" applyFont="1" applyFill="1" applyBorder="1" applyAlignment="1">
      <alignment horizontal="center" vertical="center"/>
    </xf>
    <xf numFmtId="0" fontId="36" fillId="0" borderId="50" xfId="19" applyFont="1" applyFill="1" applyBorder="1" applyAlignment="1">
      <alignment horizontal="center" vertical="center"/>
    </xf>
    <xf numFmtId="0" fontId="36" fillId="0" borderId="52" xfId="19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left" vertical="center" wrapText="1"/>
    </xf>
    <xf numFmtId="0" fontId="53" fillId="0" borderId="73" xfId="0" applyFont="1" applyFill="1" applyBorder="1" applyAlignment="1">
      <alignment horizontal="left" vertical="center" wrapText="1"/>
    </xf>
    <xf numFmtId="49" fontId="53" fillId="0" borderId="51" xfId="0" applyNumberFormat="1" applyFont="1" applyFill="1" applyBorder="1" applyAlignment="1">
      <alignment horizontal="center" vertical="center"/>
    </xf>
    <xf numFmtId="49" fontId="53" fillId="0" borderId="50" xfId="0" applyNumberFormat="1" applyFont="1" applyFill="1" applyBorder="1" applyAlignment="1">
      <alignment horizontal="center" vertical="center"/>
    </xf>
    <xf numFmtId="49" fontId="53" fillId="0" borderId="73" xfId="0" applyNumberFormat="1" applyFont="1" applyFill="1" applyBorder="1" applyAlignment="1">
      <alignment horizontal="center" vertical="center"/>
    </xf>
    <xf numFmtId="49" fontId="53" fillId="0" borderId="5" xfId="0" applyNumberFormat="1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/>
    </xf>
    <xf numFmtId="167" fontId="40" fillId="0" borderId="78" xfId="0" applyNumberFormat="1" applyFont="1" applyFill="1" applyBorder="1" applyAlignment="1">
      <alignment horizontal="center" vertical="center"/>
    </xf>
    <xf numFmtId="167" fontId="40" fillId="0" borderId="7" xfId="0" applyNumberFormat="1" applyFont="1" applyFill="1" applyBorder="1" applyAlignment="1">
      <alignment horizontal="center" vertical="center"/>
    </xf>
    <xf numFmtId="167" fontId="40" fillId="0" borderId="79" xfId="0" applyNumberFormat="1" applyFont="1" applyFill="1" applyBorder="1" applyAlignment="1">
      <alignment horizontal="center" vertical="center"/>
    </xf>
    <xf numFmtId="167" fontId="40" fillId="0" borderId="74" xfId="0" applyNumberFormat="1" applyFont="1" applyFill="1" applyBorder="1" applyAlignment="1">
      <alignment horizontal="center" vertical="center"/>
    </xf>
    <xf numFmtId="167" fontId="40" fillId="0" borderId="8" xfId="0" applyNumberFormat="1" applyFont="1" applyFill="1" applyBorder="1" applyAlignment="1">
      <alignment horizontal="center" vertical="center"/>
    </xf>
    <xf numFmtId="167" fontId="40" fillId="0" borderId="56" xfId="0" applyNumberFormat="1" applyFont="1" applyFill="1" applyBorder="1" applyAlignment="1">
      <alignment horizontal="center" vertical="center"/>
    </xf>
    <xf numFmtId="167" fontId="40" fillId="0" borderId="58" xfId="0" applyNumberFormat="1" applyFont="1" applyFill="1" applyBorder="1" applyAlignment="1">
      <alignment horizontal="center" vertical="center"/>
    </xf>
    <xf numFmtId="167" fontId="40" fillId="0" borderId="18" xfId="0" applyNumberFormat="1" applyFont="1" applyFill="1" applyBorder="1" applyAlignment="1">
      <alignment horizontal="center" vertical="center"/>
    </xf>
    <xf numFmtId="167" fontId="40" fillId="0" borderId="68" xfId="0" applyNumberFormat="1" applyFont="1" applyFill="1" applyBorder="1" applyAlignment="1">
      <alignment horizontal="center" vertical="center"/>
    </xf>
    <xf numFmtId="167" fontId="40" fillId="0" borderId="72" xfId="0" applyNumberFormat="1" applyFont="1" applyFill="1" applyBorder="1" applyAlignment="1">
      <alignment horizontal="center" vertical="center"/>
    </xf>
    <xf numFmtId="167" fontId="40" fillId="0" borderId="47" xfId="0" applyNumberFormat="1" applyFont="1" applyFill="1" applyBorder="1" applyAlignment="1">
      <alignment horizontal="center" vertical="center"/>
    </xf>
    <xf numFmtId="167" fontId="40" fillId="0" borderId="30" xfId="0" applyNumberFormat="1" applyFont="1" applyFill="1" applyBorder="1" applyAlignment="1">
      <alignment horizontal="center" vertical="center"/>
    </xf>
    <xf numFmtId="167" fontId="40" fillId="0" borderId="40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168" fontId="53" fillId="0" borderId="29" xfId="0" applyNumberFormat="1" applyFont="1" applyFill="1" applyBorder="1" applyAlignment="1">
      <alignment horizontal="left" vertical="top" wrapText="1"/>
    </xf>
    <xf numFmtId="168" fontId="53" fillId="0" borderId="19" xfId="0" applyNumberFormat="1" applyFont="1" applyFill="1" applyBorder="1" applyAlignment="1">
      <alignment horizontal="left" vertical="top" wrapText="1"/>
    </xf>
    <xf numFmtId="167" fontId="40" fillId="0" borderId="20" xfId="0" applyNumberFormat="1" applyFont="1" applyFill="1" applyBorder="1" applyAlignment="1">
      <alignment horizontal="center" vertical="center"/>
    </xf>
    <xf numFmtId="167" fontId="40" fillId="0" borderId="16" xfId="0" applyNumberFormat="1" applyFont="1" applyFill="1" applyBorder="1" applyAlignment="1">
      <alignment horizontal="center" vertical="center"/>
    </xf>
    <xf numFmtId="167" fontId="40" fillId="0" borderId="19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/>
    </xf>
    <xf numFmtId="166" fontId="40" fillId="0" borderId="16" xfId="0" applyNumberFormat="1" applyFont="1" applyFill="1" applyBorder="1" applyAlignment="1">
      <alignment horizontal="center"/>
    </xf>
    <xf numFmtId="166" fontId="40" fillId="0" borderId="43" xfId="0" applyNumberFormat="1" applyFont="1" applyFill="1" applyBorder="1" applyAlignment="1">
      <alignment horizontal="center"/>
    </xf>
    <xf numFmtId="168" fontId="53" fillId="0" borderId="66" xfId="0" applyNumberFormat="1" applyFont="1" applyFill="1" applyBorder="1" applyAlignment="1">
      <alignment horizontal="left" vertical="top" wrapText="1"/>
    </xf>
    <xf numFmtId="168" fontId="53" fillId="0" borderId="69" xfId="0" applyNumberFormat="1" applyFont="1" applyFill="1" applyBorder="1" applyAlignment="1">
      <alignment horizontal="left" vertical="top" wrapText="1"/>
    </xf>
    <xf numFmtId="167" fontId="40" fillId="0" borderId="75" xfId="0" applyNumberFormat="1" applyFont="1" applyFill="1" applyBorder="1" applyAlignment="1">
      <alignment horizontal="center"/>
    </xf>
    <xf numFmtId="167" fontId="40" fillId="0" borderId="54" xfId="0" applyNumberFormat="1" applyFont="1" applyFill="1" applyBorder="1" applyAlignment="1">
      <alignment horizontal="center"/>
    </xf>
    <xf numFmtId="167" fontId="40" fillId="0" borderId="69" xfId="0" applyNumberFormat="1" applyFont="1" applyFill="1" applyBorder="1" applyAlignment="1">
      <alignment horizontal="center"/>
    </xf>
    <xf numFmtId="166" fontId="40" fillId="0" borderId="75" xfId="0" applyNumberFormat="1" applyFont="1" applyFill="1" applyBorder="1" applyAlignment="1">
      <alignment horizontal="center"/>
    </xf>
    <xf numFmtId="166" fontId="40" fillId="0" borderId="54" xfId="0" applyNumberFormat="1" applyFont="1" applyFill="1" applyBorder="1" applyAlignment="1">
      <alignment horizontal="center"/>
    </xf>
    <xf numFmtId="166" fontId="40" fillId="0" borderId="45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170" fontId="40" fillId="0" borderId="18" xfId="1" applyNumberFormat="1" applyFont="1" applyFill="1" applyBorder="1" applyAlignment="1">
      <alignment horizontal="center" vertical="center"/>
    </xf>
    <xf numFmtId="170" fontId="40" fillId="0" borderId="68" xfId="1" applyNumberFormat="1" applyFont="1" applyFill="1" applyBorder="1" applyAlignment="1">
      <alignment horizontal="center" vertical="center"/>
    </xf>
    <xf numFmtId="1" fontId="53" fillId="0" borderId="78" xfId="0" applyNumberFormat="1" applyFont="1" applyFill="1" applyBorder="1" applyAlignment="1">
      <alignment horizontal="center" vertical="center"/>
    </xf>
    <xf numFmtId="1" fontId="53" fillId="0" borderId="70" xfId="0" applyNumberFormat="1" applyFont="1" applyFill="1" applyBorder="1" applyAlignment="1">
      <alignment horizontal="center" vertical="center"/>
    </xf>
    <xf numFmtId="1" fontId="53" fillId="0" borderId="74" xfId="0" applyNumberFormat="1" applyFont="1" applyFill="1" applyBorder="1" applyAlignment="1">
      <alignment horizontal="center" vertical="center"/>
    </xf>
    <xf numFmtId="1" fontId="53" fillId="0" borderId="25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" fontId="53" fillId="0" borderId="71" xfId="0" applyNumberFormat="1" applyFont="1" applyFill="1" applyBorder="1" applyAlignment="1">
      <alignment horizontal="center" vertical="center"/>
    </xf>
    <xf numFmtId="1" fontId="53" fillId="0" borderId="24" xfId="0" applyNumberFormat="1" applyFont="1" applyFill="1" applyBorder="1" applyAlignment="1">
      <alignment horizontal="center" vertical="center"/>
    </xf>
    <xf numFmtId="1" fontId="53" fillId="0" borderId="79" xfId="0" applyNumberFormat="1" applyFont="1" applyFill="1" applyBorder="1" applyAlignment="1">
      <alignment horizontal="center" vertical="center"/>
    </xf>
    <xf numFmtId="1" fontId="53" fillId="0" borderId="72" xfId="0" applyNumberFormat="1" applyFont="1" applyFill="1" applyBorder="1" applyAlignment="1">
      <alignment horizontal="center" vertical="center"/>
    </xf>
    <xf numFmtId="1" fontId="53" fillId="0" borderId="30" xfId="0" applyNumberFormat="1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57" fillId="0" borderId="58" xfId="0" applyFont="1" applyFill="1" applyBorder="1" applyAlignment="1">
      <alignment horizontal="center" wrapText="1"/>
    </xf>
    <xf numFmtId="0" fontId="57" fillId="0" borderId="18" xfId="0" applyFont="1" applyFill="1" applyBorder="1" applyAlignment="1">
      <alignment horizontal="center" wrapText="1"/>
    </xf>
    <xf numFmtId="168" fontId="53" fillId="0" borderId="5" xfId="0" applyNumberFormat="1" applyFont="1" applyFill="1" applyBorder="1" applyAlignment="1">
      <alignment vertical="center" wrapText="1"/>
    </xf>
    <xf numFmtId="168" fontId="53" fillId="0" borderId="76" xfId="0" applyNumberFormat="1" applyFont="1" applyFill="1" applyBorder="1" applyAlignment="1">
      <alignment vertical="center" wrapText="1"/>
    </xf>
    <xf numFmtId="168" fontId="53" fillId="0" borderId="4" xfId="0" applyNumberFormat="1" applyFont="1" applyFill="1" applyBorder="1" applyAlignment="1">
      <alignment vertical="center" wrapText="1"/>
    </xf>
    <xf numFmtId="168" fontId="53" fillId="0" borderId="6" xfId="0" applyNumberFormat="1" applyFont="1" applyFill="1" applyBorder="1" applyAlignment="1">
      <alignment vertical="center" wrapText="1"/>
    </xf>
    <xf numFmtId="168" fontId="53" fillId="0" borderId="31" xfId="0" applyNumberFormat="1" applyFont="1" applyFill="1" applyBorder="1" applyAlignment="1">
      <alignment vertical="center" wrapText="1"/>
    </xf>
    <xf numFmtId="168" fontId="53" fillId="0" borderId="77" xfId="0" applyNumberFormat="1" applyFont="1" applyFill="1" applyBorder="1" applyAlignment="1">
      <alignment vertical="center" wrapText="1"/>
    </xf>
    <xf numFmtId="170" fontId="40" fillId="0" borderId="74" xfId="1" applyNumberFormat="1" applyFont="1" applyFill="1" applyBorder="1" applyAlignment="1">
      <alignment horizontal="center" vertical="center"/>
    </xf>
    <xf numFmtId="170" fontId="40" fillId="0" borderId="8" xfId="1" applyNumberFormat="1" applyFont="1" applyFill="1" applyBorder="1" applyAlignment="1">
      <alignment horizontal="center" vertical="center"/>
    </xf>
    <xf numFmtId="170" fontId="40" fillId="0" borderId="56" xfId="1" applyNumberFormat="1" applyFont="1" applyFill="1" applyBorder="1" applyAlignment="1">
      <alignment horizontal="center" vertical="center"/>
    </xf>
    <xf numFmtId="170" fontId="40" fillId="0" borderId="58" xfId="1" applyNumberFormat="1" applyFont="1" applyFill="1" applyBorder="1" applyAlignment="1">
      <alignment horizontal="center" vertical="center"/>
    </xf>
    <xf numFmtId="49" fontId="53" fillId="0" borderId="52" xfId="0" applyNumberFormat="1" applyFont="1" applyFill="1" applyBorder="1" applyAlignment="1">
      <alignment horizontal="center" vertical="center"/>
    </xf>
    <xf numFmtId="168" fontId="53" fillId="0" borderId="57" xfId="0" applyNumberFormat="1" applyFont="1" applyFill="1" applyBorder="1" applyAlignment="1">
      <alignment horizontal="left" vertical="top" wrapText="1"/>
    </xf>
    <xf numFmtId="168" fontId="53" fillId="0" borderId="61" xfId="0" applyNumberFormat="1" applyFont="1" applyFill="1" applyBorder="1" applyAlignment="1">
      <alignment horizontal="left" vertical="top" wrapText="1"/>
    </xf>
    <xf numFmtId="167" fontId="40" fillId="0" borderId="53" xfId="0" applyNumberFormat="1" applyFont="1" applyFill="1" applyBorder="1" applyAlignment="1">
      <alignment horizontal="center" vertical="center"/>
    </xf>
    <xf numFmtId="167" fontId="40" fillId="0" borderId="13" xfId="0" applyNumberFormat="1" applyFont="1" applyFill="1" applyBorder="1" applyAlignment="1">
      <alignment horizontal="center" vertical="center"/>
    </xf>
    <xf numFmtId="167" fontId="40" fillId="0" borderId="61" xfId="0" applyNumberFormat="1" applyFont="1" applyFill="1" applyBorder="1" applyAlignment="1">
      <alignment horizontal="center" vertical="center"/>
    </xf>
    <xf numFmtId="166" fontId="40" fillId="0" borderId="53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166" fontId="40" fillId="0" borderId="4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168" fontId="53" fillId="0" borderId="36" xfId="0" applyNumberFormat="1" applyFont="1" applyFill="1" applyBorder="1" applyAlignment="1">
      <alignment vertical="center" wrapText="1"/>
    </xf>
    <xf numFmtId="168" fontId="53" fillId="0" borderId="63" xfId="0" applyNumberFormat="1" applyFont="1" applyFill="1" applyBorder="1" applyAlignment="1">
      <alignment vertical="center" wrapText="1"/>
    </xf>
    <xf numFmtId="167" fontId="40" fillId="0" borderId="62" xfId="0" applyNumberFormat="1" applyFont="1" applyFill="1" applyBorder="1" applyAlignment="1">
      <alignment horizontal="center" vertical="center"/>
    </xf>
    <xf numFmtId="170" fontId="40" fillId="0" borderId="26" xfId="1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64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167" fontId="40" fillId="0" borderId="41" xfId="0" applyNumberFormat="1" applyFont="1" applyFill="1" applyBorder="1" applyAlignment="1">
      <alignment horizontal="center" vertical="center"/>
    </xf>
    <xf numFmtId="166" fontId="40" fillId="0" borderId="11" xfId="0" applyNumberFormat="1" applyFont="1" applyFill="1" applyBorder="1" applyAlignment="1">
      <alignment horizontal="center" vertical="center"/>
    </xf>
    <xf numFmtId="166" fontId="40" fillId="0" borderId="60" xfId="0" applyNumberFormat="1" applyFont="1" applyFill="1" applyBorder="1" applyAlignment="1">
      <alignment horizontal="center" vertical="center"/>
    </xf>
    <xf numFmtId="166" fontId="40" fillId="0" borderId="58" xfId="0" applyNumberFormat="1" applyFont="1" applyFill="1" applyBorder="1" applyAlignment="1">
      <alignment horizontal="center" vertical="center"/>
    </xf>
    <xf numFmtId="167" fontId="40" fillId="0" borderId="43" xfId="0" applyNumberFormat="1" applyFont="1" applyFill="1" applyBorder="1" applyAlignment="1">
      <alignment horizontal="center" vertical="center"/>
    </xf>
    <xf numFmtId="166" fontId="40" fillId="0" borderId="17" xfId="0" applyNumberFormat="1" applyFont="1" applyFill="1" applyBorder="1" applyAlignment="1">
      <alignment horizontal="center"/>
    </xf>
    <xf numFmtId="166" fontId="40" fillId="0" borderId="59" xfId="0" applyNumberFormat="1" applyFont="1" applyFill="1" applyBorder="1" applyAlignment="1">
      <alignment horizontal="center"/>
    </xf>
    <xf numFmtId="166" fontId="40" fillId="0" borderId="18" xfId="0" applyNumberFormat="1" applyFont="1" applyFill="1" applyBorder="1" applyAlignment="1">
      <alignment horizontal="center"/>
    </xf>
    <xf numFmtId="167" fontId="40" fillId="0" borderId="45" xfId="0" applyNumberFormat="1" applyFont="1" applyFill="1" applyBorder="1" applyAlignment="1">
      <alignment horizontal="center"/>
    </xf>
    <xf numFmtId="166" fontId="40" fillId="0" borderId="44" xfId="0" applyNumberFormat="1" applyFont="1" applyFill="1" applyBorder="1" applyAlignment="1">
      <alignment horizontal="center"/>
    </xf>
    <xf numFmtId="166" fontId="40" fillId="0" borderId="65" xfId="0" applyNumberFormat="1" applyFont="1" applyFill="1" applyBorder="1" applyAlignment="1">
      <alignment horizontal="center"/>
    </xf>
    <xf numFmtId="166" fontId="40" fillId="0" borderId="68" xfId="0" applyNumberFormat="1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2" fontId="37" fillId="0" borderId="59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49" fontId="37" fillId="0" borderId="80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2" fontId="37" fillId="0" borderId="7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62" xfId="0" applyNumberFormat="1" applyFont="1" applyFill="1" applyBorder="1" applyAlignment="1">
      <alignment horizontal="center" vertical="center" wrapText="1"/>
    </xf>
    <xf numFmtId="2" fontId="37" fillId="0" borderId="6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167" fontId="37" fillId="0" borderId="57" xfId="0" applyNumberFormat="1" applyFont="1" applyFill="1" applyBorder="1" applyAlignment="1">
      <alignment horizontal="center" vertical="center"/>
    </xf>
    <xf numFmtId="167" fontId="37" fillId="0" borderId="41" xfId="0" applyNumberFormat="1" applyFont="1" applyFill="1" applyBorder="1" applyAlignment="1">
      <alignment horizontal="center" vertical="center"/>
    </xf>
    <xf numFmtId="167" fontId="37" fillId="0" borderId="29" xfId="0" applyNumberFormat="1" applyFont="1" applyFill="1" applyBorder="1" applyAlignment="1">
      <alignment horizontal="center" vertical="center"/>
    </xf>
    <xf numFmtId="167" fontId="37" fillId="0" borderId="43" xfId="0" applyNumberFormat="1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top" wrapText="1"/>
    </xf>
    <xf numFmtId="0" fontId="37" fillId="0" borderId="64" xfId="0" applyFont="1" applyFill="1" applyBorder="1" applyAlignment="1">
      <alignment horizontal="center" vertical="top" wrapText="1"/>
    </xf>
    <xf numFmtId="0" fontId="37" fillId="0" borderId="28" xfId="0" applyFont="1" applyFill="1" applyBorder="1" applyAlignment="1">
      <alignment horizontal="center" vertical="top" wrapText="1"/>
    </xf>
    <xf numFmtId="0" fontId="50" fillId="0" borderId="73" xfId="0" applyFont="1" applyFill="1" applyBorder="1" applyAlignment="1">
      <alignment horizontal="center" vertical="top" wrapText="1"/>
    </xf>
    <xf numFmtId="0" fontId="50" fillId="0" borderId="64" xfId="0" applyFont="1" applyFill="1" applyBorder="1" applyAlignment="1">
      <alignment horizontal="center" vertical="top" wrapText="1"/>
    </xf>
    <xf numFmtId="0" fontId="50" fillId="0" borderId="51" xfId="0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horizontal="center" vertical="top" wrapText="1"/>
    </xf>
    <xf numFmtId="0" fontId="50" fillId="0" borderId="50" xfId="0" applyFont="1" applyFill="1" applyBorder="1" applyAlignment="1">
      <alignment horizontal="center" vertical="top" wrapText="1"/>
    </xf>
    <xf numFmtId="0" fontId="50" fillId="0" borderId="52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 vertical="top" wrapText="1"/>
    </xf>
    <xf numFmtId="0" fontId="37" fillId="0" borderId="54" xfId="0" applyFont="1" applyFill="1" applyBorder="1" applyAlignment="1">
      <alignment horizontal="center" vertical="top" wrapText="1"/>
    </xf>
    <xf numFmtId="0" fontId="37" fillId="0" borderId="45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167" fontId="37" fillId="0" borderId="66" xfId="0" applyNumberFormat="1" applyFont="1" applyFill="1" applyBorder="1" applyAlignment="1">
      <alignment horizontal="center" vertical="center"/>
    </xf>
    <xf numFmtId="167" fontId="37" fillId="0" borderId="45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 vertical="top" wrapText="1"/>
    </xf>
    <xf numFmtId="0" fontId="37" fillId="0" borderId="70" xfId="0" applyFont="1" applyFill="1" applyBorder="1" applyAlignment="1">
      <alignment horizontal="center" vertical="top" wrapText="1"/>
    </xf>
    <xf numFmtId="0" fontId="37" fillId="0" borderId="34" xfId="0" applyFont="1" applyFill="1" applyBorder="1" applyAlignment="1">
      <alignment horizontal="center" vertical="top" wrapText="1"/>
    </xf>
    <xf numFmtId="0" fontId="37" fillId="0" borderId="57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vertical="top" wrapText="1"/>
    </xf>
    <xf numFmtId="0" fontId="37" fillId="0" borderId="59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 vertical="top" wrapText="1"/>
    </xf>
    <xf numFmtId="0" fontId="37" fillId="0" borderId="65" xfId="0" applyFont="1" applyFill="1" applyBorder="1" applyAlignment="1">
      <alignment horizontal="center" vertical="top" wrapText="1"/>
    </xf>
    <xf numFmtId="0" fontId="37" fillId="0" borderId="68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8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49" fontId="37" fillId="0" borderId="71" xfId="0" applyNumberFormat="1" applyFont="1" applyFill="1" applyBorder="1" applyAlignment="1">
      <alignment horizontal="center" vertical="center" wrapText="1"/>
    </xf>
    <xf numFmtId="49" fontId="37" fillId="0" borderId="78" xfId="0" applyNumberFormat="1" applyFont="1" applyFill="1" applyBorder="1" applyAlignment="1">
      <alignment horizontal="center" vertical="center" wrapText="1"/>
    </xf>
    <xf numFmtId="2" fontId="37" fillId="0" borderId="78" xfId="0" applyNumberFormat="1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65" xfId="0" applyNumberFormat="1" applyFont="1" applyFill="1" applyBorder="1" applyAlignment="1">
      <alignment horizontal="center" vertical="center" wrapText="1"/>
    </xf>
    <xf numFmtId="2" fontId="37" fillId="0" borderId="65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55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/>
    <xf numFmtId="4" fontId="9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167" fontId="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7" fontId="5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 shrinkToFit="1"/>
    </xf>
    <xf numFmtId="49" fontId="37" fillId="0" borderId="12" xfId="0" applyNumberFormat="1" applyFont="1" applyFill="1" applyBorder="1" applyAlignment="1">
      <alignment horizontal="center" vertical="center" wrapText="1"/>
    </xf>
  </cellXfs>
  <cellStyles count="22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0" xfId="15"/>
    <cellStyle name="Обычный 31" xfId="16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0182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2778408636491414E-2"/>
                  <c:y val="3.7851182126291683E-2"/>
                </c:manualLayout>
              </c:layout>
              <c:showVal val="1"/>
            </c:dLbl>
            <c:dLbl>
              <c:idx val="1"/>
              <c:layout>
                <c:manualLayout>
                  <c:x val="-4.2125539046742412E-2"/>
                  <c:y val="4.6124939844157969E-2"/>
                </c:manualLayout>
              </c:layout>
              <c:showVal val="1"/>
            </c:dLbl>
            <c:dLbl>
              <c:idx val="2"/>
              <c:layout>
                <c:manualLayout>
                  <c:x val="-4.2740162287982247E-2"/>
                  <c:y val="-3.321319230414789E-2"/>
                </c:manualLayout>
              </c:layout>
              <c:showVal val="1"/>
            </c:dLbl>
            <c:dLbl>
              <c:idx val="3"/>
              <c:layout>
                <c:manualLayout>
                  <c:x val="-3.5739824042724876E-2"/>
                  <c:y val="-3.2781298956616252E-2"/>
                </c:manualLayout>
              </c:layout>
              <c:showVal val="1"/>
            </c:dLbl>
            <c:dLbl>
              <c:idx val="4"/>
              <c:layout>
                <c:manualLayout>
                  <c:x val="-3.7817439574515423E-2"/>
                  <c:y val="4.5961111167996074E-2"/>
                </c:manualLayout>
              </c:layout>
              <c:showVal val="1"/>
            </c:dLbl>
            <c:dLbl>
              <c:idx val="5"/>
              <c:layout>
                <c:manualLayout>
                  <c:x val="-3.9547136057045684E-2"/>
                  <c:y val="4.265566284058446E-2"/>
                </c:manualLayout>
              </c:layout>
              <c:showVal val="1"/>
            </c:dLbl>
            <c:dLbl>
              <c:idx val="6"/>
              <c:layout>
                <c:manualLayout>
                  <c:x val="-4.1437349992952746E-2"/>
                  <c:y val="3.1391212639382396E-2"/>
                </c:manualLayout>
              </c:layout>
              <c:showVal val="1"/>
            </c:dLbl>
            <c:dLbl>
              <c:idx val="7"/>
              <c:layout>
                <c:manualLayout>
                  <c:x val="-4.1294605319977966E-2"/>
                  <c:y val="-4.2663035131012078E-2"/>
                </c:manualLayout>
              </c:layout>
              <c:showVal val="1"/>
            </c:dLbl>
            <c:dLbl>
              <c:idx val="8"/>
              <c:layout>
                <c:manualLayout>
                  <c:x val="-2.6774581189491688E-2"/>
                  <c:y val="-3.987426149104580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диаграмма!$AG$29:$AO$29</c:f>
              <c:numCache>
                <c:formatCode>#,##0</c:formatCode>
                <c:ptCount val="9"/>
                <c:pt idx="0">
                  <c:v>2004</c:v>
                </c:pt>
                <c:pt idx="1">
                  <c:v>2503</c:v>
                </c:pt>
                <c:pt idx="2">
                  <c:v>2952</c:v>
                </c:pt>
                <c:pt idx="3">
                  <c:v>2754</c:v>
                </c:pt>
                <c:pt idx="4">
                  <c:v>2585</c:v>
                </c:pt>
                <c:pt idx="5">
                  <c:v>2679</c:v>
                </c:pt>
                <c:pt idx="6">
                  <c:v>2969</c:v>
                </c:pt>
                <c:pt idx="7">
                  <c:v>2849</c:v>
                </c:pt>
                <c:pt idx="8">
                  <c:v>2109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945675022010702E-2"/>
                  <c:y val="-3.677462293806253E-2"/>
                </c:manualLayout>
              </c:layout>
              <c:showVal val="1"/>
            </c:dLbl>
            <c:dLbl>
              <c:idx val="1"/>
              <c:layout>
                <c:manualLayout>
                  <c:x val="-5.0194943778958806E-2"/>
                  <c:y val="-3.959759581417735E-2"/>
                </c:manualLayout>
              </c:layout>
              <c:showVal val="1"/>
            </c:dLbl>
            <c:dLbl>
              <c:idx val="2"/>
              <c:layout>
                <c:manualLayout>
                  <c:x val="-4.5678295351889261E-2"/>
                  <c:y val="4.6464474775503514E-2"/>
                </c:manualLayout>
              </c:layout>
              <c:showVal val="1"/>
            </c:dLbl>
            <c:dLbl>
              <c:idx val="3"/>
              <c:layout>
                <c:manualLayout>
                  <c:x val="-4.1442299374836823E-2"/>
                  <c:y val="3.6227230373836586E-2"/>
                </c:manualLayout>
              </c:layout>
              <c:showVal val="1"/>
            </c:dLbl>
            <c:dLbl>
              <c:idx val="4"/>
              <c:layout>
                <c:manualLayout>
                  <c:x val="-6.4073235553794794E-2"/>
                  <c:y val="-2.761373293877956E-2"/>
                </c:manualLayout>
              </c:layout>
              <c:showVal val="1"/>
            </c:dLbl>
            <c:dLbl>
              <c:idx val="5"/>
              <c:layout>
                <c:manualLayout>
                  <c:x val="-4.02793071180323E-2"/>
                  <c:y val="-4.3757820259463724E-2"/>
                </c:manualLayout>
              </c:layout>
              <c:showVal val="1"/>
            </c:dLbl>
            <c:dLbl>
              <c:idx val="6"/>
              <c:layout>
                <c:manualLayout>
                  <c:x val="-3.9665583764407625E-2"/>
                  <c:y val="-3.9915628231776593E-2"/>
                </c:manualLayout>
              </c:layout>
              <c:showVal val="1"/>
            </c:dLbl>
            <c:dLbl>
              <c:idx val="7"/>
              <c:layout>
                <c:manualLayout>
                  <c:x val="-4.4790556219410534E-2"/>
                  <c:y val="4.9869449023683524E-2"/>
                </c:manualLayout>
              </c:layout>
              <c:showVal val="1"/>
            </c:dLbl>
            <c:dLbl>
              <c:idx val="8"/>
              <c:layout>
                <c:manualLayout>
                  <c:x val="-1.792891090313958E-2"/>
                  <c:y val="4.278406356552642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диаграмма!$AG$28:$AO$28</c:f>
              <c:strCache>
                <c:ptCount val="9"/>
                <c:pt idx="0">
                  <c:v>2 кв. 2011</c:v>
                </c:pt>
                <c:pt idx="1">
                  <c:v>3 кв. 2011</c:v>
                </c:pt>
                <c:pt idx="2">
                  <c:v>4 кв. 2011</c:v>
                </c:pt>
                <c:pt idx="3">
                  <c:v>1 кв. 2012</c:v>
                </c:pt>
                <c:pt idx="4">
                  <c:v>2 кв. 2012</c:v>
                </c:pt>
                <c:pt idx="5">
                  <c:v>3 кв. 2012</c:v>
                </c:pt>
                <c:pt idx="6">
                  <c:v>4 кв. 2012</c:v>
                </c:pt>
                <c:pt idx="7">
                  <c:v>1 кв. 2013</c:v>
                </c:pt>
                <c:pt idx="8">
                  <c:v>2 кв. 2013</c:v>
                </c:pt>
              </c:strCache>
            </c:strRef>
          </c:cat>
          <c:val>
            <c:numRef>
              <c:f>диаграмма!$AG$30:$AO$30</c:f>
              <c:numCache>
                <c:formatCode>#,##0</c:formatCode>
                <c:ptCount val="9"/>
                <c:pt idx="0">
                  <c:v>2039</c:v>
                </c:pt>
                <c:pt idx="1">
                  <c:v>2667</c:v>
                </c:pt>
                <c:pt idx="2">
                  <c:v>2687</c:v>
                </c:pt>
                <c:pt idx="3">
                  <c:v>2181</c:v>
                </c:pt>
                <c:pt idx="4">
                  <c:v>2695</c:v>
                </c:pt>
                <c:pt idx="5">
                  <c:v>3950</c:v>
                </c:pt>
                <c:pt idx="6">
                  <c:v>3372</c:v>
                </c:pt>
                <c:pt idx="7">
                  <c:v>2664</c:v>
                </c:pt>
                <c:pt idx="8">
                  <c:v>3291</c:v>
                </c:pt>
              </c:numCache>
            </c:numRef>
          </c:val>
        </c:ser>
        <c:marker val="1"/>
        <c:axId val="60821504"/>
        <c:axId val="60823040"/>
      </c:lineChart>
      <c:catAx>
        <c:axId val="60821504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0823040"/>
        <c:crosses val="autoZero"/>
        <c:auto val="1"/>
        <c:lblAlgn val="ctr"/>
        <c:lblOffset val="100"/>
      </c:catAx>
      <c:valAx>
        <c:axId val="60823040"/>
        <c:scaling>
          <c:orientation val="minMax"/>
        </c:scaling>
        <c:axPos val="l"/>
        <c:majorGridlines/>
        <c:numFmt formatCode="#,##0" sourceLinked="1"/>
        <c:tickLblPos val="nextTo"/>
        <c:crossAx val="6082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261"/>
          <c:y val="0.90339958967117462"/>
          <c:w val="0.54369593203643019"/>
          <c:h val="8.10058684184983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649664"/>
        <c:axId val="63651200"/>
        <c:axId val="0"/>
      </c:bar3DChart>
      <c:catAx>
        <c:axId val="636496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51200"/>
        <c:crosses val="autoZero"/>
        <c:auto val="1"/>
        <c:lblAlgn val="ctr"/>
        <c:lblOffset val="100"/>
        <c:tickLblSkip val="1"/>
        <c:tickMarkSkip val="1"/>
      </c:catAx>
      <c:valAx>
        <c:axId val="6365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4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784448"/>
        <c:axId val="63785984"/>
        <c:axId val="0"/>
      </c:bar3DChart>
      <c:catAx>
        <c:axId val="63784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785984"/>
        <c:crosses val="autoZero"/>
        <c:auto val="1"/>
        <c:lblAlgn val="ctr"/>
        <c:lblOffset val="100"/>
        <c:tickLblSkip val="1"/>
        <c:tickMarkSkip val="1"/>
      </c:catAx>
      <c:valAx>
        <c:axId val="63785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78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42"/>
          <c:y val="0.16464895065207241"/>
          <c:w val="0.88353500283850561"/>
          <c:h val="0.64164648910416078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13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326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26E-3"/>
                  <c:y val="-1.36970286121644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9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68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5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5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4055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8262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0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40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80338701610556E-2"/>
                  <c:y val="3.88601795145977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56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4491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342401931499934E-3"/>
                  <c:y val="-1.407485175464177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672363254665621E-2"/>
                  <c:y val="3.14746767765141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3513304643054841E-2"/>
                  <c:y val="3.46154693626259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</c:numCache>
            </c:numRef>
          </c:val>
        </c:ser>
        <c:dLbls>
          <c:showVal val="1"/>
        </c:dLbls>
        <c:marker val="1"/>
        <c:axId val="63870848"/>
        <c:axId val="63872384"/>
      </c:lineChart>
      <c:catAx>
        <c:axId val="6387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872384"/>
        <c:crosses val="autoZero"/>
        <c:auto val="1"/>
        <c:lblAlgn val="ctr"/>
        <c:lblOffset val="100"/>
        <c:tickLblSkip val="1"/>
        <c:tickMarkSkip val="1"/>
      </c:catAx>
      <c:valAx>
        <c:axId val="6387238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8708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45"/>
          <c:y val="0.9128326944743419"/>
          <c:w val="0.2851408892795288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773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15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3222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23E-4"/>
                  <c:y val="-1.492585229998542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5558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233E-3"/>
                  <c:y val="-2.786331777135856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996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135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6399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219290737884895E-2"/>
                  <c:y val="-2.3480743438511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6511281619690892E-2"/>
                  <c:y val="3.11440161911672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076742246816963E-2"/>
                  <c:y val="2.536710246765001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19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70419747629164E-2"/>
                  <c:y val="-2.35503023196792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28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900385E-2"/>
                  <c:y val="-3.627397281817421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</c:numCache>
            </c:numRef>
          </c:val>
        </c:ser>
        <c:dLbls>
          <c:showVal val="1"/>
        </c:dLbls>
        <c:marker val="1"/>
        <c:axId val="63625856"/>
        <c:axId val="64008576"/>
      </c:lineChart>
      <c:catAx>
        <c:axId val="63625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008576"/>
        <c:crosses val="autoZero"/>
        <c:auto val="1"/>
        <c:lblAlgn val="ctr"/>
        <c:lblOffset val="100"/>
        <c:tickLblSkip val="1"/>
        <c:tickMarkSkip val="1"/>
      </c:catAx>
      <c:valAx>
        <c:axId val="64008576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62585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384"/>
          <c:y val="0.9344093454470882"/>
          <c:w val="0.31331349188618424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370944"/>
        <c:axId val="64380928"/>
        <c:axId val="0"/>
      </c:bar3DChart>
      <c:catAx>
        <c:axId val="64370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380928"/>
        <c:crosses val="autoZero"/>
        <c:auto val="1"/>
        <c:lblAlgn val="ctr"/>
        <c:lblOffset val="100"/>
        <c:tickLblSkip val="1"/>
        <c:tickMarkSkip val="1"/>
      </c:catAx>
      <c:valAx>
        <c:axId val="6438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37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087360"/>
        <c:axId val="65088896"/>
        <c:axId val="0"/>
      </c:bar3DChart>
      <c:catAx>
        <c:axId val="65087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88896"/>
        <c:crosses val="autoZero"/>
        <c:auto val="1"/>
        <c:lblAlgn val="ctr"/>
        <c:lblOffset val="100"/>
        <c:tickLblSkip val="1"/>
        <c:tickMarkSkip val="1"/>
      </c:catAx>
      <c:valAx>
        <c:axId val="650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8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746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73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3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66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4940534342009482E-3"/>
                  <c:y val="-2.01980680250020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200050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1206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9076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19959753682E-2"/>
                  <c:y val="-2.923938631382452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906046208702E-2"/>
                  <c:y val="3.57815840030305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34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06E-2"/>
                  <c:y val="-2.844440836647999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50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49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</c:numCache>
            </c:numRef>
          </c:val>
        </c:ser>
        <c:dLbls>
          <c:showVal val="1"/>
        </c:dLbls>
        <c:marker val="1"/>
        <c:axId val="65140992"/>
        <c:axId val="64348160"/>
      </c:lineChart>
      <c:catAx>
        <c:axId val="6514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348160"/>
        <c:crosses val="autoZero"/>
        <c:auto val="1"/>
        <c:lblAlgn val="ctr"/>
        <c:lblOffset val="100"/>
        <c:tickLblSkip val="1"/>
        <c:tickMarkSkip val="1"/>
      </c:catAx>
      <c:valAx>
        <c:axId val="64348160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83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4099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822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4225E-2"/>
                  <c:y val="-3.243909372789435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43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7195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26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4138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801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4018E-2"/>
                  <c:y val="-2.815049881988932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6017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6195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513381387580255E-2"/>
                  <c:y val="4.796207778813553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245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256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4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684789665562413E-2"/>
                  <c:y val="3.19794786356996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458E-2"/>
                  <c:y val="-4.410956187151681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639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</c:numCache>
            </c:numRef>
          </c:val>
        </c:ser>
        <c:dLbls>
          <c:showVal val="1"/>
        </c:dLbls>
        <c:marker val="1"/>
        <c:axId val="65251968"/>
        <c:axId val="65315200"/>
      </c:lineChart>
      <c:catAx>
        <c:axId val="65251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15200"/>
        <c:crosses val="autoZero"/>
        <c:auto val="1"/>
        <c:lblAlgn val="ctr"/>
        <c:lblOffset val="100"/>
        <c:tickLblSkip val="1"/>
        <c:tickMarkSkip val="1"/>
      </c:catAx>
      <c:valAx>
        <c:axId val="65315200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519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0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829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449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2033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460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507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057E-2"/>
                  <c:y val="4.45347370252761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121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90866810089E-2"/>
                  <c:y val="5.7880541175447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43698143246E-2"/>
                  <c:y val="5.27312538971310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</c:numCache>
            </c:numRef>
          </c:val>
        </c:ser>
        <c:dLbls>
          <c:showVal val="1"/>
        </c:dLbls>
        <c:marker val="1"/>
        <c:axId val="65420288"/>
        <c:axId val="65438464"/>
      </c:lineChart>
      <c:catAx>
        <c:axId val="6542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38464"/>
        <c:crosses val="autoZero"/>
        <c:auto val="1"/>
        <c:lblAlgn val="ctr"/>
        <c:lblOffset val="100"/>
        <c:tickLblSkip val="1"/>
        <c:tickMarkSkip val="1"/>
      </c:catAx>
      <c:valAx>
        <c:axId val="65438464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76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2028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858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77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845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934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971994251247144E-2"/>
                  <c:y val="4.09894296711670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332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55646374015E-2"/>
                  <c:y val="5.2734152647792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38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544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160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11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21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71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73856492133E-2"/>
                  <c:y val="5.04134998013594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2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7012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</c:numCache>
            </c:numRef>
          </c:val>
        </c:ser>
        <c:dLbls>
          <c:showVal val="1"/>
        </c:dLbls>
        <c:marker val="1"/>
        <c:axId val="65483136"/>
        <c:axId val="65484672"/>
      </c:lineChart>
      <c:catAx>
        <c:axId val="65483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84672"/>
        <c:crosses val="autoZero"/>
        <c:auto val="1"/>
        <c:lblAlgn val="ctr"/>
        <c:lblOffset val="100"/>
        <c:tickLblSkip val="1"/>
        <c:tickMarkSkip val="1"/>
      </c:catAx>
      <c:valAx>
        <c:axId val="65484672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7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831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49.9</c:v>
                </c:pt>
                <c:pt idx="1">
                  <c:v>50.1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590016"/>
        <c:axId val="65591552"/>
        <c:axId val="0"/>
      </c:bar3DChart>
      <c:catAx>
        <c:axId val="65590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91552"/>
        <c:crosses val="autoZero"/>
        <c:auto val="1"/>
        <c:lblAlgn val="ctr"/>
        <c:lblOffset val="100"/>
        <c:tickLblSkip val="1"/>
        <c:tickMarkSkip val="1"/>
      </c:catAx>
      <c:valAx>
        <c:axId val="65591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9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663360"/>
        <c:axId val="65664896"/>
        <c:axId val="0"/>
      </c:bar3DChart>
      <c:catAx>
        <c:axId val="65663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664896"/>
        <c:crosses val="autoZero"/>
        <c:auto val="1"/>
        <c:lblAlgn val="ctr"/>
        <c:lblOffset val="100"/>
        <c:tickLblSkip val="1"/>
        <c:tickMarkSkip val="1"/>
      </c:catAx>
      <c:valAx>
        <c:axId val="6566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66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3414656"/>
        <c:axId val="63416192"/>
        <c:axId val="0"/>
      </c:bar3DChart>
      <c:catAx>
        <c:axId val="63414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16192"/>
        <c:crosses val="autoZero"/>
        <c:auto val="1"/>
        <c:lblAlgn val="ctr"/>
        <c:lblOffset val="100"/>
        <c:tickLblSkip val="1"/>
        <c:tickMarkSkip val="1"/>
      </c:catAx>
      <c:valAx>
        <c:axId val="63416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1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839104"/>
        <c:axId val="65840640"/>
        <c:axId val="0"/>
      </c:bar3DChart>
      <c:catAx>
        <c:axId val="65839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40640"/>
        <c:crosses val="autoZero"/>
        <c:auto val="1"/>
        <c:lblAlgn val="ctr"/>
        <c:lblOffset val="100"/>
        <c:tickLblSkip val="1"/>
        <c:tickMarkSkip val="1"/>
      </c:catAx>
      <c:valAx>
        <c:axId val="65840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3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37.799999999999997</c:v>
                </c:pt>
                <c:pt idx="1">
                  <c:v>32.700000000000003</c:v>
                </c:pt>
                <c:pt idx="2">
                  <c:v>29.5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01.09.2013г.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5756"/>
          <c:w val="0.4410187667560323"/>
          <c:h val="0.3513518150230033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601484797139244E-2"/>
                  <c:y val="-7.103732892533758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образование- 18,9%
(12г.- 21,6%)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3.0151771880068512E-2"/>
                  <c:y val="7.060736201797795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образование- 14,1%
(12г.- 15,7%)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3330463988611593"/>
                  <c:y val="2.87502739565701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образование- 33,1%
(12г.- 32,6%)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6.3235686640864805E-2"/>
                  <c:y val="7.29656899140478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образование- 16,5%
(12г.- 15,5%)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0.16366408648071534"/>
                  <c:y val="-5.93882695320058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образование- 17,2%
(12г.-13,7%)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образования- 0,2% (12г.-0,9%)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18.899999999999999</c:v>
                </c:pt>
                <c:pt idx="1">
                  <c:v>14.1</c:v>
                </c:pt>
                <c:pt idx="2">
                  <c:v>33.1</c:v>
                </c:pt>
                <c:pt idx="3">
                  <c:v>16.5</c:v>
                </c:pt>
                <c:pt idx="4">
                  <c:v>17.2</c:v>
                </c:pt>
                <c:pt idx="5">
                  <c:v>0.2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706"/>
          <c:y val="9.3243871127756547E-2"/>
          <c:w val="0.76275027147823893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67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70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01.09.2012г.</c:v>
                </c:pt>
                <c:pt idx="1">
                  <c:v>на 01.09.2013г.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41.1</c:v>
                </c:pt>
                <c:pt idx="1">
                  <c:v>49.9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01.09.2012г.</c:v>
                </c:pt>
                <c:pt idx="1">
                  <c:v>на 01.09.2013г.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58.9</c:v>
                </c:pt>
                <c:pt idx="1">
                  <c:v>50.1</c:v>
                </c:pt>
              </c:numCache>
            </c:numRef>
          </c:val>
        </c:ser>
        <c:dLbls>
          <c:showVal val="1"/>
        </c:dLbls>
        <c:shape val="box"/>
        <c:axId val="62114432"/>
        <c:axId val="62329216"/>
        <c:axId val="0"/>
      </c:bar3DChart>
      <c:catAx>
        <c:axId val="621144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329216"/>
        <c:crosses val="autoZero"/>
        <c:lblAlgn val="ctr"/>
        <c:lblOffset val="100"/>
        <c:tickLblSkip val="1"/>
        <c:tickMarkSkip val="1"/>
      </c:catAx>
      <c:valAx>
        <c:axId val="62329216"/>
        <c:scaling>
          <c:orientation val="minMax"/>
        </c:scaling>
        <c:delete val="1"/>
        <c:axPos val="b"/>
        <c:numFmt formatCode="#,##0.0" sourceLinked="1"/>
        <c:tickLblPos val="none"/>
        <c:crossAx val="621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956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81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01.09.2012г.</c:v>
                </c:pt>
                <c:pt idx="1">
                  <c:v>на 01.09.2013г.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44.2</c:v>
                </c:pt>
                <c:pt idx="1">
                  <c:v>37.799999999999997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81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01.09.2012г.</c:v>
                </c:pt>
                <c:pt idx="1">
                  <c:v>на 01.09.2013г.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25.7</c:v>
                </c:pt>
                <c:pt idx="1">
                  <c:v>32.700000000000003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01.09.2012г.</c:v>
                </c:pt>
                <c:pt idx="1">
                  <c:v>на 01.09.2013г.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30.1</c:v>
                </c:pt>
                <c:pt idx="1">
                  <c:v>29.5</c:v>
                </c:pt>
              </c:numCache>
            </c:numRef>
          </c:val>
        </c:ser>
        <c:dLbls>
          <c:showVal val="1"/>
        </c:dLbls>
        <c:shape val="box"/>
        <c:axId val="62369152"/>
        <c:axId val="62395520"/>
        <c:axId val="0"/>
      </c:bar3DChart>
      <c:catAx>
        <c:axId val="623691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395520"/>
        <c:crosses val="autoZero"/>
        <c:auto val="1"/>
        <c:lblAlgn val="ctr"/>
        <c:lblOffset val="100"/>
        <c:tickLblSkip val="1"/>
        <c:tickMarkSkip val="1"/>
      </c:catAx>
      <c:valAx>
        <c:axId val="62395520"/>
        <c:scaling>
          <c:orientation val="minMax"/>
        </c:scaling>
        <c:delete val="1"/>
        <c:axPos val="b"/>
        <c:numFmt formatCode="#,##0.0" sourceLinked="1"/>
        <c:tickLblPos val="none"/>
        <c:crossAx val="6236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141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287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август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5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2838.59</c:v>
                </c:pt>
                <c:pt idx="1">
                  <c:v>3315.61</c:v>
                </c:pt>
                <c:pt idx="2">
                  <c:v>4506.6899999999996</c:v>
                </c:pt>
                <c:pt idx="3">
                  <c:v>4631.8599999999997</c:v>
                </c:pt>
                <c:pt idx="4">
                  <c:v>4690.92</c:v>
                </c:pt>
                <c:pt idx="5">
                  <c:v>4979.6099999999997</c:v>
                </c:pt>
                <c:pt idx="6">
                  <c:v>5399.62</c:v>
                </c:pt>
                <c:pt idx="7">
                  <c:v>5405.64</c:v>
                </c:pt>
                <c:pt idx="8">
                  <c:v>7444.23</c:v>
                </c:pt>
              </c:numCache>
            </c:numRef>
          </c:val>
        </c:ser>
        <c:ser>
          <c:idx val="1"/>
          <c:order val="1"/>
          <c:tx>
            <c:v>2012 август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Ненецкий авт.округ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2595.7600000000002</c:v>
                </c:pt>
                <c:pt idx="1">
                  <c:v>2935.28</c:v>
                </c:pt>
                <c:pt idx="2">
                  <c:v>4191.13</c:v>
                </c:pt>
                <c:pt idx="3">
                  <c:v>4538.6000000000004</c:v>
                </c:pt>
                <c:pt idx="4">
                  <c:v>4577.3500000000004</c:v>
                </c:pt>
                <c:pt idx="5">
                  <c:v>4512.99</c:v>
                </c:pt>
                <c:pt idx="6">
                  <c:v>4830.68</c:v>
                </c:pt>
                <c:pt idx="7">
                  <c:v>4640.8</c:v>
                </c:pt>
                <c:pt idx="8">
                  <c:v>6946.39</c:v>
                </c:pt>
              </c:numCache>
            </c:numRef>
          </c:val>
        </c:ser>
        <c:gapWidth val="123"/>
        <c:axId val="62758272"/>
        <c:axId val="62772352"/>
      </c:barChart>
      <c:catAx>
        <c:axId val="627582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72352"/>
        <c:crosses val="autoZero"/>
        <c:auto val="1"/>
        <c:lblAlgn val="ctr"/>
        <c:lblOffset val="100"/>
        <c:tickLblSkip val="1"/>
        <c:tickMarkSkip val="1"/>
      </c:catAx>
      <c:valAx>
        <c:axId val="62772352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3225170056972264"/>
              <c:y val="3.5466757380005001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75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699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1041280"/>
        <c:axId val="61067648"/>
        <c:axId val="0"/>
      </c:bar3DChart>
      <c:catAx>
        <c:axId val="61041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1067648"/>
        <c:crosses val="autoZero"/>
        <c:auto val="1"/>
        <c:lblAlgn val="ctr"/>
        <c:lblOffset val="100"/>
        <c:tickLblSkip val="1"/>
        <c:tickMarkSkip val="1"/>
      </c:catAx>
      <c:valAx>
        <c:axId val="6106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1041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703872"/>
        <c:axId val="62857216"/>
        <c:axId val="0"/>
      </c:bar3DChart>
      <c:catAx>
        <c:axId val="62703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857216"/>
        <c:crosses val="autoZero"/>
        <c:auto val="1"/>
        <c:lblAlgn val="ctr"/>
        <c:lblOffset val="100"/>
        <c:tickLblSkip val="1"/>
        <c:tickMarkSkip val="1"/>
      </c:catAx>
      <c:valAx>
        <c:axId val="6285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0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26</xdr:row>
      <xdr:rowOff>28576</xdr:rowOff>
    </xdr:from>
    <xdr:to>
      <xdr:col>8</xdr:col>
      <xdr:colOff>38101</xdr:colOff>
      <xdr:row>55</xdr:row>
      <xdr:rowOff>66675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63</xdr:row>
      <xdr:rowOff>21166</xdr:rowOff>
    </xdr:from>
    <xdr:to>
      <xdr:col>10</xdr:col>
      <xdr:colOff>439208</xdr:colOff>
      <xdr:row>120</xdr:row>
      <xdr:rowOff>52914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V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Y129"/>
  <sheetViews>
    <sheetView topLeftCell="A94" workbookViewId="0">
      <selection activeCell="G84" sqref="G84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47" width="16.28515625" style="2" customWidth="1"/>
    <col min="48" max="48" width="17.85546875" style="2" customWidth="1"/>
    <col min="49" max="49" width="14.28515625" style="2" customWidth="1"/>
    <col min="50" max="50" width="14.42578125" style="2" customWidth="1"/>
    <col min="51" max="51" width="15.7109375" style="2" customWidth="1"/>
    <col min="52" max="16384" width="9.140625" style="2"/>
  </cols>
  <sheetData>
    <row r="1" spans="1:51" ht="27.75" customHeight="1">
      <c r="A1" s="124" t="s">
        <v>64</v>
      </c>
      <c r="B1" s="127" t="s">
        <v>504</v>
      </c>
      <c r="C1" s="127" t="s">
        <v>505</v>
      </c>
      <c r="D1" s="125"/>
      <c r="F1" s="126"/>
    </row>
    <row r="2" spans="1:51" ht="16.5">
      <c r="A2" s="109"/>
      <c r="B2" s="133"/>
      <c r="C2" s="108"/>
      <c r="D2" s="110"/>
      <c r="E2" s="3"/>
    </row>
    <row r="3" spans="1:51" s="4" customFormat="1" ht="15.75">
      <c r="A3" s="14"/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4"/>
      <c r="AG3" s="1053"/>
      <c r="AH3" s="1053"/>
      <c r="AI3" s="1053"/>
      <c r="AJ3" s="1053"/>
      <c r="AK3" s="1053"/>
      <c r="AL3" s="1053"/>
      <c r="AM3" s="1053"/>
      <c r="AN3" s="1053"/>
      <c r="AO3" s="1053"/>
      <c r="AP3" s="1053"/>
      <c r="AQ3" s="1053"/>
      <c r="AR3" s="1054"/>
      <c r="AS3" s="1053"/>
      <c r="AT3" s="1053"/>
      <c r="AU3" s="1053"/>
      <c r="AV3" s="1053"/>
      <c r="AW3" s="1053"/>
      <c r="AX3" s="1053"/>
      <c r="AY3" s="1054"/>
    </row>
    <row r="4" spans="1:51" s="4" customFormat="1" ht="15.75">
      <c r="A4" s="1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1055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1055"/>
      <c r="AS4" s="64"/>
      <c r="AT4" s="64"/>
      <c r="AU4" s="64"/>
      <c r="AV4" s="64"/>
      <c r="AW4" s="64"/>
      <c r="AX4" s="64"/>
      <c r="AY4" s="1055"/>
    </row>
    <row r="5" spans="1:51" s="4" customFormat="1" ht="15.75">
      <c r="A5" s="1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055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1055"/>
      <c r="AS5" s="64"/>
      <c r="AT5" s="64"/>
      <c r="AU5" s="64"/>
      <c r="AV5" s="64"/>
      <c r="AW5" s="64"/>
      <c r="AX5" s="64"/>
      <c r="AY5" s="1055"/>
    </row>
    <row r="6" spans="1:51" s="4" customFormat="1" ht="15.75">
      <c r="A6" s="1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055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1055"/>
      <c r="AS6" s="64"/>
      <c r="AT6" s="64"/>
      <c r="AU6" s="64"/>
      <c r="AV6" s="64"/>
      <c r="AW6" s="64"/>
      <c r="AX6" s="64"/>
      <c r="AY6" s="1055"/>
    </row>
    <row r="7" spans="1:51" s="4" customFormat="1" ht="15.75">
      <c r="A7" s="1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1055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1055"/>
      <c r="AS7" s="64"/>
      <c r="AT7" s="64"/>
      <c r="AU7" s="64"/>
      <c r="AV7" s="64"/>
      <c r="AW7" s="64"/>
      <c r="AX7" s="64"/>
      <c r="AY7" s="1055"/>
    </row>
    <row r="8" spans="1:51" s="4" customFormat="1" ht="15.75">
      <c r="A8" s="1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1055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1055"/>
      <c r="AS8" s="64"/>
      <c r="AT8" s="64"/>
      <c r="AU8" s="64"/>
      <c r="AV8" s="64"/>
      <c r="AW8" s="64"/>
      <c r="AX8" s="64"/>
      <c r="AY8" s="1055"/>
    </row>
    <row r="9" spans="1:51" s="4" customFormat="1" ht="15.75">
      <c r="A9" s="1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1055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1055"/>
      <c r="AS9" s="64"/>
      <c r="AT9" s="64"/>
      <c r="AU9" s="64"/>
      <c r="AV9" s="64"/>
      <c r="AW9" s="64"/>
      <c r="AX9" s="64"/>
      <c r="AY9" s="1055"/>
    </row>
    <row r="10" spans="1:51" ht="17.25" thickBot="1">
      <c r="A10" s="111"/>
      <c r="B10" s="112"/>
      <c r="C10" s="113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14"/>
    </row>
    <row r="11" spans="1:51" ht="16.5">
      <c r="A11" s="352" t="s">
        <v>43</v>
      </c>
      <c r="B11" s="353" t="str">
        <f>B1</f>
        <v>на 01.09.2012г.</v>
      </c>
      <c r="C11" s="354" t="str">
        <f>C1</f>
        <v>на 01.09.2013г.</v>
      </c>
      <c r="D11" s="110"/>
    </row>
    <row r="12" spans="1:51" ht="15.75" customHeight="1">
      <c r="A12" s="355"/>
      <c r="B12" s="356"/>
      <c r="C12" s="357"/>
      <c r="P12" s="115"/>
    </row>
    <row r="13" spans="1:51" ht="16.5">
      <c r="A13" s="358" t="s">
        <v>126</v>
      </c>
      <c r="B13" s="123">
        <v>41.1</v>
      </c>
      <c r="C13" s="335">
        <v>49.9</v>
      </c>
      <c r="D13" s="110"/>
      <c r="P13" s="3"/>
    </row>
    <row r="14" spans="1:51" ht="17.25" thickBot="1">
      <c r="A14" s="359" t="s">
        <v>127</v>
      </c>
      <c r="B14" s="360">
        <v>58.9</v>
      </c>
      <c r="C14" s="361">
        <v>50.1</v>
      </c>
      <c r="P14" s="3"/>
    </row>
    <row r="15" spans="1:51" ht="17.25" thickBot="1">
      <c r="A15" s="362"/>
      <c r="B15" s="363"/>
      <c r="C15" s="364"/>
      <c r="P15" s="3"/>
    </row>
    <row r="16" spans="1:51" ht="16.5">
      <c r="A16" s="362" t="s">
        <v>44</v>
      </c>
      <c r="B16" s="363" t="str">
        <f>B1</f>
        <v>на 01.09.2012г.</v>
      </c>
      <c r="C16" s="364" t="str">
        <f>C1</f>
        <v>на 01.09.2013г.</v>
      </c>
      <c r="D16" s="110"/>
      <c r="P16" s="3"/>
    </row>
    <row r="17" spans="1:41" ht="16.5">
      <c r="A17" s="365" t="s">
        <v>128</v>
      </c>
      <c r="B17" s="334">
        <v>44.2</v>
      </c>
      <c r="C17" s="335">
        <v>37.799999999999997</v>
      </c>
      <c r="D17" s="110"/>
      <c r="P17" s="3"/>
    </row>
    <row r="18" spans="1:41" ht="16.5">
      <c r="A18" s="365" t="s">
        <v>129</v>
      </c>
      <c r="B18" s="334">
        <v>25.7</v>
      </c>
      <c r="C18" s="335">
        <v>32.700000000000003</v>
      </c>
      <c r="D18" s="110"/>
      <c r="P18" s="3"/>
    </row>
    <row r="19" spans="1:41" ht="17.25" thickBot="1">
      <c r="A19" s="161" t="s">
        <v>130</v>
      </c>
      <c r="B19" s="366">
        <v>30.1</v>
      </c>
      <c r="C19" s="361">
        <v>29.5</v>
      </c>
      <c r="D19" s="110"/>
      <c r="P19" s="3"/>
    </row>
    <row r="20" spans="1:41" ht="16.5">
      <c r="A20" s="367"/>
      <c r="B20" s="368"/>
      <c r="C20" s="369"/>
      <c r="D20" s="110"/>
      <c r="P20" s="3"/>
    </row>
    <row r="21" spans="1:41" ht="15.75">
      <c r="A21" s="370" t="s">
        <v>220</v>
      </c>
      <c r="B21" s="351">
        <v>21.6</v>
      </c>
      <c r="C21" s="371">
        <v>18.899999999999999</v>
      </c>
      <c r="D21" s="8"/>
    </row>
    <row r="22" spans="1:41" ht="16.5">
      <c r="A22" s="370" t="s">
        <v>222</v>
      </c>
      <c r="B22" s="351">
        <v>15.7</v>
      </c>
      <c r="C22" s="371">
        <v>14.1</v>
      </c>
      <c r="D22" s="1"/>
      <c r="E22" s="107"/>
    </row>
    <row r="23" spans="1:41" ht="16.5">
      <c r="A23" s="370" t="s">
        <v>169</v>
      </c>
      <c r="B23" s="351">
        <v>32.6</v>
      </c>
      <c r="C23" s="371">
        <v>33.1</v>
      </c>
      <c r="D23" s="1"/>
      <c r="E23" s="107"/>
    </row>
    <row r="24" spans="1:41" ht="16.5">
      <c r="A24" s="370" t="s">
        <v>170</v>
      </c>
      <c r="B24" s="351">
        <v>15.5</v>
      </c>
      <c r="C24" s="371">
        <v>16.5</v>
      </c>
      <c r="D24" s="1"/>
      <c r="E24" s="107"/>
    </row>
    <row r="25" spans="1:41" ht="16.5">
      <c r="A25" s="370" t="s">
        <v>171</v>
      </c>
      <c r="B25" s="351">
        <v>13.7</v>
      </c>
      <c r="C25" s="371">
        <v>17.2</v>
      </c>
      <c r="D25" s="1"/>
      <c r="E25" s="108"/>
    </row>
    <row r="26" spans="1:41" ht="16.5" thickBot="1">
      <c r="A26" s="372" t="s">
        <v>418</v>
      </c>
      <c r="B26" s="373">
        <v>0.9</v>
      </c>
      <c r="C26" s="374">
        <v>0.2</v>
      </c>
      <c r="D26" s="8"/>
    </row>
    <row r="27" spans="1:41" ht="17.25" thickBot="1">
      <c r="A27" s="4"/>
      <c r="B27" s="4"/>
      <c r="C27" s="4"/>
      <c r="D27" s="1"/>
      <c r="E27" s="1047"/>
    </row>
    <row r="28" spans="1:41" ht="16.5">
      <c r="A28" s="1048"/>
      <c r="B28" s="680"/>
      <c r="C28" s="1049"/>
      <c r="D28" s="680"/>
      <c r="E28" s="1049"/>
      <c r="G28" s="162"/>
      <c r="H28" s="163" t="s">
        <v>323</v>
      </c>
      <c r="I28" s="163" t="s">
        <v>324</v>
      </c>
      <c r="J28" s="163" t="s">
        <v>325</v>
      </c>
      <c r="K28" s="163" t="s">
        <v>326</v>
      </c>
      <c r="L28" s="163" t="s">
        <v>327</v>
      </c>
      <c r="M28" s="163" t="s">
        <v>328</v>
      </c>
      <c r="N28" s="163" t="s">
        <v>329</v>
      </c>
      <c r="O28" s="163" t="s">
        <v>330</v>
      </c>
      <c r="P28" s="163" t="s">
        <v>331</v>
      </c>
      <c r="Q28" s="163" t="s">
        <v>332</v>
      </c>
      <c r="R28" s="163" t="s">
        <v>333</v>
      </c>
      <c r="S28" s="163" t="s">
        <v>334</v>
      </c>
      <c r="T28" s="163" t="s">
        <v>335</v>
      </c>
      <c r="U28" s="163" t="s">
        <v>336</v>
      </c>
      <c r="V28" s="163" t="s">
        <v>337</v>
      </c>
      <c r="W28" s="163" t="s">
        <v>338</v>
      </c>
      <c r="X28" s="163" t="s">
        <v>339</v>
      </c>
      <c r="Y28" s="163" t="s">
        <v>340</v>
      </c>
      <c r="Z28" s="163" t="s">
        <v>341</v>
      </c>
      <c r="AA28" s="163" t="s">
        <v>342</v>
      </c>
      <c r="AB28" s="163" t="s">
        <v>343</v>
      </c>
      <c r="AC28" s="163" t="s">
        <v>344</v>
      </c>
      <c r="AD28" s="163" t="s">
        <v>345</v>
      </c>
      <c r="AE28" s="163" t="s">
        <v>346</v>
      </c>
      <c r="AF28" s="163" t="s">
        <v>347</v>
      </c>
      <c r="AG28" s="163" t="s">
        <v>348</v>
      </c>
      <c r="AH28" s="164" t="s">
        <v>349</v>
      </c>
      <c r="AI28" s="164" t="s">
        <v>353</v>
      </c>
      <c r="AJ28" s="164" t="s">
        <v>366</v>
      </c>
      <c r="AK28" s="164" t="s">
        <v>368</v>
      </c>
      <c r="AL28" s="164" t="s">
        <v>379</v>
      </c>
      <c r="AM28" s="164" t="s">
        <v>380</v>
      </c>
      <c r="AN28" s="164" t="s">
        <v>425</v>
      </c>
      <c r="AO28" s="164" t="s">
        <v>447</v>
      </c>
    </row>
    <row r="29" spans="1:41" ht="16.5">
      <c r="A29" s="1050"/>
      <c r="B29" s="1051"/>
      <c r="C29" s="37"/>
      <c r="D29" s="37"/>
      <c r="E29" s="64"/>
      <c r="G29" s="165" t="s">
        <v>73</v>
      </c>
      <c r="H29" s="166">
        <v>697</v>
      </c>
      <c r="I29" s="166">
        <v>675</v>
      </c>
      <c r="J29" s="166">
        <v>619</v>
      </c>
      <c r="K29" s="166">
        <v>826</v>
      </c>
      <c r="L29" s="166">
        <v>655</v>
      </c>
      <c r="M29" s="166">
        <v>815</v>
      </c>
      <c r="N29" s="166">
        <v>681</v>
      </c>
      <c r="O29" s="166">
        <v>1011</v>
      </c>
      <c r="P29" s="166">
        <v>862</v>
      </c>
      <c r="Q29" s="166">
        <v>865</v>
      </c>
      <c r="R29" s="166">
        <v>903</v>
      </c>
      <c r="S29" s="166">
        <v>829</v>
      </c>
      <c r="T29" s="166">
        <v>957</v>
      </c>
      <c r="U29" s="166">
        <v>1049</v>
      </c>
      <c r="V29" s="166">
        <v>1015</v>
      </c>
      <c r="W29" s="166">
        <v>1149</v>
      </c>
      <c r="X29" s="166">
        <v>601</v>
      </c>
      <c r="Y29" s="166">
        <v>1069</v>
      </c>
      <c r="Z29" s="166">
        <v>939</v>
      </c>
      <c r="AA29" s="166">
        <v>552</v>
      </c>
      <c r="AB29" s="166">
        <v>855</v>
      </c>
      <c r="AC29" s="166">
        <v>976</v>
      </c>
      <c r="AD29" s="166">
        <v>1392</v>
      </c>
      <c r="AE29" s="166">
        <v>1125</v>
      </c>
      <c r="AF29" s="166">
        <v>2202</v>
      </c>
      <c r="AG29" s="166">
        <v>2004</v>
      </c>
      <c r="AH29" s="167">
        <v>2503</v>
      </c>
      <c r="AI29" s="167">
        <v>2952</v>
      </c>
      <c r="AJ29" s="167">
        <v>2754</v>
      </c>
      <c r="AK29" s="167">
        <v>2585</v>
      </c>
      <c r="AL29" s="167">
        <v>2679</v>
      </c>
      <c r="AM29" s="167">
        <v>2969</v>
      </c>
      <c r="AN29" s="167">
        <v>2849</v>
      </c>
      <c r="AO29" s="167">
        <v>2109</v>
      </c>
    </row>
    <row r="30" spans="1:41" ht="16.5">
      <c r="A30" s="1050"/>
      <c r="B30" s="1051"/>
      <c r="C30" s="37"/>
      <c r="D30" s="37"/>
      <c r="E30" s="64"/>
      <c r="G30" s="165" t="s">
        <v>74</v>
      </c>
      <c r="H30" s="166">
        <v>1383</v>
      </c>
      <c r="I30" s="166">
        <v>1752</v>
      </c>
      <c r="J30" s="166">
        <v>2669</v>
      </c>
      <c r="K30" s="166">
        <v>2226</v>
      </c>
      <c r="L30" s="166">
        <v>1365</v>
      </c>
      <c r="M30" s="166">
        <v>1856</v>
      </c>
      <c r="N30" s="166">
        <v>2686</v>
      </c>
      <c r="O30" s="166">
        <v>2182</v>
      </c>
      <c r="P30" s="166">
        <v>1672</v>
      </c>
      <c r="Q30" s="166">
        <v>1752</v>
      </c>
      <c r="R30" s="166">
        <v>2555</v>
      </c>
      <c r="S30" s="166">
        <v>1755</v>
      </c>
      <c r="T30" s="166">
        <v>1600</v>
      </c>
      <c r="U30" s="166">
        <v>1821</v>
      </c>
      <c r="V30" s="166">
        <v>2705</v>
      </c>
      <c r="W30" s="166">
        <v>1746</v>
      </c>
      <c r="X30" s="166">
        <v>1356</v>
      </c>
      <c r="Y30" s="166">
        <v>1657</v>
      </c>
      <c r="Z30" s="166">
        <v>2159</v>
      </c>
      <c r="AA30" s="166">
        <v>1580</v>
      </c>
      <c r="AB30" s="166">
        <v>1256</v>
      </c>
      <c r="AC30" s="166">
        <v>1748</v>
      </c>
      <c r="AD30" s="166">
        <v>2311</v>
      </c>
      <c r="AE30" s="166">
        <v>1681</v>
      </c>
      <c r="AF30" s="166">
        <v>1486</v>
      </c>
      <c r="AG30" s="166">
        <v>2039</v>
      </c>
      <c r="AH30" s="167">
        <v>2667</v>
      </c>
      <c r="AI30" s="167">
        <v>2687</v>
      </c>
      <c r="AJ30" s="167">
        <v>2181</v>
      </c>
      <c r="AK30" s="167">
        <v>2695</v>
      </c>
      <c r="AL30" s="167">
        <v>3950</v>
      </c>
      <c r="AM30" s="167">
        <v>3372</v>
      </c>
      <c r="AN30" s="167">
        <v>2664</v>
      </c>
      <c r="AO30" s="167">
        <v>3291</v>
      </c>
    </row>
    <row r="31" spans="1:41" ht="17.25" thickBot="1">
      <c r="A31" s="1050"/>
      <c r="B31" s="1051"/>
      <c r="C31" s="37"/>
      <c r="D31" s="37"/>
      <c r="E31" s="64"/>
      <c r="G31" s="168" t="s">
        <v>350</v>
      </c>
      <c r="H31" s="169">
        <f t="shared" ref="H31:Y31" si="0">H30-H29</f>
        <v>686</v>
      </c>
      <c r="I31" s="169">
        <f t="shared" si="0"/>
        <v>1077</v>
      </c>
      <c r="J31" s="169">
        <f t="shared" si="0"/>
        <v>2050</v>
      </c>
      <c r="K31" s="169">
        <f t="shared" si="0"/>
        <v>1400</v>
      </c>
      <c r="L31" s="169">
        <f t="shared" si="0"/>
        <v>710</v>
      </c>
      <c r="M31" s="169">
        <f t="shared" si="0"/>
        <v>1041</v>
      </c>
      <c r="N31" s="169">
        <f t="shared" si="0"/>
        <v>2005</v>
      </c>
      <c r="O31" s="169">
        <f t="shared" si="0"/>
        <v>1171</v>
      </c>
      <c r="P31" s="169">
        <f t="shared" si="0"/>
        <v>810</v>
      </c>
      <c r="Q31" s="169">
        <f t="shared" si="0"/>
        <v>887</v>
      </c>
      <c r="R31" s="169">
        <f t="shared" si="0"/>
        <v>1652</v>
      </c>
      <c r="S31" s="169">
        <f t="shared" si="0"/>
        <v>926</v>
      </c>
      <c r="T31" s="169">
        <f t="shared" si="0"/>
        <v>643</v>
      </c>
      <c r="U31" s="169">
        <f t="shared" si="0"/>
        <v>772</v>
      </c>
      <c r="V31" s="169">
        <f t="shared" si="0"/>
        <v>1690</v>
      </c>
      <c r="W31" s="169">
        <f t="shared" si="0"/>
        <v>597</v>
      </c>
      <c r="X31" s="169">
        <f t="shared" si="0"/>
        <v>755</v>
      </c>
      <c r="Y31" s="169">
        <f t="shared" si="0"/>
        <v>588</v>
      </c>
      <c r="Z31" s="169">
        <f>Z29-Z30</f>
        <v>-1220</v>
      </c>
      <c r="AA31" s="169">
        <f t="shared" ref="AA31:AM31" si="1">AA29-AA30</f>
        <v>-1028</v>
      </c>
      <c r="AB31" s="169">
        <f t="shared" si="1"/>
        <v>-401</v>
      </c>
      <c r="AC31" s="169">
        <f t="shared" si="1"/>
        <v>-772</v>
      </c>
      <c r="AD31" s="169">
        <f t="shared" si="1"/>
        <v>-919</v>
      </c>
      <c r="AE31" s="169">
        <f t="shared" si="1"/>
        <v>-556</v>
      </c>
      <c r="AF31" s="169">
        <f t="shared" si="1"/>
        <v>716</v>
      </c>
      <c r="AG31" s="169">
        <f t="shared" si="1"/>
        <v>-35</v>
      </c>
      <c r="AH31" s="170">
        <f t="shared" si="1"/>
        <v>-164</v>
      </c>
      <c r="AI31" s="170">
        <f t="shared" si="1"/>
        <v>265</v>
      </c>
      <c r="AJ31" s="170">
        <f t="shared" si="1"/>
        <v>573</v>
      </c>
      <c r="AK31" s="170">
        <f t="shared" si="1"/>
        <v>-110</v>
      </c>
      <c r="AL31" s="170">
        <f t="shared" si="1"/>
        <v>-1271</v>
      </c>
      <c r="AM31" s="170">
        <f t="shared" si="1"/>
        <v>-403</v>
      </c>
      <c r="AN31" s="170">
        <f>AN29-AN30</f>
        <v>185</v>
      </c>
      <c r="AO31" s="170">
        <f>AO29-AO30</f>
        <v>-1182</v>
      </c>
    </row>
    <row r="32" spans="1:41" ht="15.75">
      <c r="A32" s="1052"/>
      <c r="B32" s="1051"/>
      <c r="C32" s="1051"/>
      <c r="D32" s="1051"/>
      <c r="E32" s="64"/>
    </row>
    <row r="33" spans="1:11">
      <c r="A33" s="4"/>
      <c r="B33" s="4"/>
      <c r="C33" s="4"/>
      <c r="D33" s="4"/>
      <c r="E33" s="4"/>
    </row>
    <row r="34" spans="1:11" ht="15.75" customHeight="1">
      <c r="A34" s="1038"/>
      <c r="B34" s="1039"/>
      <c r="C34" s="1039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1038"/>
      <c r="B35" s="1040"/>
      <c r="C35" s="1041"/>
      <c r="D35" s="4"/>
      <c r="E35" s="36"/>
      <c r="F35" s="79"/>
      <c r="G35" s="79"/>
      <c r="H35" s="4"/>
      <c r="I35" s="4"/>
      <c r="J35" s="4"/>
      <c r="K35" s="4"/>
    </row>
    <row r="36" spans="1:11" ht="16.5">
      <c r="A36" s="36"/>
      <c r="B36" s="1042"/>
      <c r="C36" s="1"/>
      <c r="D36" s="4"/>
      <c r="E36" s="36"/>
      <c r="F36" s="79"/>
      <c r="G36" s="79"/>
      <c r="H36" s="4"/>
      <c r="I36" s="4"/>
      <c r="J36" s="4"/>
      <c r="K36" s="4"/>
    </row>
    <row r="37" spans="1:11" ht="16.5">
      <c r="A37" s="5"/>
      <c r="B37" s="1042"/>
      <c r="C37" s="1"/>
      <c r="D37" s="4"/>
      <c r="E37" s="5"/>
      <c r="F37" s="79"/>
      <c r="G37" s="79"/>
      <c r="H37" s="4"/>
      <c r="I37" s="4"/>
      <c r="J37" s="4"/>
      <c r="K37" s="4"/>
    </row>
    <row r="38" spans="1:11" ht="16.5">
      <c r="A38" s="36"/>
      <c r="B38" s="1042"/>
      <c r="C38" s="1"/>
      <c r="D38" s="4"/>
      <c r="E38" s="5"/>
      <c r="F38" s="79"/>
      <c r="G38" s="79"/>
      <c r="H38" s="4"/>
      <c r="I38" s="4"/>
      <c r="J38" s="4"/>
      <c r="K38" s="4"/>
    </row>
    <row r="39" spans="1:11" ht="16.5">
      <c r="A39" s="5"/>
      <c r="B39" s="1042"/>
      <c r="C39" s="1"/>
      <c r="D39" s="4"/>
      <c r="E39" s="5"/>
      <c r="F39" s="79"/>
      <c r="G39" s="79"/>
      <c r="H39" s="4"/>
      <c r="I39" s="4"/>
      <c r="J39" s="4"/>
      <c r="K39" s="4"/>
    </row>
    <row r="40" spans="1:11" ht="16.5">
      <c r="A40" s="5"/>
      <c r="B40" s="1042"/>
      <c r="C40" s="1"/>
      <c r="D40" s="4"/>
      <c r="E40" s="5"/>
      <c r="F40" s="4"/>
      <c r="G40" s="4"/>
      <c r="H40" s="4"/>
      <c r="I40" s="4"/>
      <c r="J40" s="4"/>
      <c r="K40" s="4"/>
    </row>
    <row r="41" spans="1:11" ht="16.5">
      <c r="A41" s="5"/>
      <c r="B41" s="1042"/>
      <c r="C41" s="1"/>
      <c r="D41" s="4"/>
      <c r="E41" s="4"/>
      <c r="F41" s="4"/>
      <c r="G41" s="4"/>
      <c r="H41" s="4"/>
      <c r="I41" s="4"/>
      <c r="J41" s="4"/>
      <c r="K41" s="4"/>
    </row>
    <row r="42" spans="1:11" ht="16.5">
      <c r="A42" s="110"/>
      <c r="B42" s="1043"/>
      <c r="C42" s="1044"/>
      <c r="D42" s="4"/>
      <c r="E42" s="36"/>
      <c r="F42" s="4"/>
      <c r="G42" s="4"/>
      <c r="H42" s="4"/>
      <c r="I42" s="4"/>
      <c r="J42" s="4"/>
      <c r="K42" s="4"/>
    </row>
    <row r="43" spans="1:11" ht="16.5">
      <c r="A43" s="5"/>
      <c r="B43" s="1039"/>
      <c r="C43" s="1039"/>
      <c r="D43" s="5"/>
      <c r="E43" s="5"/>
      <c r="F43" s="4"/>
      <c r="G43" s="4"/>
      <c r="H43" s="4"/>
      <c r="I43" s="4"/>
      <c r="J43" s="4"/>
      <c r="K43" s="4"/>
    </row>
    <row r="44" spans="1:11" ht="16.5">
      <c r="A44" s="5"/>
      <c r="B44" s="1044"/>
      <c r="C44" s="1044"/>
      <c r="D44" s="5"/>
      <c r="E44" s="36"/>
      <c r="F44" s="4"/>
      <c r="G44" s="4"/>
      <c r="H44" s="4"/>
      <c r="I44" s="4"/>
      <c r="J44" s="4"/>
      <c r="K44" s="4"/>
    </row>
    <row r="45" spans="1:11" ht="16.5">
      <c r="A45" s="36"/>
      <c r="B45" s="1042"/>
      <c r="C45" s="3"/>
      <c r="D45" s="36"/>
      <c r="E45" s="5"/>
      <c r="F45" s="4"/>
      <c r="G45" s="4"/>
      <c r="H45" s="4"/>
      <c r="I45" s="4"/>
      <c r="J45" s="4"/>
      <c r="K45" s="4"/>
    </row>
    <row r="46" spans="1:11" ht="16.5">
      <c r="A46" s="5"/>
      <c r="B46" s="1042"/>
      <c r="C46" s="3"/>
      <c r="D46" s="36"/>
      <c r="E46" s="5"/>
      <c r="F46" s="4"/>
      <c r="G46" s="4"/>
      <c r="H46" s="4"/>
      <c r="I46" s="4"/>
      <c r="J46" s="4"/>
      <c r="K46" s="4"/>
    </row>
    <row r="47" spans="1:11" ht="16.5">
      <c r="A47" s="36"/>
      <c r="B47" s="1042"/>
      <c r="C47" s="3"/>
      <c r="D47" s="5"/>
      <c r="E47" s="4"/>
      <c r="F47" s="1045"/>
      <c r="G47" s="4"/>
      <c r="H47" s="4"/>
      <c r="I47" s="4"/>
      <c r="J47" s="4"/>
      <c r="K47" s="4"/>
    </row>
    <row r="48" spans="1:11" ht="16.5">
      <c r="A48" s="5"/>
      <c r="B48" s="1042"/>
      <c r="C48" s="3"/>
      <c r="D48" s="5"/>
      <c r="E48" s="4"/>
      <c r="F48" s="4"/>
      <c r="G48" s="4"/>
      <c r="H48" s="4"/>
      <c r="I48" s="4"/>
      <c r="J48" s="4"/>
      <c r="K48" s="4"/>
    </row>
    <row r="49" spans="1:16" ht="16.5">
      <c r="A49" s="5"/>
      <c r="B49" s="1042"/>
      <c r="C49" s="3"/>
      <c r="D49" s="5"/>
      <c r="E49" s="4"/>
      <c r="F49" s="4"/>
      <c r="G49" s="4"/>
      <c r="H49" s="4"/>
      <c r="I49" s="4"/>
      <c r="J49" s="690"/>
      <c r="K49" s="690"/>
      <c r="L49" s="690"/>
      <c r="M49" s="690"/>
      <c r="N49" s="690"/>
      <c r="O49" s="690"/>
      <c r="P49" s="4"/>
    </row>
    <row r="50" spans="1:16" ht="16.5">
      <c r="A50" s="5"/>
      <c r="B50" s="1042"/>
      <c r="C50" s="1"/>
      <c r="D50" s="5"/>
      <c r="E50" s="4"/>
      <c r="F50" s="4"/>
      <c r="G50" s="4"/>
      <c r="H50" s="4"/>
      <c r="I50" s="4"/>
      <c r="J50" s="679"/>
      <c r="K50" s="679"/>
      <c r="L50" s="679"/>
      <c r="M50" s="679"/>
      <c r="N50" s="679"/>
      <c r="O50" s="679"/>
      <c r="P50" s="4"/>
    </row>
    <row r="51" spans="1:16" ht="16.5">
      <c r="A51" s="110"/>
      <c r="B51" s="1046"/>
      <c r="C51" s="1044"/>
      <c r="D51" s="4"/>
      <c r="E51" s="4"/>
      <c r="F51" s="4"/>
      <c r="G51" s="4"/>
      <c r="H51" s="4"/>
      <c r="I51" s="681"/>
      <c r="J51" s="1023"/>
      <c r="K51" s="1023"/>
      <c r="L51" s="1023"/>
      <c r="M51" s="1023"/>
      <c r="N51" s="1023"/>
      <c r="O51" s="1023"/>
      <c r="P51" s="4"/>
    </row>
    <row r="52" spans="1:16" ht="15.75">
      <c r="A52" s="4"/>
      <c r="B52" s="4"/>
      <c r="C52" s="4"/>
      <c r="D52" s="85"/>
      <c r="E52" s="4"/>
      <c r="F52" s="4"/>
      <c r="G52" s="4"/>
      <c r="H52" s="4"/>
      <c r="I52" s="681"/>
      <c r="J52" s="1023"/>
      <c r="K52" s="1023"/>
      <c r="L52" s="1023"/>
      <c r="M52" s="1023"/>
      <c r="N52" s="1023"/>
      <c r="O52" s="1023"/>
      <c r="P52" s="4"/>
    </row>
    <row r="53" spans="1:16" ht="15.75">
      <c r="A53" s="4"/>
      <c r="B53" s="4"/>
      <c r="C53" s="4"/>
      <c r="D53" s="85"/>
      <c r="E53" s="4"/>
      <c r="F53" s="4"/>
      <c r="G53" s="4"/>
      <c r="H53" s="4"/>
      <c r="I53" s="681"/>
      <c r="J53" s="1023"/>
      <c r="K53" s="1023"/>
      <c r="L53" s="1023"/>
      <c r="M53" s="1023"/>
      <c r="N53" s="1023"/>
      <c r="O53" s="1023"/>
      <c r="P53" s="4"/>
    </row>
    <row r="54" spans="1:16" ht="18.75">
      <c r="A54" s="1029"/>
      <c r="B54" s="1030"/>
      <c r="C54" s="1026"/>
      <c r="D54" s="1031"/>
      <c r="E54" s="1026"/>
      <c r="F54" s="4"/>
      <c r="G54" s="4"/>
      <c r="H54" s="4"/>
      <c r="I54" s="1024"/>
      <c r="J54" s="1023"/>
      <c r="K54" s="1023"/>
      <c r="L54" s="1023"/>
      <c r="M54" s="1023"/>
      <c r="N54" s="1023"/>
      <c r="O54" s="1023"/>
      <c r="P54" s="4"/>
    </row>
    <row r="55" spans="1:16" ht="15.75">
      <c r="A55" s="681"/>
      <c r="B55" s="1030"/>
      <c r="C55" s="1032"/>
      <c r="D55" s="1031"/>
      <c r="E55" s="1032"/>
      <c r="F55" s="1033"/>
      <c r="G55" s="1033"/>
      <c r="H55" s="4"/>
      <c r="I55" s="1025"/>
      <c r="J55" s="1023"/>
      <c r="K55" s="1023"/>
      <c r="L55" s="1023"/>
      <c r="M55" s="1023"/>
      <c r="N55" s="1023"/>
      <c r="O55" s="1023"/>
      <c r="P55" s="4"/>
    </row>
    <row r="56" spans="1:16" ht="15.75">
      <c r="A56" s="681"/>
      <c r="B56" s="1030"/>
      <c r="C56" s="1032"/>
      <c r="D56" s="1031"/>
      <c r="E56" s="1032"/>
      <c r="F56" s="1033"/>
      <c r="G56" s="1033"/>
      <c r="H56" s="4"/>
      <c r="I56" s="4"/>
      <c r="J56" s="4"/>
      <c r="K56" s="4"/>
      <c r="L56" s="4"/>
      <c r="M56" s="4"/>
      <c r="N56" s="4"/>
      <c r="O56" s="4"/>
      <c r="P56" s="4"/>
    </row>
    <row r="57" spans="1:16" ht="15.75">
      <c r="A57" s="681"/>
      <c r="B57" s="1030"/>
      <c r="C57" s="1032"/>
      <c r="D57" s="1031"/>
      <c r="E57" s="1032"/>
      <c r="F57" s="1033"/>
      <c r="G57" s="1033"/>
      <c r="H57" s="4"/>
      <c r="I57" s="4"/>
      <c r="J57" s="4"/>
      <c r="K57" s="4"/>
      <c r="L57" s="4"/>
      <c r="M57" s="4"/>
      <c r="N57" s="4"/>
      <c r="O57" s="4"/>
      <c r="P57" s="4"/>
    </row>
    <row r="58" spans="1:16" ht="15.75">
      <c r="A58" s="681"/>
      <c r="B58" s="1030"/>
      <c r="C58" s="1032"/>
      <c r="D58" s="1031"/>
      <c r="E58" s="1032"/>
      <c r="F58" s="1033"/>
      <c r="G58" s="1033"/>
      <c r="H58" s="4"/>
      <c r="I58" s="4"/>
      <c r="J58" s="1026"/>
      <c r="K58" s="1026"/>
      <c r="L58" s="679"/>
      <c r="M58" s="679"/>
      <c r="N58" s="679"/>
      <c r="O58" s="679"/>
      <c r="P58" s="4"/>
    </row>
    <row r="59" spans="1:16" ht="15.75">
      <c r="A59" s="681"/>
      <c r="B59" s="1030"/>
      <c r="C59" s="1032"/>
      <c r="D59" s="1031"/>
      <c r="E59" s="1032"/>
      <c r="F59" s="1033"/>
      <c r="G59" s="1033"/>
      <c r="H59" s="4"/>
      <c r="I59" s="681"/>
      <c r="J59" s="1023"/>
      <c r="K59" s="1027"/>
      <c r="L59" s="1023"/>
      <c r="M59" s="1028"/>
      <c r="N59" s="1028"/>
      <c r="O59" s="79"/>
      <c r="P59" s="4"/>
    </row>
    <row r="60" spans="1:16" ht="15.75">
      <c r="A60" s="681"/>
      <c r="B60" s="1030"/>
      <c r="C60" s="1032"/>
      <c r="D60" s="1031"/>
      <c r="E60" s="1032"/>
      <c r="F60" s="1033"/>
      <c r="G60" s="1033"/>
      <c r="H60" s="4"/>
      <c r="I60" s="681"/>
      <c r="J60" s="1023"/>
      <c r="K60" s="1027"/>
      <c r="L60" s="1023"/>
      <c r="M60" s="1028"/>
      <c r="N60" s="1028"/>
      <c r="O60" s="79"/>
      <c r="P60" s="4"/>
    </row>
    <row r="61" spans="1:16" ht="15.75">
      <c r="A61" s="1025"/>
      <c r="B61" s="1030"/>
      <c r="C61" s="1032"/>
      <c r="D61" s="1031"/>
      <c r="E61" s="1032"/>
      <c r="F61" s="1033"/>
      <c r="G61" s="1033"/>
      <c r="H61" s="4"/>
      <c r="I61" s="681"/>
      <c r="J61" s="1023"/>
      <c r="K61" s="1027"/>
      <c r="L61" s="1023"/>
      <c r="M61" s="1028"/>
      <c r="N61" s="1028"/>
      <c r="O61" s="79"/>
      <c r="P61" s="4"/>
    </row>
    <row r="62" spans="1:16" ht="15.75">
      <c r="A62" s="1025"/>
      <c r="B62" s="1030"/>
      <c r="C62" s="1032"/>
      <c r="D62" s="1031"/>
      <c r="E62" s="1032"/>
      <c r="F62" s="1033"/>
      <c r="G62" s="1033"/>
      <c r="H62" s="4"/>
      <c r="I62" s="1024"/>
      <c r="J62" s="1023"/>
      <c r="K62" s="1027"/>
      <c r="L62" s="1023"/>
      <c r="M62" s="1028"/>
      <c r="N62" s="1028"/>
      <c r="O62" s="79"/>
      <c r="P62" s="4"/>
    </row>
    <row r="63" spans="1:16" ht="15.75">
      <c r="A63" s="681"/>
      <c r="B63" s="1030"/>
      <c r="C63" s="1032"/>
      <c r="D63" s="1031"/>
      <c r="E63" s="1032"/>
      <c r="F63" s="1033"/>
      <c r="G63" s="1033"/>
      <c r="H63" s="4"/>
      <c r="I63" s="1025"/>
      <c r="J63" s="1027"/>
      <c r="K63" s="1027"/>
      <c r="L63" s="1023"/>
      <c r="M63" s="1028"/>
      <c r="N63" s="1028"/>
      <c r="O63" s="79"/>
      <c r="P63" s="4"/>
    </row>
    <row r="64" spans="1:16" ht="15.75">
      <c r="A64" s="681"/>
      <c r="B64" s="1030"/>
      <c r="C64" s="1032"/>
      <c r="D64" s="1031"/>
      <c r="E64" s="1032"/>
      <c r="F64" s="1033"/>
      <c r="G64" s="1033"/>
      <c r="H64" s="4"/>
      <c r="I64" s="4"/>
      <c r="J64" s="4"/>
      <c r="K64" s="4"/>
      <c r="L64" s="4"/>
      <c r="M64" s="4"/>
      <c r="N64" s="4"/>
      <c r="O64" s="4"/>
      <c r="P64" s="4"/>
    </row>
    <row r="65" spans="1:16" ht="15.75">
      <c r="A65" s="1024"/>
      <c r="B65" s="1030"/>
      <c r="C65" s="1032"/>
      <c r="D65" s="1031"/>
      <c r="E65" s="1032"/>
      <c r="F65" s="1033"/>
      <c r="G65" s="1033"/>
      <c r="H65" s="4"/>
      <c r="I65" s="4"/>
      <c r="J65" s="4"/>
      <c r="K65" s="4"/>
      <c r="L65" s="4"/>
      <c r="M65" s="4"/>
      <c r="N65" s="4"/>
      <c r="O65" s="4"/>
      <c r="P65" s="4"/>
    </row>
    <row r="66" spans="1:16" ht="15.75">
      <c r="A66" s="22"/>
      <c r="B66" s="1026"/>
      <c r="C66" s="1026"/>
      <c r="D66" s="1031"/>
      <c r="E66" s="103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>
      <c r="A67" s="22"/>
      <c r="B67" s="1026"/>
      <c r="C67" s="1026"/>
      <c r="D67" s="1031"/>
      <c r="E67" s="103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1034"/>
      <c r="B68" s="1035"/>
      <c r="C68" s="1036"/>
      <c r="D68" s="1031"/>
      <c r="E68" s="1037"/>
      <c r="F68" s="1033"/>
      <c r="G68" s="4"/>
    </row>
    <row r="69" spans="1:16" ht="16.5">
      <c r="A69" s="7"/>
      <c r="B69" s="10"/>
      <c r="C69" s="10"/>
    </row>
    <row r="70" spans="1:16" ht="13.5" thickBot="1"/>
    <row r="71" spans="1:16" ht="30.75" customHeight="1" thickBot="1">
      <c r="A71" s="336" t="s">
        <v>33</v>
      </c>
      <c r="B71" s="337" t="s">
        <v>539</v>
      </c>
      <c r="C71" s="338" t="s">
        <v>540</v>
      </c>
      <c r="D71" s="100"/>
      <c r="E71" s="100"/>
    </row>
    <row r="72" spans="1:16" ht="13.5" customHeight="1">
      <c r="A72" s="339"/>
      <c r="B72" s="340"/>
      <c r="C72" s="341"/>
      <c r="D72" s="100"/>
      <c r="E72" s="100"/>
      <c r="G72" s="86"/>
    </row>
    <row r="73" spans="1:16" s="16" customFormat="1" ht="15.75">
      <c r="A73" s="342" t="s">
        <v>217</v>
      </c>
      <c r="B73" s="343">
        <v>2838.59</v>
      </c>
      <c r="C73" s="344">
        <v>2595.7600000000002</v>
      </c>
      <c r="D73" s="100"/>
      <c r="E73" s="136"/>
      <c r="G73" s="88"/>
      <c r="I73" s="89"/>
      <c r="J73" s="90"/>
    </row>
    <row r="74" spans="1:16" s="16" customFormat="1" ht="15.75">
      <c r="A74" s="342" t="s">
        <v>65</v>
      </c>
      <c r="B74" s="343">
        <v>3315.61</v>
      </c>
      <c r="C74" s="344">
        <v>2935.28</v>
      </c>
      <c r="D74" s="100"/>
      <c r="E74" s="136"/>
      <c r="G74" s="88"/>
      <c r="I74" s="89"/>
      <c r="J74" s="90"/>
    </row>
    <row r="75" spans="1:16" s="16" customFormat="1" ht="15.75">
      <c r="A75" s="342" t="s">
        <v>184</v>
      </c>
      <c r="B75" s="343">
        <v>4506.6899999999996</v>
      </c>
      <c r="C75" s="344">
        <v>4191.13</v>
      </c>
      <c r="D75" s="100"/>
      <c r="E75" s="136"/>
      <c r="G75" s="88"/>
      <c r="I75" s="89"/>
      <c r="J75" s="90"/>
    </row>
    <row r="76" spans="1:16" s="16" customFormat="1" ht="15.75">
      <c r="A76" s="342" t="s">
        <v>2</v>
      </c>
      <c r="B76" s="343">
        <v>4631.8599999999997</v>
      </c>
      <c r="C76" s="344">
        <v>4538.6000000000004</v>
      </c>
      <c r="D76" s="100"/>
      <c r="E76" s="136"/>
      <c r="F76" s="91"/>
      <c r="G76" s="88"/>
      <c r="I76" s="89"/>
      <c r="J76" s="90"/>
    </row>
    <row r="77" spans="1:16" s="16" customFormat="1" ht="15.75">
      <c r="A77" s="342" t="s">
        <v>216</v>
      </c>
      <c r="B77" s="343">
        <v>4690.92</v>
      </c>
      <c r="C77" s="344">
        <v>4577.3500000000004</v>
      </c>
      <c r="D77" s="100"/>
      <c r="E77" s="136"/>
      <c r="F77" s="91"/>
      <c r="G77" s="88"/>
      <c r="I77" s="89"/>
      <c r="J77" s="90"/>
    </row>
    <row r="78" spans="1:16" s="16" customFormat="1" ht="15.75">
      <c r="A78" s="345" t="s">
        <v>460</v>
      </c>
      <c r="B78" s="346">
        <v>4979.6099999999997</v>
      </c>
      <c r="C78" s="347">
        <v>4512.99</v>
      </c>
      <c r="D78" s="100"/>
      <c r="E78" s="136"/>
      <c r="F78" s="92"/>
      <c r="G78" s="93"/>
      <c r="I78" s="94"/>
      <c r="J78" s="95"/>
    </row>
    <row r="79" spans="1:16" ht="15.75">
      <c r="A79" s="345" t="s">
        <v>459</v>
      </c>
      <c r="B79" s="346">
        <v>5399.62</v>
      </c>
      <c r="C79" s="347">
        <v>4830.68</v>
      </c>
      <c r="D79" s="100"/>
      <c r="E79" s="136"/>
      <c r="F79" s="96"/>
      <c r="G79" s="4"/>
      <c r="H79" s="4"/>
      <c r="I79" s="97"/>
      <c r="J79" s="97"/>
    </row>
    <row r="80" spans="1:16" ht="15.75">
      <c r="A80" s="342" t="s">
        <v>0</v>
      </c>
      <c r="B80" s="343">
        <v>5405.64</v>
      </c>
      <c r="C80" s="344">
        <v>4640.8</v>
      </c>
      <c r="D80" s="100"/>
      <c r="E80" s="136"/>
      <c r="F80" s="4"/>
      <c r="G80" s="98"/>
      <c r="H80" s="99"/>
      <c r="I80" s="100"/>
      <c r="J80" s="101"/>
      <c r="K80" s="87"/>
    </row>
    <row r="81" spans="1:10" s="59" customFormat="1" ht="16.5" thickBot="1">
      <c r="A81" s="348" t="s">
        <v>1</v>
      </c>
      <c r="B81" s="349">
        <v>7444.23</v>
      </c>
      <c r="C81" s="350">
        <v>6946.39</v>
      </c>
      <c r="D81" s="100"/>
      <c r="E81" s="136"/>
      <c r="F81" s="102"/>
      <c r="G81" s="103"/>
      <c r="H81" s="104"/>
      <c r="I81" s="105"/>
      <c r="J81" s="106"/>
    </row>
    <row r="82" spans="1:10">
      <c r="F82" s="4"/>
    </row>
    <row r="83" spans="1:10" ht="29.25" customHeight="1">
      <c r="A83" s="128"/>
      <c r="B83" s="4"/>
      <c r="C83" s="129"/>
      <c r="D83" s="4"/>
      <c r="E83" s="4"/>
      <c r="G83" s="4"/>
    </row>
    <row r="84" spans="1:10" ht="31.5" customHeight="1">
      <c r="A84" s="22"/>
      <c r="B84" s="1056"/>
      <c r="C84" s="35"/>
      <c r="D84" s="4"/>
      <c r="E84" s="4"/>
      <c r="F84" s="4"/>
      <c r="G84" s="4"/>
    </row>
    <row r="85" spans="1:10" ht="15.75">
      <c r="A85" s="22"/>
      <c r="B85" s="41"/>
      <c r="C85" s="41"/>
      <c r="D85" s="4"/>
      <c r="E85" s="4"/>
      <c r="F85" s="4"/>
      <c r="G85" s="4"/>
    </row>
    <row r="86" spans="1:10" ht="15.75">
      <c r="A86" s="681"/>
      <c r="B86" s="41"/>
      <c r="C86" s="41"/>
      <c r="D86" s="4"/>
      <c r="E86" s="4"/>
      <c r="F86" s="4"/>
      <c r="G86" s="4"/>
    </row>
    <row r="87" spans="1:10" ht="15.75">
      <c r="A87" s="22"/>
      <c r="B87" s="41"/>
      <c r="C87" s="41"/>
      <c r="D87" s="4"/>
      <c r="E87" s="4"/>
      <c r="F87" s="4"/>
      <c r="G87" s="4"/>
    </row>
    <row r="88" spans="1:10" ht="15.75">
      <c r="A88" s="22"/>
      <c r="B88" s="41"/>
      <c r="C88" s="41"/>
      <c r="D88" s="4"/>
      <c r="E88" s="4"/>
      <c r="F88" s="4"/>
      <c r="G88" s="4"/>
    </row>
    <row r="89" spans="1:10" ht="15.75">
      <c r="A89" s="22"/>
      <c r="B89" s="41"/>
      <c r="C89" s="41"/>
      <c r="D89" s="4"/>
      <c r="E89" s="4"/>
      <c r="F89" s="4"/>
      <c r="G89" s="4"/>
    </row>
    <row r="90" spans="1:10" ht="15.75">
      <c r="A90" s="22"/>
      <c r="B90" s="41"/>
      <c r="C90" s="41"/>
      <c r="D90" s="4"/>
      <c r="E90" s="4"/>
      <c r="F90" s="4"/>
      <c r="G90" s="4"/>
    </row>
    <row r="91" spans="1:10" ht="15.75">
      <c r="A91" s="1025"/>
      <c r="B91" s="41"/>
      <c r="C91" s="41"/>
      <c r="D91" s="4"/>
      <c r="E91" s="4"/>
      <c r="F91" s="4"/>
      <c r="G91" s="4"/>
    </row>
    <row r="92" spans="1:10" ht="15.75">
      <c r="A92" s="22"/>
      <c r="B92" s="41"/>
      <c r="C92" s="41"/>
      <c r="D92" s="4"/>
      <c r="E92" s="4"/>
      <c r="F92" s="4"/>
      <c r="G92" s="4"/>
    </row>
    <row r="93" spans="1:10" ht="15.75">
      <c r="A93" s="681"/>
      <c r="B93" s="41"/>
      <c r="C93" s="41"/>
      <c r="D93" s="4"/>
      <c r="E93" s="4"/>
      <c r="F93" s="4"/>
      <c r="G93" s="4"/>
    </row>
    <row r="94" spans="1:10" ht="15.75">
      <c r="A94" s="22"/>
      <c r="B94" s="41"/>
      <c r="C94" s="41"/>
      <c r="D94" s="4"/>
      <c r="E94" s="4"/>
      <c r="F94" s="4"/>
      <c r="G94" s="4"/>
    </row>
    <row r="95" spans="1:10" ht="15.75">
      <c r="A95" s="22"/>
      <c r="B95" s="41"/>
      <c r="C95" s="41"/>
      <c r="D95" s="4"/>
      <c r="E95" s="4"/>
      <c r="F95" s="4"/>
      <c r="G95" s="4"/>
    </row>
    <row r="96" spans="1:10" ht="15.75">
      <c r="A96" s="22"/>
      <c r="B96" s="22"/>
      <c r="C96" s="41"/>
      <c r="D96" s="4"/>
      <c r="E96" s="4"/>
      <c r="F96" s="4"/>
      <c r="G96" s="4"/>
    </row>
    <row r="97" spans="1:19" ht="15.75">
      <c r="A97" s="22"/>
      <c r="B97" s="22"/>
      <c r="C97" s="41"/>
      <c r="D97" s="4"/>
      <c r="E97" s="4"/>
      <c r="F97" s="4"/>
      <c r="G97" s="4"/>
    </row>
    <row r="98" spans="1:19">
      <c r="A98" s="4"/>
      <c r="B98" s="4"/>
      <c r="C98" s="84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685" t="s">
        <v>219</v>
      </c>
      <c r="B100" s="687" t="s">
        <v>6</v>
      </c>
      <c r="C100" s="688"/>
      <c r="D100" s="689"/>
      <c r="E100" s="687" t="s">
        <v>7</v>
      </c>
      <c r="F100" s="688"/>
      <c r="G100" s="689"/>
      <c r="H100" s="682" t="s">
        <v>9</v>
      </c>
      <c r="I100" s="683"/>
      <c r="J100" s="684"/>
      <c r="K100" s="682" t="s">
        <v>8</v>
      </c>
      <c r="L100" s="683"/>
      <c r="M100" s="684"/>
      <c r="N100" s="682" t="s">
        <v>212</v>
      </c>
      <c r="O100" s="683"/>
      <c r="P100" s="684"/>
      <c r="Q100" s="682" t="s">
        <v>213</v>
      </c>
      <c r="R100" s="683"/>
      <c r="S100" s="684"/>
    </row>
    <row r="101" spans="1:19" ht="16.5" thickBot="1">
      <c r="A101" s="686"/>
      <c r="B101" s="171">
        <v>2011</v>
      </c>
      <c r="C101" s="172">
        <v>2012</v>
      </c>
      <c r="D101" s="116">
        <v>2013</v>
      </c>
      <c r="E101" s="171">
        <v>2011</v>
      </c>
      <c r="F101" s="172">
        <v>2012</v>
      </c>
      <c r="G101" s="116">
        <v>2013</v>
      </c>
      <c r="H101" s="171">
        <v>2011</v>
      </c>
      <c r="I101" s="172">
        <v>2012</v>
      </c>
      <c r="J101" s="116">
        <v>2013</v>
      </c>
      <c r="K101" s="171">
        <v>2011</v>
      </c>
      <c r="L101" s="172">
        <v>2012</v>
      </c>
      <c r="M101" s="116">
        <v>2013</v>
      </c>
      <c r="N101" s="171">
        <v>2011</v>
      </c>
      <c r="O101" s="172">
        <v>2012</v>
      </c>
      <c r="P101" s="116">
        <v>2013</v>
      </c>
      <c r="Q101" s="171">
        <v>2011</v>
      </c>
      <c r="R101" s="172">
        <v>2012</v>
      </c>
      <c r="S101" s="116">
        <v>2013</v>
      </c>
    </row>
    <row r="102" spans="1:19" ht="16.5">
      <c r="A102" s="173" t="s">
        <v>10</v>
      </c>
      <c r="B102" s="174">
        <v>9554.92</v>
      </c>
      <c r="C102" s="175">
        <v>8043</v>
      </c>
      <c r="D102" s="176">
        <v>8048.7713636363642</v>
      </c>
      <c r="E102" s="177">
        <v>25642.38</v>
      </c>
      <c r="F102" s="176">
        <v>19818.21</v>
      </c>
      <c r="G102" s="178">
        <v>17459.886363636364</v>
      </c>
      <c r="H102" s="174">
        <v>1786.95</v>
      </c>
      <c r="I102" s="175">
        <v>1506.24</v>
      </c>
      <c r="J102" s="176">
        <v>1636.57</v>
      </c>
      <c r="K102" s="179">
        <v>793.35</v>
      </c>
      <c r="L102" s="180">
        <v>659.14</v>
      </c>
      <c r="M102" s="176">
        <v>712.36</v>
      </c>
      <c r="N102" s="179">
        <v>1356.4</v>
      </c>
      <c r="O102" s="180">
        <v>1656.12</v>
      </c>
      <c r="P102" s="176">
        <v>1669.91</v>
      </c>
      <c r="Q102" s="179">
        <v>28.4</v>
      </c>
      <c r="R102" s="180">
        <v>30.77</v>
      </c>
      <c r="S102" s="176">
        <v>31.06</v>
      </c>
    </row>
    <row r="103" spans="1:19" ht="16.5">
      <c r="A103" s="181" t="s">
        <v>11</v>
      </c>
      <c r="B103" s="182">
        <v>9867.18</v>
      </c>
      <c r="C103" s="183">
        <v>8422.0300000000007</v>
      </c>
      <c r="D103" s="184">
        <v>8070.02</v>
      </c>
      <c r="E103" s="185">
        <v>28249.5</v>
      </c>
      <c r="F103" s="184">
        <v>20461.55</v>
      </c>
      <c r="G103" s="186">
        <v>17728.625</v>
      </c>
      <c r="H103" s="182">
        <v>1825.9</v>
      </c>
      <c r="I103" s="183">
        <v>1657.86</v>
      </c>
      <c r="J103" s="184">
        <v>1673.75</v>
      </c>
      <c r="K103" s="187">
        <v>821.35</v>
      </c>
      <c r="L103" s="188">
        <v>703.05</v>
      </c>
      <c r="M103" s="184">
        <v>751.93</v>
      </c>
      <c r="N103" s="187">
        <v>1372.73</v>
      </c>
      <c r="O103" s="188">
        <v>1742.62</v>
      </c>
      <c r="P103" s="184">
        <v>1627.59</v>
      </c>
      <c r="Q103" s="187">
        <v>30.78</v>
      </c>
      <c r="R103" s="188">
        <v>34.14</v>
      </c>
      <c r="S103" s="184">
        <v>30.33</v>
      </c>
    </row>
    <row r="104" spans="1:19" ht="16.5">
      <c r="A104" s="181" t="s">
        <v>12</v>
      </c>
      <c r="B104" s="182">
        <v>9530.11</v>
      </c>
      <c r="C104" s="183">
        <v>8456.5499999999993</v>
      </c>
      <c r="D104" s="184">
        <v>7662.24</v>
      </c>
      <c r="E104" s="185">
        <v>26807.39</v>
      </c>
      <c r="F104" s="184">
        <v>18705.57</v>
      </c>
      <c r="G104" s="186">
        <v>16725.13</v>
      </c>
      <c r="H104" s="182">
        <v>1770.17</v>
      </c>
      <c r="I104" s="183">
        <v>1655.41</v>
      </c>
      <c r="J104" s="184">
        <v>1583.3</v>
      </c>
      <c r="K104" s="187">
        <v>762</v>
      </c>
      <c r="L104" s="188">
        <v>684.36</v>
      </c>
      <c r="M104" s="184">
        <v>756.65</v>
      </c>
      <c r="N104" s="187">
        <v>1424.01</v>
      </c>
      <c r="O104" s="188">
        <v>1673.77</v>
      </c>
      <c r="P104" s="184">
        <v>1592.86</v>
      </c>
      <c r="Q104" s="187">
        <v>35.81</v>
      </c>
      <c r="R104" s="188">
        <v>32.950000000000003</v>
      </c>
      <c r="S104" s="184">
        <v>28.8</v>
      </c>
    </row>
    <row r="105" spans="1:19" ht="16.5">
      <c r="A105" s="181" t="s">
        <v>13</v>
      </c>
      <c r="B105" s="182">
        <v>9482.91</v>
      </c>
      <c r="C105" s="183">
        <v>8258.8807894736838</v>
      </c>
      <c r="D105" s="184">
        <v>7202.97</v>
      </c>
      <c r="E105" s="185">
        <v>26325.14</v>
      </c>
      <c r="F105" s="184">
        <v>17894.079210526317</v>
      </c>
      <c r="G105" s="186">
        <v>15631.55</v>
      </c>
      <c r="H105" s="182">
        <v>1794</v>
      </c>
      <c r="I105" s="183">
        <v>1584.89</v>
      </c>
      <c r="J105" s="184">
        <v>1489.12</v>
      </c>
      <c r="K105" s="187">
        <v>771.31</v>
      </c>
      <c r="L105" s="188">
        <v>655.58</v>
      </c>
      <c r="M105" s="184">
        <v>703.05</v>
      </c>
      <c r="N105" s="187">
        <v>1473.81</v>
      </c>
      <c r="O105" s="188">
        <v>1650.07</v>
      </c>
      <c r="P105" s="184">
        <v>1485.08</v>
      </c>
      <c r="Q105" s="187">
        <v>41.97</v>
      </c>
      <c r="R105" s="188">
        <v>31.55</v>
      </c>
      <c r="S105" s="184">
        <v>25.2</v>
      </c>
    </row>
    <row r="106" spans="1:19" ht="16.5">
      <c r="A106" s="181" t="s">
        <v>14</v>
      </c>
      <c r="B106" s="182">
        <v>8926.49</v>
      </c>
      <c r="C106" s="183">
        <v>7919.2859090909096</v>
      </c>
      <c r="D106" s="184">
        <v>7228.62</v>
      </c>
      <c r="E106" s="185">
        <v>24206.5</v>
      </c>
      <c r="F106" s="184">
        <v>17017.385000000002</v>
      </c>
      <c r="G106" s="186">
        <v>14947.98</v>
      </c>
      <c r="H106" s="182">
        <v>1784.15</v>
      </c>
      <c r="I106" s="183">
        <v>1468</v>
      </c>
      <c r="J106" s="184">
        <v>1474.9</v>
      </c>
      <c r="K106" s="187">
        <v>736.15</v>
      </c>
      <c r="L106" s="188">
        <v>618.04999999999995</v>
      </c>
      <c r="M106" s="184">
        <v>720.19</v>
      </c>
      <c r="N106" s="187">
        <v>1510.44</v>
      </c>
      <c r="O106" s="188">
        <v>1585.5</v>
      </c>
      <c r="P106" s="184">
        <v>1413.87</v>
      </c>
      <c r="Q106" s="187">
        <v>36.75</v>
      </c>
      <c r="R106" s="188">
        <v>28.67</v>
      </c>
      <c r="S106" s="184">
        <v>23.01</v>
      </c>
    </row>
    <row r="107" spans="1:19" ht="16.5">
      <c r="A107" s="181" t="s">
        <v>15</v>
      </c>
      <c r="B107" s="189">
        <v>9045.1200000000008</v>
      </c>
      <c r="C107" s="183">
        <v>7419.7876315789472</v>
      </c>
      <c r="D107" s="184">
        <v>7003.7150000000001</v>
      </c>
      <c r="E107" s="190">
        <v>22349.21</v>
      </c>
      <c r="F107" s="184">
        <v>16535.790263157895</v>
      </c>
      <c r="G107" s="186">
        <v>14266.875</v>
      </c>
      <c r="H107" s="189">
        <v>1768.5</v>
      </c>
      <c r="I107" s="183">
        <v>1447.74</v>
      </c>
      <c r="J107" s="184">
        <v>1430.23</v>
      </c>
      <c r="K107" s="191">
        <v>770.57</v>
      </c>
      <c r="L107" s="188">
        <v>613.11</v>
      </c>
      <c r="M107" s="184">
        <v>713.68</v>
      </c>
      <c r="N107" s="191">
        <v>1528.66</v>
      </c>
      <c r="O107" s="188">
        <v>1596.7</v>
      </c>
      <c r="P107" s="184">
        <v>1342.36</v>
      </c>
      <c r="Q107" s="191">
        <v>35.799999999999997</v>
      </c>
      <c r="R107" s="188">
        <v>28.05</v>
      </c>
      <c r="S107" s="184">
        <v>21.11</v>
      </c>
    </row>
    <row r="108" spans="1:19" ht="16.5">
      <c r="A108" s="181" t="s">
        <v>140</v>
      </c>
      <c r="B108" s="189">
        <v>9618.7999999999993</v>
      </c>
      <c r="C108" s="183">
        <v>7588.7</v>
      </c>
      <c r="D108" s="184">
        <v>6892.5091304347825</v>
      </c>
      <c r="E108" s="190">
        <v>23726.31</v>
      </c>
      <c r="F108" s="184">
        <v>16155.1</v>
      </c>
      <c r="G108" s="186">
        <v>13702.174999999999</v>
      </c>
      <c r="H108" s="189">
        <v>1759.76</v>
      </c>
      <c r="I108" s="183">
        <v>1425.8</v>
      </c>
      <c r="J108" s="184">
        <v>1401.48</v>
      </c>
      <c r="K108" s="191">
        <v>788.74</v>
      </c>
      <c r="L108" s="188">
        <v>579.5</v>
      </c>
      <c r="M108" s="184">
        <v>718.02</v>
      </c>
      <c r="N108" s="191">
        <v>1572.81</v>
      </c>
      <c r="O108" s="188">
        <v>1593.9</v>
      </c>
      <c r="P108" s="184">
        <v>1286.72</v>
      </c>
      <c r="Q108" s="191">
        <v>37.92</v>
      </c>
      <c r="R108" s="188">
        <v>27.4</v>
      </c>
      <c r="S108" s="184">
        <v>19.71</v>
      </c>
    </row>
    <row r="109" spans="1:19" ht="16.5">
      <c r="A109" s="161" t="s">
        <v>151</v>
      </c>
      <c r="B109" s="192">
        <v>9040.82</v>
      </c>
      <c r="C109" s="183">
        <v>7491.9</v>
      </c>
      <c r="D109" s="184">
        <v>7181.88</v>
      </c>
      <c r="E109" s="193">
        <v>22079.55</v>
      </c>
      <c r="F109" s="184">
        <v>15653.638636363636</v>
      </c>
      <c r="G109" s="186">
        <v>14278.22</v>
      </c>
      <c r="H109" s="192">
        <v>1804.36</v>
      </c>
      <c r="I109" s="183">
        <v>1449.4</v>
      </c>
      <c r="J109" s="184">
        <v>1494.1</v>
      </c>
      <c r="K109" s="194">
        <v>763.7</v>
      </c>
      <c r="L109" s="188">
        <v>600.20000000000005</v>
      </c>
      <c r="M109" s="184">
        <v>740.57</v>
      </c>
      <c r="N109" s="194">
        <v>1755.81</v>
      </c>
      <c r="O109" s="188">
        <v>1626</v>
      </c>
      <c r="P109" s="184">
        <v>1347.1</v>
      </c>
      <c r="Q109" s="194">
        <v>40.299999999999997</v>
      </c>
      <c r="R109" s="188">
        <v>28.7</v>
      </c>
      <c r="S109" s="184">
        <v>21.84</v>
      </c>
    </row>
    <row r="110" spans="1:19" ht="16.5">
      <c r="A110" s="161" t="s">
        <v>157</v>
      </c>
      <c r="B110" s="192">
        <v>8314.33</v>
      </c>
      <c r="C110" s="183">
        <v>8068</v>
      </c>
      <c r="D110" s="184"/>
      <c r="E110" s="193">
        <v>20388.3</v>
      </c>
      <c r="F110" s="184">
        <v>17213</v>
      </c>
      <c r="G110" s="186"/>
      <c r="H110" s="192">
        <v>1743.44</v>
      </c>
      <c r="I110" s="183">
        <v>1623.7</v>
      </c>
      <c r="J110" s="184"/>
      <c r="K110" s="194">
        <v>708.17</v>
      </c>
      <c r="L110" s="188">
        <v>657.9</v>
      </c>
      <c r="M110" s="184"/>
      <c r="N110" s="194">
        <v>1769.76</v>
      </c>
      <c r="O110" s="188">
        <v>1744.5</v>
      </c>
      <c r="P110" s="184"/>
      <c r="Q110" s="194">
        <v>37.93</v>
      </c>
      <c r="R110" s="188">
        <v>33.6</v>
      </c>
      <c r="S110" s="184"/>
    </row>
    <row r="111" spans="1:19" ht="16.5">
      <c r="A111" s="161" t="s">
        <v>158</v>
      </c>
      <c r="B111" s="192">
        <v>7347.1049999999996</v>
      </c>
      <c r="C111" s="183">
        <v>8069.08</v>
      </c>
      <c r="D111" s="184"/>
      <c r="E111" s="193">
        <v>18882.859285714287</v>
      </c>
      <c r="F111" s="184">
        <v>17242.169999999998</v>
      </c>
      <c r="G111" s="186"/>
      <c r="H111" s="192">
        <v>1535.1904761904761</v>
      </c>
      <c r="I111" s="183">
        <v>1635.83</v>
      </c>
      <c r="J111" s="184"/>
      <c r="K111" s="194">
        <v>616.21904761904761</v>
      </c>
      <c r="L111" s="188">
        <v>633.37</v>
      </c>
      <c r="M111" s="184"/>
      <c r="N111" s="194">
        <v>1665.2142857142858</v>
      </c>
      <c r="O111" s="188">
        <v>1747.01</v>
      </c>
      <c r="P111" s="184"/>
      <c r="Q111" s="194">
        <v>31.974761904761902</v>
      </c>
      <c r="R111" s="188">
        <v>33.19</v>
      </c>
      <c r="S111" s="184"/>
    </row>
    <row r="112" spans="1:19" ht="16.5">
      <c r="A112" s="161" t="s">
        <v>163</v>
      </c>
      <c r="B112" s="192">
        <v>7551.3613636363634</v>
      </c>
      <c r="C112" s="183">
        <v>7693.92</v>
      </c>
      <c r="D112" s="184"/>
      <c r="E112" s="193">
        <v>17879.439999999999</v>
      </c>
      <c r="F112" s="184">
        <v>16293.18</v>
      </c>
      <c r="G112" s="186"/>
      <c r="H112" s="192">
        <v>1594.93</v>
      </c>
      <c r="I112" s="183">
        <v>1576.36</v>
      </c>
      <c r="J112" s="184"/>
      <c r="K112" s="194">
        <v>628.23</v>
      </c>
      <c r="L112" s="188">
        <v>636.5</v>
      </c>
      <c r="M112" s="184"/>
      <c r="N112" s="194">
        <v>1738.98</v>
      </c>
      <c r="O112" s="188">
        <v>1721.13</v>
      </c>
      <c r="P112" s="184"/>
      <c r="Q112" s="194">
        <v>33.08</v>
      </c>
      <c r="R112" s="188">
        <v>32.770000000000003</v>
      </c>
      <c r="S112" s="184"/>
    </row>
    <row r="113" spans="1:19" ht="17.25" thickBot="1">
      <c r="A113" s="195" t="s">
        <v>164</v>
      </c>
      <c r="B113" s="196">
        <v>7567.2</v>
      </c>
      <c r="C113" s="197">
        <v>7962.09</v>
      </c>
      <c r="D113" s="198"/>
      <c r="E113" s="199">
        <v>18148.900000000001</v>
      </c>
      <c r="F113" s="198">
        <v>17403.95</v>
      </c>
      <c r="G113" s="200"/>
      <c r="H113" s="196">
        <v>1462.2</v>
      </c>
      <c r="I113" s="197">
        <v>1585.42</v>
      </c>
      <c r="J113" s="198"/>
      <c r="K113" s="201">
        <v>643.20000000000005</v>
      </c>
      <c r="L113" s="202">
        <v>691.32</v>
      </c>
      <c r="M113" s="198"/>
      <c r="N113" s="201">
        <v>1646.2</v>
      </c>
      <c r="O113" s="202">
        <v>1658.87</v>
      </c>
      <c r="P113" s="198"/>
      <c r="Q113" s="201">
        <v>30.4</v>
      </c>
      <c r="R113" s="202">
        <v>31.96</v>
      </c>
      <c r="S113" s="198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12">
    <mergeCell ref="Q100:S100"/>
    <mergeCell ref="A100:A101"/>
    <mergeCell ref="B100:D100"/>
    <mergeCell ref="E100:G100"/>
    <mergeCell ref="J49:K49"/>
    <mergeCell ref="L49:M49"/>
    <mergeCell ref="N49:O49"/>
    <mergeCell ref="B43:C43"/>
    <mergeCell ref="B34:C34"/>
    <mergeCell ref="N100:P100"/>
    <mergeCell ref="K100:M100"/>
    <mergeCell ref="H100:J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8:M69"/>
  <sheetViews>
    <sheetView view="pageBreakPreview" zoomScale="130" zoomScaleNormal="80" zoomScaleSheetLayoutView="130" workbookViewId="0">
      <selection activeCell="L24" sqref="L24"/>
    </sheetView>
  </sheetViews>
  <sheetFormatPr defaultRowHeight="12.75"/>
  <cols>
    <col min="1" max="1" width="17.140625" style="12" customWidth="1"/>
    <col min="2" max="2" width="14.28515625" style="12" customWidth="1"/>
    <col min="3" max="12" width="7.7109375" style="12" customWidth="1"/>
    <col min="13" max="13" width="10.28515625" style="12" customWidth="1"/>
    <col min="14" max="14" width="9.140625" style="12"/>
    <col min="15" max="15" width="13" style="12" bestFit="1" customWidth="1"/>
    <col min="16" max="256" width="9.140625" style="12"/>
    <col min="257" max="257" width="17.140625" style="12" customWidth="1"/>
    <col min="258" max="258" width="14.28515625" style="12" customWidth="1"/>
    <col min="259" max="268" width="7.7109375" style="12" customWidth="1"/>
    <col min="269" max="269" width="10.28515625" style="12" customWidth="1"/>
    <col min="270" max="270" width="9.140625" style="12"/>
    <col min="271" max="271" width="13" style="12" bestFit="1" customWidth="1"/>
    <col min="272" max="512" width="9.140625" style="12"/>
    <col min="513" max="513" width="17.140625" style="12" customWidth="1"/>
    <col min="514" max="514" width="14.28515625" style="12" customWidth="1"/>
    <col min="515" max="524" width="7.7109375" style="12" customWidth="1"/>
    <col min="525" max="525" width="10.28515625" style="12" customWidth="1"/>
    <col min="526" max="526" width="9.140625" style="12"/>
    <col min="527" max="527" width="13" style="12" bestFit="1" customWidth="1"/>
    <col min="528" max="768" width="9.140625" style="12"/>
    <col min="769" max="769" width="17.140625" style="12" customWidth="1"/>
    <col min="770" max="770" width="14.28515625" style="12" customWidth="1"/>
    <col min="771" max="780" width="7.7109375" style="12" customWidth="1"/>
    <col min="781" max="781" width="10.28515625" style="12" customWidth="1"/>
    <col min="782" max="782" width="9.140625" style="12"/>
    <col min="783" max="783" width="13" style="12" bestFit="1" customWidth="1"/>
    <col min="784" max="1024" width="9.140625" style="12"/>
    <col min="1025" max="1025" width="17.140625" style="12" customWidth="1"/>
    <col min="1026" max="1026" width="14.28515625" style="12" customWidth="1"/>
    <col min="1027" max="1036" width="7.7109375" style="12" customWidth="1"/>
    <col min="1037" max="1037" width="10.28515625" style="12" customWidth="1"/>
    <col min="1038" max="1038" width="9.140625" style="12"/>
    <col min="1039" max="1039" width="13" style="12" bestFit="1" customWidth="1"/>
    <col min="1040" max="1280" width="9.140625" style="12"/>
    <col min="1281" max="1281" width="17.140625" style="12" customWidth="1"/>
    <col min="1282" max="1282" width="14.28515625" style="12" customWidth="1"/>
    <col min="1283" max="1292" width="7.7109375" style="12" customWidth="1"/>
    <col min="1293" max="1293" width="10.28515625" style="12" customWidth="1"/>
    <col min="1294" max="1294" width="9.140625" style="12"/>
    <col min="1295" max="1295" width="13" style="12" bestFit="1" customWidth="1"/>
    <col min="1296" max="1536" width="9.140625" style="12"/>
    <col min="1537" max="1537" width="17.140625" style="12" customWidth="1"/>
    <col min="1538" max="1538" width="14.28515625" style="12" customWidth="1"/>
    <col min="1539" max="1548" width="7.7109375" style="12" customWidth="1"/>
    <col min="1549" max="1549" width="10.28515625" style="12" customWidth="1"/>
    <col min="1550" max="1550" width="9.140625" style="12"/>
    <col min="1551" max="1551" width="13" style="12" bestFit="1" customWidth="1"/>
    <col min="1552" max="1792" width="9.140625" style="12"/>
    <col min="1793" max="1793" width="17.140625" style="12" customWidth="1"/>
    <col min="1794" max="1794" width="14.28515625" style="12" customWidth="1"/>
    <col min="1795" max="1804" width="7.7109375" style="12" customWidth="1"/>
    <col min="1805" max="1805" width="10.28515625" style="12" customWidth="1"/>
    <col min="1806" max="1806" width="9.140625" style="12"/>
    <col min="1807" max="1807" width="13" style="12" bestFit="1" customWidth="1"/>
    <col min="1808" max="2048" width="9.140625" style="12"/>
    <col min="2049" max="2049" width="17.140625" style="12" customWidth="1"/>
    <col min="2050" max="2050" width="14.28515625" style="12" customWidth="1"/>
    <col min="2051" max="2060" width="7.7109375" style="12" customWidth="1"/>
    <col min="2061" max="2061" width="10.28515625" style="12" customWidth="1"/>
    <col min="2062" max="2062" width="9.140625" style="12"/>
    <col min="2063" max="2063" width="13" style="12" bestFit="1" customWidth="1"/>
    <col min="2064" max="2304" width="9.140625" style="12"/>
    <col min="2305" max="2305" width="17.140625" style="12" customWidth="1"/>
    <col min="2306" max="2306" width="14.28515625" style="12" customWidth="1"/>
    <col min="2307" max="2316" width="7.7109375" style="12" customWidth="1"/>
    <col min="2317" max="2317" width="10.28515625" style="12" customWidth="1"/>
    <col min="2318" max="2318" width="9.140625" style="12"/>
    <col min="2319" max="2319" width="13" style="12" bestFit="1" customWidth="1"/>
    <col min="2320" max="2560" width="9.140625" style="12"/>
    <col min="2561" max="2561" width="17.140625" style="12" customWidth="1"/>
    <col min="2562" max="2562" width="14.28515625" style="12" customWidth="1"/>
    <col min="2563" max="2572" width="7.7109375" style="12" customWidth="1"/>
    <col min="2573" max="2573" width="10.28515625" style="12" customWidth="1"/>
    <col min="2574" max="2574" width="9.140625" style="12"/>
    <col min="2575" max="2575" width="13" style="12" bestFit="1" customWidth="1"/>
    <col min="2576" max="2816" width="9.140625" style="12"/>
    <col min="2817" max="2817" width="17.140625" style="12" customWidth="1"/>
    <col min="2818" max="2818" width="14.28515625" style="12" customWidth="1"/>
    <col min="2819" max="2828" width="7.7109375" style="12" customWidth="1"/>
    <col min="2829" max="2829" width="10.28515625" style="12" customWidth="1"/>
    <col min="2830" max="2830" width="9.140625" style="12"/>
    <col min="2831" max="2831" width="13" style="12" bestFit="1" customWidth="1"/>
    <col min="2832" max="3072" width="9.140625" style="12"/>
    <col min="3073" max="3073" width="17.140625" style="12" customWidth="1"/>
    <col min="3074" max="3074" width="14.28515625" style="12" customWidth="1"/>
    <col min="3075" max="3084" width="7.7109375" style="12" customWidth="1"/>
    <col min="3085" max="3085" width="10.28515625" style="12" customWidth="1"/>
    <col min="3086" max="3086" width="9.140625" style="12"/>
    <col min="3087" max="3087" width="13" style="12" bestFit="1" customWidth="1"/>
    <col min="3088" max="3328" width="9.140625" style="12"/>
    <col min="3329" max="3329" width="17.140625" style="12" customWidth="1"/>
    <col min="3330" max="3330" width="14.28515625" style="12" customWidth="1"/>
    <col min="3331" max="3340" width="7.7109375" style="12" customWidth="1"/>
    <col min="3341" max="3341" width="10.28515625" style="12" customWidth="1"/>
    <col min="3342" max="3342" width="9.140625" style="12"/>
    <col min="3343" max="3343" width="13" style="12" bestFit="1" customWidth="1"/>
    <col min="3344" max="3584" width="9.140625" style="12"/>
    <col min="3585" max="3585" width="17.140625" style="12" customWidth="1"/>
    <col min="3586" max="3586" width="14.28515625" style="12" customWidth="1"/>
    <col min="3587" max="3596" width="7.7109375" style="12" customWidth="1"/>
    <col min="3597" max="3597" width="10.28515625" style="12" customWidth="1"/>
    <col min="3598" max="3598" width="9.140625" style="12"/>
    <col min="3599" max="3599" width="13" style="12" bestFit="1" customWidth="1"/>
    <col min="3600" max="3840" width="9.140625" style="12"/>
    <col min="3841" max="3841" width="17.140625" style="12" customWidth="1"/>
    <col min="3842" max="3842" width="14.28515625" style="12" customWidth="1"/>
    <col min="3843" max="3852" width="7.7109375" style="12" customWidth="1"/>
    <col min="3853" max="3853" width="10.28515625" style="12" customWidth="1"/>
    <col min="3854" max="3854" width="9.140625" style="12"/>
    <col min="3855" max="3855" width="13" style="12" bestFit="1" customWidth="1"/>
    <col min="3856" max="4096" width="9.140625" style="12"/>
    <col min="4097" max="4097" width="17.140625" style="12" customWidth="1"/>
    <col min="4098" max="4098" width="14.28515625" style="12" customWidth="1"/>
    <col min="4099" max="4108" width="7.7109375" style="12" customWidth="1"/>
    <col min="4109" max="4109" width="10.28515625" style="12" customWidth="1"/>
    <col min="4110" max="4110" width="9.140625" style="12"/>
    <col min="4111" max="4111" width="13" style="12" bestFit="1" customWidth="1"/>
    <col min="4112" max="4352" width="9.140625" style="12"/>
    <col min="4353" max="4353" width="17.140625" style="12" customWidth="1"/>
    <col min="4354" max="4354" width="14.28515625" style="12" customWidth="1"/>
    <col min="4355" max="4364" width="7.7109375" style="12" customWidth="1"/>
    <col min="4365" max="4365" width="10.28515625" style="12" customWidth="1"/>
    <col min="4366" max="4366" width="9.140625" style="12"/>
    <col min="4367" max="4367" width="13" style="12" bestFit="1" customWidth="1"/>
    <col min="4368" max="4608" width="9.140625" style="12"/>
    <col min="4609" max="4609" width="17.140625" style="12" customWidth="1"/>
    <col min="4610" max="4610" width="14.28515625" style="12" customWidth="1"/>
    <col min="4611" max="4620" width="7.7109375" style="12" customWidth="1"/>
    <col min="4621" max="4621" width="10.28515625" style="12" customWidth="1"/>
    <col min="4622" max="4622" width="9.140625" style="12"/>
    <col min="4623" max="4623" width="13" style="12" bestFit="1" customWidth="1"/>
    <col min="4624" max="4864" width="9.140625" style="12"/>
    <col min="4865" max="4865" width="17.140625" style="12" customWidth="1"/>
    <col min="4866" max="4866" width="14.28515625" style="12" customWidth="1"/>
    <col min="4867" max="4876" width="7.7109375" style="12" customWidth="1"/>
    <col min="4877" max="4877" width="10.28515625" style="12" customWidth="1"/>
    <col min="4878" max="4878" width="9.140625" style="12"/>
    <col min="4879" max="4879" width="13" style="12" bestFit="1" customWidth="1"/>
    <col min="4880" max="5120" width="9.140625" style="12"/>
    <col min="5121" max="5121" width="17.140625" style="12" customWidth="1"/>
    <col min="5122" max="5122" width="14.28515625" style="12" customWidth="1"/>
    <col min="5123" max="5132" width="7.7109375" style="12" customWidth="1"/>
    <col min="5133" max="5133" width="10.28515625" style="12" customWidth="1"/>
    <col min="5134" max="5134" width="9.140625" style="12"/>
    <col min="5135" max="5135" width="13" style="12" bestFit="1" customWidth="1"/>
    <col min="5136" max="5376" width="9.140625" style="12"/>
    <col min="5377" max="5377" width="17.140625" style="12" customWidth="1"/>
    <col min="5378" max="5378" width="14.28515625" style="12" customWidth="1"/>
    <col min="5379" max="5388" width="7.7109375" style="12" customWidth="1"/>
    <col min="5389" max="5389" width="10.28515625" style="12" customWidth="1"/>
    <col min="5390" max="5390" width="9.140625" style="12"/>
    <col min="5391" max="5391" width="13" style="12" bestFit="1" customWidth="1"/>
    <col min="5392" max="5632" width="9.140625" style="12"/>
    <col min="5633" max="5633" width="17.140625" style="12" customWidth="1"/>
    <col min="5634" max="5634" width="14.28515625" style="12" customWidth="1"/>
    <col min="5635" max="5644" width="7.7109375" style="12" customWidth="1"/>
    <col min="5645" max="5645" width="10.28515625" style="12" customWidth="1"/>
    <col min="5646" max="5646" width="9.140625" style="12"/>
    <col min="5647" max="5647" width="13" style="12" bestFit="1" customWidth="1"/>
    <col min="5648" max="5888" width="9.140625" style="12"/>
    <col min="5889" max="5889" width="17.140625" style="12" customWidth="1"/>
    <col min="5890" max="5890" width="14.28515625" style="12" customWidth="1"/>
    <col min="5891" max="5900" width="7.7109375" style="12" customWidth="1"/>
    <col min="5901" max="5901" width="10.28515625" style="12" customWidth="1"/>
    <col min="5902" max="5902" width="9.140625" style="12"/>
    <col min="5903" max="5903" width="13" style="12" bestFit="1" customWidth="1"/>
    <col min="5904" max="6144" width="9.140625" style="12"/>
    <col min="6145" max="6145" width="17.140625" style="12" customWidth="1"/>
    <col min="6146" max="6146" width="14.28515625" style="12" customWidth="1"/>
    <col min="6147" max="6156" width="7.7109375" style="12" customWidth="1"/>
    <col min="6157" max="6157" width="10.28515625" style="12" customWidth="1"/>
    <col min="6158" max="6158" width="9.140625" style="12"/>
    <col min="6159" max="6159" width="13" style="12" bestFit="1" customWidth="1"/>
    <col min="6160" max="6400" width="9.140625" style="12"/>
    <col min="6401" max="6401" width="17.140625" style="12" customWidth="1"/>
    <col min="6402" max="6402" width="14.28515625" style="12" customWidth="1"/>
    <col min="6403" max="6412" width="7.7109375" style="12" customWidth="1"/>
    <col min="6413" max="6413" width="10.28515625" style="12" customWidth="1"/>
    <col min="6414" max="6414" width="9.140625" style="12"/>
    <col min="6415" max="6415" width="13" style="12" bestFit="1" customWidth="1"/>
    <col min="6416" max="6656" width="9.140625" style="12"/>
    <col min="6657" max="6657" width="17.140625" style="12" customWidth="1"/>
    <col min="6658" max="6658" width="14.28515625" style="12" customWidth="1"/>
    <col min="6659" max="6668" width="7.7109375" style="12" customWidth="1"/>
    <col min="6669" max="6669" width="10.28515625" style="12" customWidth="1"/>
    <col min="6670" max="6670" width="9.140625" style="12"/>
    <col min="6671" max="6671" width="13" style="12" bestFit="1" customWidth="1"/>
    <col min="6672" max="6912" width="9.140625" style="12"/>
    <col min="6913" max="6913" width="17.140625" style="12" customWidth="1"/>
    <col min="6914" max="6914" width="14.28515625" style="12" customWidth="1"/>
    <col min="6915" max="6924" width="7.7109375" style="12" customWidth="1"/>
    <col min="6925" max="6925" width="10.28515625" style="12" customWidth="1"/>
    <col min="6926" max="6926" width="9.140625" style="12"/>
    <col min="6927" max="6927" width="13" style="12" bestFit="1" customWidth="1"/>
    <col min="6928" max="7168" width="9.140625" style="12"/>
    <col min="7169" max="7169" width="17.140625" style="12" customWidth="1"/>
    <col min="7170" max="7170" width="14.28515625" style="12" customWidth="1"/>
    <col min="7171" max="7180" width="7.7109375" style="12" customWidth="1"/>
    <col min="7181" max="7181" width="10.28515625" style="12" customWidth="1"/>
    <col min="7182" max="7182" width="9.140625" style="12"/>
    <col min="7183" max="7183" width="13" style="12" bestFit="1" customWidth="1"/>
    <col min="7184" max="7424" width="9.140625" style="12"/>
    <col min="7425" max="7425" width="17.140625" style="12" customWidth="1"/>
    <col min="7426" max="7426" width="14.28515625" style="12" customWidth="1"/>
    <col min="7427" max="7436" width="7.7109375" style="12" customWidth="1"/>
    <col min="7437" max="7437" width="10.28515625" style="12" customWidth="1"/>
    <col min="7438" max="7438" width="9.140625" style="12"/>
    <col min="7439" max="7439" width="13" style="12" bestFit="1" customWidth="1"/>
    <col min="7440" max="7680" width="9.140625" style="12"/>
    <col min="7681" max="7681" width="17.140625" style="12" customWidth="1"/>
    <col min="7682" max="7682" width="14.28515625" style="12" customWidth="1"/>
    <col min="7683" max="7692" width="7.7109375" style="12" customWidth="1"/>
    <col min="7693" max="7693" width="10.28515625" style="12" customWidth="1"/>
    <col min="7694" max="7694" width="9.140625" style="12"/>
    <col min="7695" max="7695" width="13" style="12" bestFit="1" customWidth="1"/>
    <col min="7696" max="7936" width="9.140625" style="12"/>
    <col min="7937" max="7937" width="17.140625" style="12" customWidth="1"/>
    <col min="7938" max="7938" width="14.28515625" style="12" customWidth="1"/>
    <col min="7939" max="7948" width="7.7109375" style="12" customWidth="1"/>
    <col min="7949" max="7949" width="10.28515625" style="12" customWidth="1"/>
    <col min="7950" max="7950" width="9.140625" style="12"/>
    <col min="7951" max="7951" width="13" style="12" bestFit="1" customWidth="1"/>
    <col min="7952" max="8192" width="9.140625" style="12"/>
    <col min="8193" max="8193" width="17.140625" style="12" customWidth="1"/>
    <col min="8194" max="8194" width="14.28515625" style="12" customWidth="1"/>
    <col min="8195" max="8204" width="7.7109375" style="12" customWidth="1"/>
    <col min="8205" max="8205" width="10.28515625" style="12" customWidth="1"/>
    <col min="8206" max="8206" width="9.140625" style="12"/>
    <col min="8207" max="8207" width="13" style="12" bestFit="1" customWidth="1"/>
    <col min="8208" max="8448" width="9.140625" style="12"/>
    <col min="8449" max="8449" width="17.140625" style="12" customWidth="1"/>
    <col min="8450" max="8450" width="14.28515625" style="12" customWidth="1"/>
    <col min="8451" max="8460" width="7.7109375" style="12" customWidth="1"/>
    <col min="8461" max="8461" width="10.28515625" style="12" customWidth="1"/>
    <col min="8462" max="8462" width="9.140625" style="12"/>
    <col min="8463" max="8463" width="13" style="12" bestFit="1" customWidth="1"/>
    <col min="8464" max="8704" width="9.140625" style="12"/>
    <col min="8705" max="8705" width="17.140625" style="12" customWidth="1"/>
    <col min="8706" max="8706" width="14.28515625" style="12" customWidth="1"/>
    <col min="8707" max="8716" width="7.7109375" style="12" customWidth="1"/>
    <col min="8717" max="8717" width="10.28515625" style="12" customWidth="1"/>
    <col min="8718" max="8718" width="9.140625" style="12"/>
    <col min="8719" max="8719" width="13" style="12" bestFit="1" customWidth="1"/>
    <col min="8720" max="8960" width="9.140625" style="12"/>
    <col min="8961" max="8961" width="17.140625" style="12" customWidth="1"/>
    <col min="8962" max="8962" width="14.28515625" style="12" customWidth="1"/>
    <col min="8963" max="8972" width="7.7109375" style="12" customWidth="1"/>
    <col min="8973" max="8973" width="10.28515625" style="12" customWidth="1"/>
    <col min="8974" max="8974" width="9.140625" style="12"/>
    <col min="8975" max="8975" width="13" style="12" bestFit="1" customWidth="1"/>
    <col min="8976" max="9216" width="9.140625" style="12"/>
    <col min="9217" max="9217" width="17.140625" style="12" customWidth="1"/>
    <col min="9218" max="9218" width="14.28515625" style="12" customWidth="1"/>
    <col min="9219" max="9228" width="7.7109375" style="12" customWidth="1"/>
    <col min="9229" max="9229" width="10.28515625" style="12" customWidth="1"/>
    <col min="9230" max="9230" width="9.140625" style="12"/>
    <col min="9231" max="9231" width="13" style="12" bestFit="1" customWidth="1"/>
    <col min="9232" max="9472" width="9.140625" style="12"/>
    <col min="9473" max="9473" width="17.140625" style="12" customWidth="1"/>
    <col min="9474" max="9474" width="14.28515625" style="12" customWidth="1"/>
    <col min="9475" max="9484" width="7.7109375" style="12" customWidth="1"/>
    <col min="9485" max="9485" width="10.28515625" style="12" customWidth="1"/>
    <col min="9486" max="9486" width="9.140625" style="12"/>
    <col min="9487" max="9487" width="13" style="12" bestFit="1" customWidth="1"/>
    <col min="9488" max="9728" width="9.140625" style="12"/>
    <col min="9729" max="9729" width="17.140625" style="12" customWidth="1"/>
    <col min="9730" max="9730" width="14.28515625" style="12" customWidth="1"/>
    <col min="9731" max="9740" width="7.7109375" style="12" customWidth="1"/>
    <col min="9741" max="9741" width="10.28515625" style="12" customWidth="1"/>
    <col min="9742" max="9742" width="9.140625" style="12"/>
    <col min="9743" max="9743" width="13" style="12" bestFit="1" customWidth="1"/>
    <col min="9744" max="9984" width="9.140625" style="12"/>
    <col min="9985" max="9985" width="17.140625" style="12" customWidth="1"/>
    <col min="9986" max="9986" width="14.28515625" style="12" customWidth="1"/>
    <col min="9987" max="9996" width="7.7109375" style="12" customWidth="1"/>
    <col min="9997" max="9997" width="10.28515625" style="12" customWidth="1"/>
    <col min="9998" max="9998" width="9.140625" style="12"/>
    <col min="9999" max="9999" width="13" style="12" bestFit="1" customWidth="1"/>
    <col min="10000" max="10240" width="9.140625" style="12"/>
    <col min="10241" max="10241" width="17.140625" style="12" customWidth="1"/>
    <col min="10242" max="10242" width="14.28515625" style="12" customWidth="1"/>
    <col min="10243" max="10252" width="7.7109375" style="12" customWidth="1"/>
    <col min="10253" max="10253" width="10.28515625" style="12" customWidth="1"/>
    <col min="10254" max="10254" width="9.140625" style="12"/>
    <col min="10255" max="10255" width="13" style="12" bestFit="1" customWidth="1"/>
    <col min="10256" max="10496" width="9.140625" style="12"/>
    <col min="10497" max="10497" width="17.140625" style="12" customWidth="1"/>
    <col min="10498" max="10498" width="14.28515625" style="12" customWidth="1"/>
    <col min="10499" max="10508" width="7.7109375" style="12" customWidth="1"/>
    <col min="10509" max="10509" width="10.28515625" style="12" customWidth="1"/>
    <col min="10510" max="10510" width="9.140625" style="12"/>
    <col min="10511" max="10511" width="13" style="12" bestFit="1" customWidth="1"/>
    <col min="10512" max="10752" width="9.140625" style="12"/>
    <col min="10753" max="10753" width="17.140625" style="12" customWidth="1"/>
    <col min="10754" max="10754" width="14.28515625" style="12" customWidth="1"/>
    <col min="10755" max="10764" width="7.7109375" style="12" customWidth="1"/>
    <col min="10765" max="10765" width="10.28515625" style="12" customWidth="1"/>
    <col min="10766" max="10766" width="9.140625" style="12"/>
    <col min="10767" max="10767" width="13" style="12" bestFit="1" customWidth="1"/>
    <col min="10768" max="11008" width="9.140625" style="12"/>
    <col min="11009" max="11009" width="17.140625" style="12" customWidth="1"/>
    <col min="11010" max="11010" width="14.28515625" style="12" customWidth="1"/>
    <col min="11011" max="11020" width="7.7109375" style="12" customWidth="1"/>
    <col min="11021" max="11021" width="10.28515625" style="12" customWidth="1"/>
    <col min="11022" max="11022" width="9.140625" style="12"/>
    <col min="11023" max="11023" width="13" style="12" bestFit="1" customWidth="1"/>
    <col min="11024" max="11264" width="9.140625" style="12"/>
    <col min="11265" max="11265" width="17.140625" style="12" customWidth="1"/>
    <col min="11266" max="11266" width="14.28515625" style="12" customWidth="1"/>
    <col min="11267" max="11276" width="7.7109375" style="12" customWidth="1"/>
    <col min="11277" max="11277" width="10.28515625" style="12" customWidth="1"/>
    <col min="11278" max="11278" width="9.140625" style="12"/>
    <col min="11279" max="11279" width="13" style="12" bestFit="1" customWidth="1"/>
    <col min="11280" max="11520" width="9.140625" style="12"/>
    <col min="11521" max="11521" width="17.140625" style="12" customWidth="1"/>
    <col min="11522" max="11522" width="14.28515625" style="12" customWidth="1"/>
    <col min="11523" max="11532" width="7.7109375" style="12" customWidth="1"/>
    <col min="11533" max="11533" width="10.28515625" style="12" customWidth="1"/>
    <col min="11534" max="11534" width="9.140625" style="12"/>
    <col min="11535" max="11535" width="13" style="12" bestFit="1" customWidth="1"/>
    <col min="11536" max="11776" width="9.140625" style="12"/>
    <col min="11777" max="11777" width="17.140625" style="12" customWidth="1"/>
    <col min="11778" max="11778" width="14.28515625" style="12" customWidth="1"/>
    <col min="11779" max="11788" width="7.7109375" style="12" customWidth="1"/>
    <col min="11789" max="11789" width="10.28515625" style="12" customWidth="1"/>
    <col min="11790" max="11790" width="9.140625" style="12"/>
    <col min="11791" max="11791" width="13" style="12" bestFit="1" customWidth="1"/>
    <col min="11792" max="12032" width="9.140625" style="12"/>
    <col min="12033" max="12033" width="17.140625" style="12" customWidth="1"/>
    <col min="12034" max="12034" width="14.28515625" style="12" customWidth="1"/>
    <col min="12035" max="12044" width="7.7109375" style="12" customWidth="1"/>
    <col min="12045" max="12045" width="10.28515625" style="12" customWidth="1"/>
    <col min="12046" max="12046" width="9.140625" style="12"/>
    <col min="12047" max="12047" width="13" style="12" bestFit="1" customWidth="1"/>
    <col min="12048" max="12288" width="9.140625" style="12"/>
    <col min="12289" max="12289" width="17.140625" style="12" customWidth="1"/>
    <col min="12290" max="12290" width="14.28515625" style="12" customWidth="1"/>
    <col min="12291" max="12300" width="7.7109375" style="12" customWidth="1"/>
    <col min="12301" max="12301" width="10.28515625" style="12" customWidth="1"/>
    <col min="12302" max="12302" width="9.140625" style="12"/>
    <col min="12303" max="12303" width="13" style="12" bestFit="1" customWidth="1"/>
    <col min="12304" max="12544" width="9.140625" style="12"/>
    <col min="12545" max="12545" width="17.140625" style="12" customWidth="1"/>
    <col min="12546" max="12546" width="14.28515625" style="12" customWidth="1"/>
    <col min="12547" max="12556" width="7.7109375" style="12" customWidth="1"/>
    <col min="12557" max="12557" width="10.28515625" style="12" customWidth="1"/>
    <col min="12558" max="12558" width="9.140625" style="12"/>
    <col min="12559" max="12559" width="13" style="12" bestFit="1" customWidth="1"/>
    <col min="12560" max="12800" width="9.140625" style="12"/>
    <col min="12801" max="12801" width="17.140625" style="12" customWidth="1"/>
    <col min="12802" max="12802" width="14.28515625" style="12" customWidth="1"/>
    <col min="12803" max="12812" width="7.7109375" style="12" customWidth="1"/>
    <col min="12813" max="12813" width="10.28515625" style="12" customWidth="1"/>
    <col min="12814" max="12814" width="9.140625" style="12"/>
    <col min="12815" max="12815" width="13" style="12" bestFit="1" customWidth="1"/>
    <col min="12816" max="13056" width="9.140625" style="12"/>
    <col min="13057" max="13057" width="17.140625" style="12" customWidth="1"/>
    <col min="13058" max="13058" width="14.28515625" style="12" customWidth="1"/>
    <col min="13059" max="13068" width="7.7109375" style="12" customWidth="1"/>
    <col min="13069" max="13069" width="10.28515625" style="12" customWidth="1"/>
    <col min="13070" max="13070" width="9.140625" style="12"/>
    <col min="13071" max="13071" width="13" style="12" bestFit="1" customWidth="1"/>
    <col min="13072" max="13312" width="9.140625" style="12"/>
    <col min="13313" max="13313" width="17.140625" style="12" customWidth="1"/>
    <col min="13314" max="13314" width="14.28515625" style="12" customWidth="1"/>
    <col min="13315" max="13324" width="7.7109375" style="12" customWidth="1"/>
    <col min="13325" max="13325" width="10.28515625" style="12" customWidth="1"/>
    <col min="13326" max="13326" width="9.140625" style="12"/>
    <col min="13327" max="13327" width="13" style="12" bestFit="1" customWidth="1"/>
    <col min="13328" max="13568" width="9.140625" style="12"/>
    <col min="13569" max="13569" width="17.140625" style="12" customWidth="1"/>
    <col min="13570" max="13570" width="14.28515625" style="12" customWidth="1"/>
    <col min="13571" max="13580" width="7.7109375" style="12" customWidth="1"/>
    <col min="13581" max="13581" width="10.28515625" style="12" customWidth="1"/>
    <col min="13582" max="13582" width="9.140625" style="12"/>
    <col min="13583" max="13583" width="13" style="12" bestFit="1" customWidth="1"/>
    <col min="13584" max="13824" width="9.140625" style="12"/>
    <col min="13825" max="13825" width="17.140625" style="12" customWidth="1"/>
    <col min="13826" max="13826" width="14.28515625" style="12" customWidth="1"/>
    <col min="13827" max="13836" width="7.7109375" style="12" customWidth="1"/>
    <col min="13837" max="13837" width="10.28515625" style="12" customWidth="1"/>
    <col min="13838" max="13838" width="9.140625" style="12"/>
    <col min="13839" max="13839" width="13" style="12" bestFit="1" customWidth="1"/>
    <col min="13840" max="14080" width="9.140625" style="12"/>
    <col min="14081" max="14081" width="17.140625" style="12" customWidth="1"/>
    <col min="14082" max="14082" width="14.28515625" style="12" customWidth="1"/>
    <col min="14083" max="14092" width="7.7109375" style="12" customWidth="1"/>
    <col min="14093" max="14093" width="10.28515625" style="12" customWidth="1"/>
    <col min="14094" max="14094" width="9.140625" style="12"/>
    <col min="14095" max="14095" width="13" style="12" bestFit="1" customWidth="1"/>
    <col min="14096" max="14336" width="9.140625" style="12"/>
    <col min="14337" max="14337" width="17.140625" style="12" customWidth="1"/>
    <col min="14338" max="14338" width="14.28515625" style="12" customWidth="1"/>
    <col min="14339" max="14348" width="7.7109375" style="12" customWidth="1"/>
    <col min="14349" max="14349" width="10.28515625" style="12" customWidth="1"/>
    <col min="14350" max="14350" width="9.140625" style="12"/>
    <col min="14351" max="14351" width="13" style="12" bestFit="1" customWidth="1"/>
    <col min="14352" max="14592" width="9.140625" style="12"/>
    <col min="14593" max="14593" width="17.140625" style="12" customWidth="1"/>
    <col min="14594" max="14594" width="14.28515625" style="12" customWidth="1"/>
    <col min="14595" max="14604" width="7.7109375" style="12" customWidth="1"/>
    <col min="14605" max="14605" width="10.28515625" style="12" customWidth="1"/>
    <col min="14606" max="14606" width="9.140625" style="12"/>
    <col min="14607" max="14607" width="13" style="12" bestFit="1" customWidth="1"/>
    <col min="14608" max="14848" width="9.140625" style="12"/>
    <col min="14849" max="14849" width="17.140625" style="12" customWidth="1"/>
    <col min="14850" max="14850" width="14.28515625" style="12" customWidth="1"/>
    <col min="14851" max="14860" width="7.7109375" style="12" customWidth="1"/>
    <col min="14861" max="14861" width="10.28515625" style="12" customWidth="1"/>
    <col min="14862" max="14862" width="9.140625" style="12"/>
    <col min="14863" max="14863" width="13" style="12" bestFit="1" customWidth="1"/>
    <col min="14864" max="15104" width="9.140625" style="12"/>
    <col min="15105" max="15105" width="17.140625" style="12" customWidth="1"/>
    <col min="15106" max="15106" width="14.28515625" style="12" customWidth="1"/>
    <col min="15107" max="15116" width="7.7109375" style="12" customWidth="1"/>
    <col min="15117" max="15117" width="10.28515625" style="12" customWidth="1"/>
    <col min="15118" max="15118" width="9.140625" style="12"/>
    <col min="15119" max="15119" width="13" style="12" bestFit="1" customWidth="1"/>
    <col min="15120" max="15360" width="9.140625" style="12"/>
    <col min="15361" max="15361" width="17.140625" style="12" customWidth="1"/>
    <col min="15362" max="15362" width="14.28515625" style="12" customWidth="1"/>
    <col min="15363" max="15372" width="7.7109375" style="12" customWidth="1"/>
    <col min="15373" max="15373" width="10.28515625" style="12" customWidth="1"/>
    <col min="15374" max="15374" width="9.140625" style="12"/>
    <col min="15375" max="15375" width="13" style="12" bestFit="1" customWidth="1"/>
    <col min="15376" max="15616" width="9.140625" style="12"/>
    <col min="15617" max="15617" width="17.140625" style="12" customWidth="1"/>
    <col min="15618" max="15618" width="14.28515625" style="12" customWidth="1"/>
    <col min="15619" max="15628" width="7.7109375" style="12" customWidth="1"/>
    <col min="15629" max="15629" width="10.28515625" style="12" customWidth="1"/>
    <col min="15630" max="15630" width="9.140625" style="12"/>
    <col min="15631" max="15631" width="13" style="12" bestFit="1" customWidth="1"/>
    <col min="15632" max="15872" width="9.140625" style="12"/>
    <col min="15873" max="15873" width="17.140625" style="12" customWidth="1"/>
    <col min="15874" max="15874" width="14.28515625" style="12" customWidth="1"/>
    <col min="15875" max="15884" width="7.7109375" style="12" customWidth="1"/>
    <col min="15885" max="15885" width="10.28515625" style="12" customWidth="1"/>
    <col min="15886" max="15886" width="9.140625" style="12"/>
    <col min="15887" max="15887" width="13" style="12" bestFit="1" customWidth="1"/>
    <col min="15888" max="16128" width="9.140625" style="12"/>
    <col min="16129" max="16129" width="17.140625" style="12" customWidth="1"/>
    <col min="16130" max="16130" width="14.28515625" style="12" customWidth="1"/>
    <col min="16131" max="16140" width="7.7109375" style="12" customWidth="1"/>
    <col min="16141" max="16141" width="10.28515625" style="12" customWidth="1"/>
    <col min="16142" max="16142" width="9.140625" style="12"/>
    <col min="16143" max="16143" width="13" style="12" bestFit="1" customWidth="1"/>
    <col min="16144" max="16384" width="9.140625" style="12"/>
  </cols>
  <sheetData>
    <row r="28" spans="1:13" ht="15" thickBot="1">
      <c r="A28" s="803" t="s">
        <v>428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</row>
    <row r="29" spans="1:13">
      <c r="A29" s="828" t="s">
        <v>160</v>
      </c>
      <c r="B29" s="855"/>
      <c r="C29" s="858">
        <v>2009</v>
      </c>
      <c r="D29" s="851">
        <v>2010</v>
      </c>
      <c r="E29" s="851">
        <v>2011</v>
      </c>
      <c r="F29" s="861">
        <v>2012</v>
      </c>
      <c r="G29" s="863">
        <v>2013</v>
      </c>
      <c r="H29" s="864"/>
      <c r="I29" s="864"/>
      <c r="J29" s="864"/>
      <c r="K29" s="864"/>
      <c r="L29" s="864"/>
      <c r="M29" s="865" t="s">
        <v>544</v>
      </c>
    </row>
    <row r="30" spans="1:13" ht="13.5" thickBot="1">
      <c r="A30" s="856"/>
      <c r="B30" s="857"/>
      <c r="C30" s="859"/>
      <c r="D30" s="860"/>
      <c r="E30" s="860"/>
      <c r="F30" s="862"/>
      <c r="G30" s="662" t="s">
        <v>3</v>
      </c>
      <c r="H30" s="649" t="s">
        <v>4</v>
      </c>
      <c r="I30" s="649" t="s">
        <v>12</v>
      </c>
      <c r="J30" s="649" t="s">
        <v>5</v>
      </c>
      <c r="K30" s="649" t="s">
        <v>14</v>
      </c>
      <c r="L30" s="649" t="s">
        <v>15</v>
      </c>
      <c r="M30" s="866"/>
    </row>
    <row r="31" spans="1:13">
      <c r="A31" s="867" t="s">
        <v>203</v>
      </c>
      <c r="B31" s="868"/>
      <c r="C31" s="815">
        <v>107.7</v>
      </c>
      <c r="D31" s="815">
        <v>107.9</v>
      </c>
      <c r="E31" s="873">
        <v>106.1</v>
      </c>
      <c r="F31" s="876">
        <v>106.8</v>
      </c>
      <c r="G31" s="663">
        <v>100.7</v>
      </c>
      <c r="H31" s="651">
        <v>101</v>
      </c>
      <c r="I31" s="651">
        <v>100.3</v>
      </c>
      <c r="J31" s="651">
        <v>100.2</v>
      </c>
      <c r="K31" s="651">
        <v>100.1</v>
      </c>
      <c r="L31" s="651">
        <v>100.1</v>
      </c>
      <c r="M31" s="849">
        <v>103.6</v>
      </c>
    </row>
    <row r="32" spans="1:13">
      <c r="A32" s="869"/>
      <c r="B32" s="870"/>
      <c r="C32" s="816"/>
      <c r="D32" s="816"/>
      <c r="E32" s="874"/>
      <c r="F32" s="849"/>
      <c r="G32" s="664" t="s">
        <v>140</v>
      </c>
      <c r="H32" s="654" t="s">
        <v>152</v>
      </c>
      <c r="I32" s="654" t="s">
        <v>153</v>
      </c>
      <c r="J32" s="654" t="s">
        <v>154</v>
      </c>
      <c r="K32" s="654" t="s">
        <v>155</v>
      </c>
      <c r="L32" s="654" t="s">
        <v>156</v>
      </c>
      <c r="M32" s="849"/>
    </row>
    <row r="33" spans="1:13" ht="13.5" thickBot="1">
      <c r="A33" s="871"/>
      <c r="B33" s="872"/>
      <c r="C33" s="817"/>
      <c r="D33" s="817"/>
      <c r="E33" s="875"/>
      <c r="F33" s="850"/>
      <c r="G33" s="669">
        <v>101.1</v>
      </c>
      <c r="H33" s="665">
        <v>100.1</v>
      </c>
      <c r="I33" s="665"/>
      <c r="J33" s="665"/>
      <c r="K33" s="665"/>
      <c r="L33" s="665"/>
      <c r="M33" s="850"/>
    </row>
    <row r="34" spans="1:13">
      <c r="A34" s="809" t="s">
        <v>161</v>
      </c>
      <c r="B34" s="810"/>
      <c r="C34" s="815">
        <v>107.4</v>
      </c>
      <c r="D34" s="815">
        <v>107.5</v>
      </c>
      <c r="E34" s="818">
        <v>105.9</v>
      </c>
      <c r="F34" s="821">
        <v>106.9</v>
      </c>
      <c r="G34" s="664" t="s">
        <v>3</v>
      </c>
      <c r="H34" s="654" t="s">
        <v>4</v>
      </c>
      <c r="I34" s="654" t="s">
        <v>12</v>
      </c>
      <c r="J34" s="654" t="s">
        <v>5</v>
      </c>
      <c r="K34" s="654" t="s">
        <v>14</v>
      </c>
      <c r="L34" s="654" t="s">
        <v>15</v>
      </c>
      <c r="M34" s="824">
        <v>102.5</v>
      </c>
    </row>
    <row r="35" spans="1:13">
      <c r="A35" s="811"/>
      <c r="B35" s="812"/>
      <c r="C35" s="816"/>
      <c r="D35" s="816"/>
      <c r="E35" s="819"/>
      <c r="F35" s="822"/>
      <c r="G35" s="663">
        <v>100.7</v>
      </c>
      <c r="H35" s="651">
        <v>100.6</v>
      </c>
      <c r="I35" s="651">
        <v>100.4</v>
      </c>
      <c r="J35" s="651">
        <v>100.3</v>
      </c>
      <c r="K35" s="651">
        <v>100.3</v>
      </c>
      <c r="L35" s="651">
        <v>100</v>
      </c>
      <c r="M35" s="825"/>
    </row>
    <row r="36" spans="1:13" ht="12.75" customHeight="1">
      <c r="A36" s="811"/>
      <c r="B36" s="812"/>
      <c r="C36" s="816"/>
      <c r="D36" s="816"/>
      <c r="E36" s="819"/>
      <c r="F36" s="822"/>
      <c r="G36" s="664" t="s">
        <v>140</v>
      </c>
      <c r="H36" s="654" t="s">
        <v>152</v>
      </c>
      <c r="I36" s="654" t="s">
        <v>153</v>
      </c>
      <c r="J36" s="654" t="s">
        <v>154</v>
      </c>
      <c r="K36" s="654" t="s">
        <v>155</v>
      </c>
      <c r="L36" s="654" t="s">
        <v>156</v>
      </c>
      <c r="M36" s="825"/>
    </row>
    <row r="37" spans="1:13" ht="13.5" thickBot="1">
      <c r="A37" s="813"/>
      <c r="B37" s="814"/>
      <c r="C37" s="817"/>
      <c r="D37" s="817"/>
      <c r="E37" s="820"/>
      <c r="F37" s="823"/>
      <c r="G37" s="670">
        <v>100.1</v>
      </c>
      <c r="H37" s="666">
        <v>100</v>
      </c>
      <c r="I37" s="666"/>
      <c r="J37" s="666"/>
      <c r="K37" s="666"/>
      <c r="L37" s="666"/>
      <c r="M37" s="826"/>
    </row>
    <row r="38" spans="1:13" ht="12.75" customHeight="1">
      <c r="A38" s="809" t="s">
        <v>159</v>
      </c>
      <c r="B38" s="810"/>
      <c r="C38" s="815">
        <v>108.6</v>
      </c>
      <c r="D38" s="815">
        <v>109.1</v>
      </c>
      <c r="E38" s="818">
        <v>106.6</v>
      </c>
      <c r="F38" s="821">
        <v>106.8</v>
      </c>
      <c r="G38" s="671" t="s">
        <v>3</v>
      </c>
      <c r="H38" s="667" t="s">
        <v>4</v>
      </c>
      <c r="I38" s="667" t="s">
        <v>12</v>
      </c>
      <c r="J38" s="667" t="s">
        <v>5</v>
      </c>
      <c r="K38" s="667" t="s">
        <v>14</v>
      </c>
      <c r="L38" s="667" t="s">
        <v>15</v>
      </c>
      <c r="M38" s="824">
        <v>106.6</v>
      </c>
    </row>
    <row r="39" spans="1:13" ht="12.75" customHeight="1">
      <c r="A39" s="811"/>
      <c r="B39" s="812"/>
      <c r="C39" s="816"/>
      <c r="D39" s="816"/>
      <c r="E39" s="819"/>
      <c r="F39" s="822"/>
      <c r="G39" s="663">
        <v>100.8</v>
      </c>
      <c r="H39" s="651">
        <v>102</v>
      </c>
      <c r="I39" s="651">
        <v>100</v>
      </c>
      <c r="J39" s="651">
        <v>99.9</v>
      </c>
      <c r="K39" s="651">
        <v>99.4</v>
      </c>
      <c r="L39" s="651">
        <v>100.5</v>
      </c>
      <c r="M39" s="825"/>
    </row>
    <row r="40" spans="1:13" ht="12.75" customHeight="1">
      <c r="A40" s="811"/>
      <c r="B40" s="812"/>
      <c r="C40" s="816"/>
      <c r="D40" s="816"/>
      <c r="E40" s="819"/>
      <c r="F40" s="822"/>
      <c r="G40" s="664" t="s">
        <v>140</v>
      </c>
      <c r="H40" s="654" t="s">
        <v>152</v>
      </c>
      <c r="I40" s="654" t="s">
        <v>153</v>
      </c>
      <c r="J40" s="654" t="s">
        <v>154</v>
      </c>
      <c r="K40" s="654" t="s">
        <v>155</v>
      </c>
      <c r="L40" s="654" t="s">
        <v>156</v>
      </c>
      <c r="M40" s="825"/>
    </row>
    <row r="41" spans="1:13" ht="12.75" customHeight="1" thickBot="1">
      <c r="A41" s="813"/>
      <c r="B41" s="814"/>
      <c r="C41" s="817"/>
      <c r="D41" s="817"/>
      <c r="E41" s="820"/>
      <c r="F41" s="823"/>
      <c r="G41" s="670">
        <v>103.7</v>
      </c>
      <c r="H41" s="666">
        <v>100.3</v>
      </c>
      <c r="I41" s="666"/>
      <c r="J41" s="666"/>
      <c r="K41" s="666"/>
      <c r="L41" s="668"/>
      <c r="M41" s="827"/>
    </row>
    <row r="42" spans="1:13" ht="12.75" customHeight="1">
      <c r="A42" s="656"/>
      <c r="B42" s="657"/>
      <c r="C42" s="658"/>
      <c r="D42" s="658"/>
      <c r="E42" s="658"/>
      <c r="F42" s="658"/>
      <c r="G42" s="647"/>
      <c r="H42" s="647"/>
      <c r="I42" s="647"/>
      <c r="J42" s="647"/>
      <c r="K42" s="647"/>
      <c r="L42" s="658"/>
      <c r="M42" s="658"/>
    </row>
    <row r="43" spans="1:13" ht="12.75" customHeight="1" thickBot="1">
      <c r="A43" s="803" t="s">
        <v>542</v>
      </c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</row>
    <row r="44" spans="1:13" ht="12.75" customHeight="1" thickBot="1">
      <c r="A44" s="804" t="s">
        <v>160</v>
      </c>
      <c r="B44" s="805"/>
      <c r="C44" s="806" t="s">
        <v>314</v>
      </c>
      <c r="D44" s="807"/>
      <c r="E44" s="807"/>
      <c r="F44" s="808"/>
      <c r="G44" s="806" t="s">
        <v>351</v>
      </c>
      <c r="H44" s="807"/>
      <c r="I44" s="807"/>
      <c r="J44" s="808"/>
      <c r="K44" s="806" t="s">
        <v>389</v>
      </c>
      <c r="L44" s="807"/>
      <c r="M44" s="877"/>
    </row>
    <row r="45" spans="1:13" ht="12.75" customHeight="1">
      <c r="A45" s="878" t="s">
        <v>162</v>
      </c>
      <c r="B45" s="879"/>
      <c r="C45" s="880">
        <v>107</v>
      </c>
      <c r="D45" s="881"/>
      <c r="E45" s="881"/>
      <c r="F45" s="882"/>
      <c r="G45" s="880">
        <v>106.4</v>
      </c>
      <c r="H45" s="881"/>
      <c r="I45" s="881"/>
      <c r="J45" s="882"/>
      <c r="K45" s="883">
        <v>105.5</v>
      </c>
      <c r="L45" s="884"/>
      <c r="M45" s="885"/>
    </row>
    <row r="46" spans="1:13" ht="12.75" customHeight="1">
      <c r="A46" s="832" t="s">
        <v>161</v>
      </c>
      <c r="B46" s="833"/>
      <c r="C46" s="834">
        <v>107.1</v>
      </c>
      <c r="D46" s="835"/>
      <c r="E46" s="835"/>
      <c r="F46" s="836"/>
      <c r="G46" s="834">
        <v>106.3</v>
      </c>
      <c r="H46" s="835"/>
      <c r="I46" s="835"/>
      <c r="J46" s="836"/>
      <c r="K46" s="837">
        <v>104.9</v>
      </c>
      <c r="L46" s="838"/>
      <c r="M46" s="839"/>
    </row>
    <row r="47" spans="1:13" ht="12.75" customHeight="1" thickBot="1">
      <c r="A47" s="840" t="s">
        <v>159</v>
      </c>
      <c r="B47" s="841"/>
      <c r="C47" s="842">
        <v>106.5</v>
      </c>
      <c r="D47" s="843"/>
      <c r="E47" s="843"/>
      <c r="F47" s="844"/>
      <c r="G47" s="842">
        <v>106.4</v>
      </c>
      <c r="H47" s="843"/>
      <c r="I47" s="843"/>
      <c r="J47" s="844"/>
      <c r="K47" s="845">
        <v>106.9</v>
      </c>
      <c r="L47" s="846"/>
      <c r="M47" s="847"/>
    </row>
    <row r="48" spans="1:13" ht="12.75" customHeight="1">
      <c r="A48" s="659"/>
      <c r="B48" s="659"/>
      <c r="C48" s="660"/>
      <c r="D48" s="660"/>
      <c r="E48" s="660"/>
      <c r="F48" s="660"/>
      <c r="G48" s="660"/>
      <c r="H48" s="660"/>
      <c r="I48" s="660"/>
      <c r="J48" s="660"/>
      <c r="K48" s="661"/>
      <c r="L48" s="661"/>
      <c r="M48" s="661"/>
    </row>
    <row r="49" spans="1:13" ht="12.75" customHeight="1" thickBot="1">
      <c r="A49" s="803" t="s">
        <v>543</v>
      </c>
      <c r="B49" s="803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</row>
    <row r="50" spans="1:13" ht="17.25" customHeight="1">
      <c r="A50" s="878" t="s">
        <v>162</v>
      </c>
      <c r="B50" s="879"/>
      <c r="C50" s="880">
        <v>108.1</v>
      </c>
      <c r="D50" s="881"/>
      <c r="E50" s="881"/>
      <c r="F50" s="882"/>
      <c r="G50" s="880">
        <v>104.5</v>
      </c>
      <c r="H50" s="881"/>
      <c r="I50" s="881"/>
      <c r="J50" s="882"/>
      <c r="K50" s="883">
        <v>106.7</v>
      </c>
      <c r="L50" s="884"/>
      <c r="M50" s="885"/>
    </row>
    <row r="51" spans="1:13" ht="13.5" customHeight="1">
      <c r="A51" s="832" t="s">
        <v>161</v>
      </c>
      <c r="B51" s="833"/>
      <c r="C51" s="834">
        <v>108.3</v>
      </c>
      <c r="D51" s="835"/>
      <c r="E51" s="835"/>
      <c r="F51" s="836"/>
      <c r="G51" s="834">
        <v>104.9</v>
      </c>
      <c r="H51" s="835"/>
      <c r="I51" s="835"/>
      <c r="J51" s="836"/>
      <c r="K51" s="837">
        <v>106.3</v>
      </c>
      <c r="L51" s="838"/>
      <c r="M51" s="839"/>
    </row>
    <row r="52" spans="1:13" ht="13.5" thickBot="1">
      <c r="A52" s="840" t="s">
        <v>159</v>
      </c>
      <c r="B52" s="841"/>
      <c r="C52" s="842">
        <v>107.4</v>
      </c>
      <c r="D52" s="843"/>
      <c r="E52" s="843"/>
      <c r="F52" s="844"/>
      <c r="G52" s="842">
        <v>103.4</v>
      </c>
      <c r="H52" s="843"/>
      <c r="I52" s="843"/>
      <c r="J52" s="844"/>
      <c r="K52" s="845">
        <v>107.9</v>
      </c>
      <c r="L52" s="846"/>
      <c r="M52" s="847"/>
    </row>
    <row r="53" spans="1:13">
      <c r="A53" s="645"/>
      <c r="B53" s="645"/>
      <c r="C53" s="646"/>
      <c r="D53" s="646"/>
      <c r="E53" s="646"/>
      <c r="F53" s="646"/>
      <c r="G53" s="646"/>
      <c r="H53" s="646"/>
      <c r="I53" s="646"/>
      <c r="J53" s="646"/>
      <c r="K53" s="647"/>
      <c r="L53" s="647"/>
      <c r="M53" s="647"/>
    </row>
    <row r="54" spans="1:13" ht="15" thickBot="1">
      <c r="A54" s="848" t="s">
        <v>468</v>
      </c>
      <c r="B54" s="848"/>
      <c r="C54" s="848"/>
      <c r="D54" s="848"/>
      <c r="E54" s="848"/>
      <c r="F54" s="848"/>
      <c r="G54" s="848"/>
      <c r="H54" s="848"/>
      <c r="I54" s="848"/>
      <c r="J54" s="848"/>
      <c r="K54" s="848"/>
      <c r="L54" s="848"/>
      <c r="M54" s="848"/>
    </row>
    <row r="55" spans="1:13">
      <c r="A55" s="828" t="s">
        <v>160</v>
      </c>
      <c r="B55" s="829"/>
      <c r="C55" s="851">
        <v>2009</v>
      </c>
      <c r="D55" s="851">
        <v>2010</v>
      </c>
      <c r="E55" s="853">
        <v>2011</v>
      </c>
      <c r="F55" s="853">
        <v>2012</v>
      </c>
      <c r="G55" s="886">
        <v>2013</v>
      </c>
      <c r="H55" s="864"/>
      <c r="I55" s="864"/>
      <c r="J55" s="864"/>
      <c r="K55" s="864"/>
      <c r="L55" s="864"/>
      <c r="M55" s="865" t="s">
        <v>544</v>
      </c>
    </row>
    <row r="56" spans="1:13">
      <c r="A56" s="830"/>
      <c r="B56" s="831"/>
      <c r="C56" s="852"/>
      <c r="D56" s="852"/>
      <c r="E56" s="854"/>
      <c r="F56" s="854"/>
      <c r="G56" s="648" t="s">
        <v>3</v>
      </c>
      <c r="H56" s="649" t="s">
        <v>4</v>
      </c>
      <c r="I56" s="649" t="s">
        <v>12</v>
      </c>
      <c r="J56" s="649" t="s">
        <v>5</v>
      </c>
      <c r="K56" s="649" t="s">
        <v>14</v>
      </c>
      <c r="L56" s="649" t="s">
        <v>15</v>
      </c>
      <c r="M56" s="866"/>
    </row>
    <row r="57" spans="1:13">
      <c r="A57" s="887" t="s">
        <v>203</v>
      </c>
      <c r="B57" s="888"/>
      <c r="C57" s="889">
        <v>108.8</v>
      </c>
      <c r="D57" s="889">
        <v>108.8</v>
      </c>
      <c r="E57" s="890">
        <v>106.1</v>
      </c>
      <c r="F57" s="890">
        <v>106.6</v>
      </c>
      <c r="G57" s="650">
        <v>100.97</v>
      </c>
      <c r="H57" s="651">
        <v>100.56</v>
      </c>
      <c r="I57" s="651">
        <v>100.3</v>
      </c>
      <c r="J57" s="651">
        <v>100.5</v>
      </c>
      <c r="K57" s="651">
        <v>100.66</v>
      </c>
      <c r="L57" s="651">
        <v>100.4</v>
      </c>
      <c r="M57" s="849">
        <v>104.52</v>
      </c>
    </row>
    <row r="58" spans="1:13">
      <c r="A58" s="869"/>
      <c r="B58" s="870"/>
      <c r="C58" s="816"/>
      <c r="D58" s="816"/>
      <c r="E58" s="874"/>
      <c r="F58" s="874"/>
      <c r="G58" s="652" t="s">
        <v>140</v>
      </c>
      <c r="H58" s="654" t="s">
        <v>152</v>
      </c>
      <c r="I58" s="654" t="s">
        <v>153</v>
      </c>
      <c r="J58" s="654" t="s">
        <v>154</v>
      </c>
      <c r="K58" s="654" t="s">
        <v>155</v>
      </c>
      <c r="L58" s="654" t="s">
        <v>156</v>
      </c>
      <c r="M58" s="849"/>
    </row>
    <row r="59" spans="1:13" ht="13.5" thickBot="1">
      <c r="A59" s="871"/>
      <c r="B59" s="872"/>
      <c r="C59" s="817"/>
      <c r="D59" s="817"/>
      <c r="E59" s="875"/>
      <c r="F59" s="875"/>
      <c r="G59" s="653">
        <v>100.82</v>
      </c>
      <c r="H59" s="655">
        <v>100.14</v>
      </c>
      <c r="I59" s="655"/>
      <c r="J59" s="655"/>
      <c r="K59" s="655"/>
      <c r="L59" s="655"/>
      <c r="M59" s="850"/>
    </row>
    <row r="61" spans="1:13" ht="12.75" customHeight="1" thickBot="1">
      <c r="A61" s="803" t="s">
        <v>541</v>
      </c>
      <c r="B61" s="803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</row>
    <row r="62" spans="1:13" ht="12.75" customHeight="1" thickBot="1">
      <c r="A62" s="804" t="s">
        <v>160</v>
      </c>
      <c r="B62" s="805"/>
      <c r="C62" s="806" t="s">
        <v>314</v>
      </c>
      <c r="D62" s="807"/>
      <c r="E62" s="807"/>
      <c r="F62" s="877"/>
      <c r="G62" s="806" t="s">
        <v>351</v>
      </c>
      <c r="H62" s="807"/>
      <c r="I62" s="807"/>
      <c r="J62" s="807"/>
      <c r="K62" s="891" t="s">
        <v>389</v>
      </c>
      <c r="L62" s="892"/>
      <c r="M62" s="893"/>
    </row>
    <row r="63" spans="1:13" ht="12.75" customHeight="1">
      <c r="A63" s="878" t="s">
        <v>162</v>
      </c>
      <c r="B63" s="879"/>
      <c r="C63" s="880">
        <v>108.2</v>
      </c>
      <c r="D63" s="881"/>
      <c r="E63" s="881"/>
      <c r="F63" s="882"/>
      <c r="G63" s="880">
        <v>105.94</v>
      </c>
      <c r="H63" s="881"/>
      <c r="I63" s="881"/>
      <c r="J63" s="894"/>
      <c r="K63" s="895">
        <v>106.51</v>
      </c>
      <c r="L63" s="896"/>
      <c r="M63" s="897"/>
    </row>
    <row r="64" spans="1:13" ht="13.5" customHeight="1">
      <c r="A64" s="832" t="s">
        <v>161</v>
      </c>
      <c r="B64" s="833"/>
      <c r="C64" s="834">
        <v>107.8</v>
      </c>
      <c r="D64" s="835"/>
      <c r="E64" s="835"/>
      <c r="F64" s="836"/>
      <c r="G64" s="834">
        <v>105.88</v>
      </c>
      <c r="H64" s="835"/>
      <c r="I64" s="835"/>
      <c r="J64" s="898"/>
      <c r="K64" s="899">
        <v>105.7</v>
      </c>
      <c r="L64" s="900"/>
      <c r="M64" s="901"/>
    </row>
    <row r="65" spans="1:13" ht="12.75" customHeight="1" thickBot="1">
      <c r="A65" s="840" t="s">
        <v>159</v>
      </c>
      <c r="B65" s="841"/>
      <c r="C65" s="842">
        <v>109</v>
      </c>
      <c r="D65" s="843"/>
      <c r="E65" s="843"/>
      <c r="F65" s="844"/>
      <c r="G65" s="842">
        <v>106.19</v>
      </c>
      <c r="H65" s="843"/>
      <c r="I65" s="843"/>
      <c r="J65" s="902"/>
      <c r="K65" s="903">
        <v>108.73</v>
      </c>
      <c r="L65" s="904"/>
      <c r="M65" s="905"/>
    </row>
    <row r="66" spans="1:13" ht="12.75" hidden="1" customHeight="1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</row>
    <row r="69" spans="1:13" ht="13.5" customHeight="1"/>
  </sheetData>
  <mergeCells count="87">
    <mergeCell ref="A64:B64"/>
    <mergeCell ref="C64:F64"/>
    <mergeCell ref="G64:J64"/>
    <mergeCell ref="K64:M64"/>
    <mergeCell ref="A65:B65"/>
    <mergeCell ref="C65:F65"/>
    <mergeCell ref="G65:J65"/>
    <mergeCell ref="K65:M65"/>
    <mergeCell ref="C62:F62"/>
    <mergeCell ref="G62:J62"/>
    <mergeCell ref="K62:M62"/>
    <mergeCell ref="A63:B63"/>
    <mergeCell ref="C63:F63"/>
    <mergeCell ref="G63:J63"/>
    <mergeCell ref="K63:M63"/>
    <mergeCell ref="F55:F56"/>
    <mergeCell ref="G55:L55"/>
    <mergeCell ref="M55:M56"/>
    <mergeCell ref="A57:B59"/>
    <mergeCell ref="C57:C59"/>
    <mergeCell ref="D57:D59"/>
    <mergeCell ref="E57:E59"/>
    <mergeCell ref="F57:F59"/>
    <mergeCell ref="A49:M49"/>
    <mergeCell ref="A50:B50"/>
    <mergeCell ref="C50:F50"/>
    <mergeCell ref="G50:J50"/>
    <mergeCell ref="K50:M50"/>
    <mergeCell ref="A46:B46"/>
    <mergeCell ref="C46:F46"/>
    <mergeCell ref="G46:J46"/>
    <mergeCell ref="K46:M46"/>
    <mergeCell ref="A47:B47"/>
    <mergeCell ref="C47:F47"/>
    <mergeCell ref="G47:J47"/>
    <mergeCell ref="K47:M47"/>
    <mergeCell ref="K44:M44"/>
    <mergeCell ref="A45:B45"/>
    <mergeCell ref="C45:F45"/>
    <mergeCell ref="G45:J45"/>
    <mergeCell ref="K45:M45"/>
    <mergeCell ref="M31:M33"/>
    <mergeCell ref="A28:M28"/>
    <mergeCell ref="A29:B30"/>
    <mergeCell ref="C29:C30"/>
    <mergeCell ref="D29:D30"/>
    <mergeCell ref="E29:E30"/>
    <mergeCell ref="F29:F30"/>
    <mergeCell ref="G29:L29"/>
    <mergeCell ref="M29:M30"/>
    <mergeCell ref="A31:B33"/>
    <mergeCell ref="C31:C33"/>
    <mergeCell ref="D31:D33"/>
    <mergeCell ref="E31:E33"/>
    <mergeCell ref="F31:F33"/>
    <mergeCell ref="A61:M61"/>
    <mergeCell ref="A62:B62"/>
    <mergeCell ref="A55:B56"/>
    <mergeCell ref="A51:B51"/>
    <mergeCell ref="C51:F51"/>
    <mergeCell ref="G51:J51"/>
    <mergeCell ref="K51:M51"/>
    <mergeCell ref="A52:B52"/>
    <mergeCell ref="C52:F52"/>
    <mergeCell ref="G52:J52"/>
    <mergeCell ref="K52:M52"/>
    <mergeCell ref="A54:M54"/>
    <mergeCell ref="M57:M59"/>
    <mergeCell ref="C55:C56"/>
    <mergeCell ref="D55:D56"/>
    <mergeCell ref="E55:E56"/>
    <mergeCell ref="A43:M43"/>
    <mergeCell ref="A44:B44"/>
    <mergeCell ref="C44:F44"/>
    <mergeCell ref="G44:J44"/>
    <mergeCell ref="A34:B37"/>
    <mergeCell ref="C34:C37"/>
    <mergeCell ref="D34:D37"/>
    <mergeCell ref="E34:E37"/>
    <mergeCell ref="F34:F37"/>
    <mergeCell ref="M34:M37"/>
    <mergeCell ref="A38:B41"/>
    <mergeCell ref="C38:C41"/>
    <mergeCell ref="D38:D41"/>
    <mergeCell ref="E38:E41"/>
    <mergeCell ref="F38:F41"/>
    <mergeCell ref="M38:M41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3"/>
  <sheetViews>
    <sheetView tabSelected="1" workbookViewId="0">
      <selection activeCell="AA41" sqref="AA41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5.42578125" style="18" customWidth="1"/>
    <col min="4" max="4" width="4.28515625" style="18" customWidth="1"/>
    <col min="5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5" customHeight="1">
      <c r="A1" s="943" t="s">
        <v>516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</row>
    <row r="2" spans="1:47" ht="12.75" customHeight="1" thickBot="1">
      <c r="A2" s="565"/>
      <c r="B2" s="565"/>
      <c r="C2" s="565"/>
      <c r="D2" s="565"/>
      <c r="E2" s="565"/>
      <c r="S2" s="944" t="s">
        <v>148</v>
      </c>
      <c r="T2" s="944"/>
      <c r="U2" s="944"/>
    </row>
    <row r="3" spans="1:47" ht="30.75" customHeight="1" thickBot="1">
      <c r="A3" s="945" t="s">
        <v>16</v>
      </c>
      <c r="B3" s="946"/>
      <c r="C3" s="946"/>
      <c r="D3" s="946"/>
      <c r="E3" s="947"/>
      <c r="F3" s="948" t="s">
        <v>125</v>
      </c>
      <c r="G3" s="949"/>
      <c r="H3" s="948" t="s">
        <v>55</v>
      </c>
      <c r="I3" s="949"/>
      <c r="J3" s="948" t="s">
        <v>56</v>
      </c>
      <c r="K3" s="949"/>
      <c r="L3" s="950" t="s">
        <v>18</v>
      </c>
      <c r="M3" s="951"/>
      <c r="N3" s="950" t="s">
        <v>65</v>
      </c>
      <c r="O3" s="951"/>
      <c r="P3" s="948" t="s">
        <v>17</v>
      </c>
      <c r="Q3" s="949"/>
      <c r="R3" s="948" t="s">
        <v>19</v>
      </c>
      <c r="S3" s="949"/>
      <c r="T3" s="948" t="s">
        <v>20</v>
      </c>
      <c r="U3" s="949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31.5" customHeight="1">
      <c r="A4" s="763" t="s">
        <v>145</v>
      </c>
      <c r="B4" s="952"/>
      <c r="C4" s="952"/>
      <c r="D4" s="952"/>
      <c r="E4" s="953"/>
      <c r="F4" s="954" t="s">
        <v>21</v>
      </c>
      <c r="G4" s="955"/>
      <c r="H4" s="956" t="s">
        <v>547</v>
      </c>
      <c r="I4" s="957"/>
      <c r="J4" s="956">
        <v>20</v>
      </c>
      <c r="K4" s="957"/>
      <c r="L4" s="956">
        <v>16</v>
      </c>
      <c r="M4" s="957"/>
      <c r="N4" s="956">
        <v>15.68</v>
      </c>
      <c r="O4" s="957"/>
      <c r="P4" s="956">
        <v>25</v>
      </c>
      <c r="Q4" s="957"/>
      <c r="R4" s="956">
        <v>19</v>
      </c>
      <c r="S4" s="957"/>
      <c r="T4" s="956">
        <v>18</v>
      </c>
      <c r="U4" s="957"/>
    </row>
    <row r="5" spans="1:47" ht="32.25" customHeight="1">
      <c r="A5" s="764" t="s">
        <v>22</v>
      </c>
      <c r="B5" s="964"/>
      <c r="C5" s="964"/>
      <c r="D5" s="964"/>
      <c r="E5" s="965"/>
      <c r="F5" s="962" t="s">
        <v>23</v>
      </c>
      <c r="G5" s="963"/>
      <c r="H5" s="958">
        <v>521.38</v>
      </c>
      <c r="I5" s="959"/>
      <c r="J5" s="958">
        <f>163.67+254.37</f>
        <v>418.03999999999996</v>
      </c>
      <c r="K5" s="959"/>
      <c r="L5" s="958">
        <f>100.22+122.08</f>
        <v>222.3</v>
      </c>
      <c r="M5" s="959"/>
      <c r="N5" s="958">
        <f>122.67+182.14</f>
        <v>304.81</v>
      </c>
      <c r="O5" s="959"/>
      <c r="P5" s="958">
        <v>431.3</v>
      </c>
      <c r="Q5" s="959"/>
      <c r="R5" s="958">
        <v>256.39999999999998</v>
      </c>
      <c r="S5" s="959"/>
      <c r="T5" s="958">
        <v>595.70000000000005</v>
      </c>
      <c r="U5" s="959"/>
    </row>
    <row r="6" spans="1:47" ht="30.75" customHeight="1">
      <c r="A6" s="960" t="s">
        <v>24</v>
      </c>
      <c r="B6" s="919"/>
      <c r="C6" s="919"/>
      <c r="D6" s="919"/>
      <c r="E6" s="961"/>
      <c r="F6" s="962" t="s">
        <v>149</v>
      </c>
      <c r="G6" s="963"/>
      <c r="H6" s="958">
        <v>33.25</v>
      </c>
      <c r="I6" s="959"/>
      <c r="J6" s="958">
        <v>38.700000000000003</v>
      </c>
      <c r="K6" s="959"/>
      <c r="L6" s="958">
        <v>31.24</v>
      </c>
      <c r="M6" s="959"/>
      <c r="N6" s="958">
        <v>32.25</v>
      </c>
      <c r="O6" s="959"/>
      <c r="P6" s="958">
        <v>25.2</v>
      </c>
      <c r="Q6" s="959"/>
      <c r="R6" s="958">
        <v>53.7</v>
      </c>
      <c r="S6" s="959"/>
      <c r="T6" s="958">
        <v>40.9</v>
      </c>
      <c r="U6" s="959"/>
    </row>
    <row r="7" spans="1:47" ht="30.75" customHeight="1">
      <c r="A7" s="764" t="s">
        <v>25</v>
      </c>
      <c r="B7" s="964"/>
      <c r="C7" s="964"/>
      <c r="D7" s="964"/>
      <c r="E7" s="965"/>
      <c r="F7" s="962" t="s">
        <v>23</v>
      </c>
      <c r="G7" s="963"/>
      <c r="H7" s="958">
        <v>244.17</v>
      </c>
      <c r="I7" s="959"/>
      <c r="J7" s="958">
        <v>318.79000000000002</v>
      </c>
      <c r="K7" s="959"/>
      <c r="L7" s="958">
        <v>449.4</v>
      </c>
      <c r="M7" s="959"/>
      <c r="N7" s="958">
        <v>385.17</v>
      </c>
      <c r="O7" s="959"/>
      <c r="P7" s="958">
        <v>594.20000000000005</v>
      </c>
      <c r="Q7" s="959"/>
      <c r="R7" s="958">
        <v>578.4</v>
      </c>
      <c r="S7" s="959"/>
      <c r="T7" s="958">
        <v>584.1</v>
      </c>
      <c r="U7" s="959"/>
    </row>
    <row r="8" spans="1:47" ht="46.5" customHeight="1" thickBot="1">
      <c r="A8" s="765" t="s">
        <v>144</v>
      </c>
      <c r="B8" s="977"/>
      <c r="C8" s="977"/>
      <c r="D8" s="977"/>
      <c r="E8" s="978"/>
      <c r="F8" s="979" t="s">
        <v>26</v>
      </c>
      <c r="G8" s="980"/>
      <c r="H8" s="981">
        <v>128</v>
      </c>
      <c r="I8" s="982"/>
      <c r="J8" s="981">
        <v>128</v>
      </c>
      <c r="K8" s="982"/>
      <c r="L8" s="981">
        <v>128</v>
      </c>
      <c r="M8" s="982"/>
      <c r="N8" s="981">
        <v>128</v>
      </c>
      <c r="O8" s="982"/>
      <c r="P8" s="981">
        <v>368.7</v>
      </c>
      <c r="Q8" s="982"/>
      <c r="R8" s="981">
        <v>195.8</v>
      </c>
      <c r="S8" s="982"/>
      <c r="T8" s="981">
        <v>184.5</v>
      </c>
      <c r="U8" s="982"/>
    </row>
    <row r="9" spans="1:47" ht="35.25" customHeight="1">
      <c r="A9" s="1022" t="s">
        <v>548</v>
      </c>
      <c r="B9" s="1022"/>
      <c r="C9" s="1022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</row>
    <row r="10" spans="1:47" ht="17.25" customHeight="1" thickBot="1">
      <c r="A10" s="943" t="s">
        <v>408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</row>
    <row r="11" spans="1:47" ht="15" customHeight="1" thickBot="1">
      <c r="A11" s="966"/>
      <c r="B11" s="967"/>
      <c r="C11" s="968"/>
      <c r="D11" s="969" t="s">
        <v>517</v>
      </c>
      <c r="E11" s="970"/>
      <c r="F11" s="970"/>
      <c r="G11" s="971"/>
      <c r="H11" s="972" t="s">
        <v>518</v>
      </c>
      <c r="I11" s="973"/>
      <c r="J11" s="973"/>
      <c r="K11" s="974"/>
      <c r="L11" s="975" t="s">
        <v>519</v>
      </c>
      <c r="M11" s="970"/>
      <c r="N11" s="970"/>
      <c r="O11" s="976"/>
      <c r="P11" s="975" t="s">
        <v>529</v>
      </c>
      <c r="Q11" s="970"/>
      <c r="R11" s="970"/>
      <c r="S11" s="976"/>
    </row>
    <row r="12" spans="1:47" ht="15" customHeight="1">
      <c r="A12" s="984" t="s">
        <v>28</v>
      </c>
      <c r="B12" s="985"/>
      <c r="C12" s="986"/>
      <c r="D12" s="987" t="s">
        <v>520</v>
      </c>
      <c r="E12" s="988"/>
      <c r="F12" s="988"/>
      <c r="G12" s="989"/>
      <c r="H12" s="990" t="s">
        <v>521</v>
      </c>
      <c r="I12" s="991"/>
      <c r="J12" s="991"/>
      <c r="K12" s="992"/>
      <c r="L12" s="990" t="s">
        <v>313</v>
      </c>
      <c r="M12" s="991"/>
      <c r="N12" s="991"/>
      <c r="O12" s="992"/>
      <c r="P12" s="990" t="s">
        <v>530</v>
      </c>
      <c r="Q12" s="991"/>
      <c r="R12" s="991"/>
      <c r="S12" s="992"/>
    </row>
    <row r="13" spans="1:47" ht="15" customHeight="1">
      <c r="A13" s="993" t="s">
        <v>146</v>
      </c>
      <c r="B13" s="994"/>
      <c r="C13" s="995"/>
      <c r="D13" s="996" t="s">
        <v>522</v>
      </c>
      <c r="E13" s="997"/>
      <c r="F13" s="997"/>
      <c r="G13" s="998"/>
      <c r="H13" s="999">
        <v>32</v>
      </c>
      <c r="I13" s="1000"/>
      <c r="J13" s="1000"/>
      <c r="K13" s="1001"/>
      <c r="L13" s="999" t="s">
        <v>523</v>
      </c>
      <c r="M13" s="1000"/>
      <c r="N13" s="1000"/>
      <c r="O13" s="1001"/>
      <c r="P13" s="999" t="s">
        <v>474</v>
      </c>
      <c r="Q13" s="1000"/>
      <c r="R13" s="1000"/>
      <c r="S13" s="1001"/>
    </row>
    <row r="14" spans="1:47" ht="15" customHeight="1">
      <c r="A14" s="993" t="s">
        <v>147</v>
      </c>
      <c r="B14" s="994"/>
      <c r="C14" s="995"/>
      <c r="D14" s="996" t="s">
        <v>524</v>
      </c>
      <c r="E14" s="997"/>
      <c r="F14" s="997"/>
      <c r="G14" s="998"/>
      <c r="H14" s="999" t="s">
        <v>525</v>
      </c>
      <c r="I14" s="1000"/>
      <c r="J14" s="1000"/>
      <c r="K14" s="1001"/>
      <c r="L14" s="999" t="s">
        <v>526</v>
      </c>
      <c r="M14" s="1000"/>
      <c r="N14" s="1000"/>
      <c r="O14" s="1001"/>
      <c r="P14" s="999" t="s">
        <v>531</v>
      </c>
      <c r="Q14" s="1000"/>
      <c r="R14" s="1000"/>
      <c r="S14" s="1001"/>
    </row>
    <row r="15" spans="1:47" ht="15" customHeight="1" thickBot="1">
      <c r="A15" s="1002" t="s">
        <v>29</v>
      </c>
      <c r="B15" s="1003"/>
      <c r="C15" s="1004"/>
      <c r="D15" s="1005" t="s">
        <v>527</v>
      </c>
      <c r="E15" s="1006"/>
      <c r="F15" s="1006"/>
      <c r="G15" s="1007"/>
      <c r="H15" s="1008" t="s">
        <v>528</v>
      </c>
      <c r="I15" s="1009"/>
      <c r="J15" s="1009"/>
      <c r="K15" s="1010"/>
      <c r="L15" s="1008" t="s">
        <v>473</v>
      </c>
      <c r="M15" s="1009"/>
      <c r="N15" s="1009"/>
      <c r="O15" s="1010"/>
      <c r="P15" s="1008" t="s">
        <v>437</v>
      </c>
      <c r="Q15" s="1009"/>
      <c r="R15" s="1009"/>
      <c r="S15" s="1010"/>
    </row>
    <row r="16" spans="1:47" ht="18.75" customHeight="1">
      <c r="A16" s="1011" t="s">
        <v>552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</row>
    <row r="17" spans="1:34" ht="32.25" customHeight="1" thickBot="1">
      <c r="A17" s="928" t="s">
        <v>407</v>
      </c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</row>
    <row r="18" spans="1:34" ht="15" customHeight="1">
      <c r="A18" s="929" t="s">
        <v>143</v>
      </c>
      <c r="B18" s="930"/>
      <c r="C18" s="930"/>
      <c r="D18" s="930" t="s">
        <v>410</v>
      </c>
      <c r="E18" s="930"/>
      <c r="F18" s="930"/>
      <c r="G18" s="930"/>
      <c r="H18" s="933" t="s">
        <v>409</v>
      </c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4"/>
    </row>
    <row r="19" spans="1:34" ht="16.5" thickBot="1">
      <c r="A19" s="931"/>
      <c r="B19" s="932"/>
      <c r="C19" s="932"/>
      <c r="D19" s="932"/>
      <c r="E19" s="932"/>
      <c r="F19" s="932"/>
      <c r="G19" s="932"/>
      <c r="H19" s="935" t="s">
        <v>30</v>
      </c>
      <c r="I19" s="935"/>
      <c r="J19" s="935"/>
      <c r="K19" s="935"/>
      <c r="L19" s="932" t="s">
        <v>141</v>
      </c>
      <c r="M19" s="932"/>
      <c r="N19" s="932"/>
      <c r="O19" s="932"/>
      <c r="P19" s="935" t="s">
        <v>142</v>
      </c>
      <c r="Q19" s="935"/>
      <c r="R19" s="935"/>
      <c r="S19" s="936"/>
    </row>
    <row r="20" spans="1:34" ht="15.75" customHeight="1">
      <c r="A20" s="1013" t="s">
        <v>385</v>
      </c>
      <c r="B20" s="1014"/>
      <c r="C20" s="1014"/>
      <c r="D20" s="1015">
        <v>30.37</v>
      </c>
      <c r="E20" s="1015"/>
      <c r="F20" s="1015"/>
      <c r="G20" s="1015"/>
      <c r="H20" s="1016" t="s">
        <v>392</v>
      </c>
      <c r="I20" s="1016"/>
      <c r="J20" s="1016"/>
      <c r="K20" s="1016"/>
      <c r="L20" s="1017" t="s">
        <v>393</v>
      </c>
      <c r="M20" s="1017"/>
      <c r="N20" s="1017"/>
      <c r="O20" s="1017"/>
      <c r="P20" s="1016" t="s">
        <v>131</v>
      </c>
      <c r="Q20" s="1016"/>
      <c r="R20" s="1016"/>
      <c r="S20" s="1018"/>
    </row>
    <row r="21" spans="1:34" ht="15.75" customHeight="1">
      <c r="A21" s="912" t="s">
        <v>215</v>
      </c>
      <c r="B21" s="913"/>
      <c r="C21" s="913"/>
      <c r="D21" s="914">
        <v>30.03</v>
      </c>
      <c r="E21" s="914"/>
      <c r="F21" s="914"/>
      <c r="G21" s="914"/>
      <c r="H21" s="909" t="s">
        <v>394</v>
      </c>
      <c r="I21" s="909"/>
      <c r="J21" s="909"/>
      <c r="K21" s="909"/>
      <c r="L21" s="910" t="s">
        <v>395</v>
      </c>
      <c r="M21" s="910"/>
      <c r="N21" s="910"/>
      <c r="O21" s="910"/>
      <c r="P21" s="909" t="s">
        <v>396</v>
      </c>
      <c r="Q21" s="909"/>
      <c r="R21" s="909"/>
      <c r="S21" s="911"/>
    </row>
    <row r="22" spans="1:34" ht="15.75" customHeight="1">
      <c r="A22" s="912" t="s">
        <v>11</v>
      </c>
      <c r="B22" s="913"/>
      <c r="C22" s="913"/>
      <c r="D22" s="914">
        <v>30.62</v>
      </c>
      <c r="E22" s="914"/>
      <c r="F22" s="914"/>
      <c r="G22" s="914"/>
      <c r="H22" s="909" t="s">
        <v>412</v>
      </c>
      <c r="I22" s="909"/>
      <c r="J22" s="909"/>
      <c r="K22" s="909"/>
      <c r="L22" s="910" t="s">
        <v>413</v>
      </c>
      <c r="M22" s="910"/>
      <c r="N22" s="910"/>
      <c r="O22" s="910"/>
      <c r="P22" s="909" t="s">
        <v>414</v>
      </c>
      <c r="Q22" s="909"/>
      <c r="R22" s="909"/>
      <c r="S22" s="911"/>
    </row>
    <row r="23" spans="1:34" ht="15.75" customHeight="1">
      <c r="A23" s="912" t="s">
        <v>12</v>
      </c>
      <c r="B23" s="913"/>
      <c r="C23" s="913"/>
      <c r="D23" s="914">
        <v>30.8</v>
      </c>
      <c r="E23" s="914"/>
      <c r="F23" s="914"/>
      <c r="G23" s="914"/>
      <c r="H23" s="909" t="s">
        <v>419</v>
      </c>
      <c r="I23" s="909"/>
      <c r="J23" s="909"/>
      <c r="K23" s="909"/>
      <c r="L23" s="910" t="s">
        <v>420</v>
      </c>
      <c r="M23" s="910"/>
      <c r="N23" s="910"/>
      <c r="O23" s="910"/>
      <c r="P23" s="909" t="s">
        <v>421</v>
      </c>
      <c r="Q23" s="909"/>
      <c r="R23" s="909"/>
      <c r="S23" s="911"/>
    </row>
    <row r="24" spans="1:34" ht="15.75" customHeight="1">
      <c r="A24" s="937" t="s">
        <v>13</v>
      </c>
      <c r="B24" s="938"/>
      <c r="C24" s="938"/>
      <c r="D24" s="939">
        <v>31.26</v>
      </c>
      <c r="E24" s="939"/>
      <c r="F24" s="939"/>
      <c r="G24" s="939"/>
      <c r="H24" s="925" t="s">
        <v>431</v>
      </c>
      <c r="I24" s="925"/>
      <c r="J24" s="925"/>
      <c r="K24" s="925"/>
      <c r="L24" s="926" t="s">
        <v>432</v>
      </c>
      <c r="M24" s="926"/>
      <c r="N24" s="926"/>
      <c r="O24" s="926"/>
      <c r="P24" s="925" t="s">
        <v>433</v>
      </c>
      <c r="Q24" s="925"/>
      <c r="R24" s="925"/>
      <c r="S24" s="927"/>
    </row>
    <row r="25" spans="1:34" ht="15.75" customHeight="1">
      <c r="A25" s="940" t="s">
        <v>14</v>
      </c>
      <c r="B25" s="941"/>
      <c r="C25" s="941"/>
      <c r="D25" s="942">
        <v>31.59</v>
      </c>
      <c r="E25" s="942"/>
      <c r="F25" s="942"/>
      <c r="G25" s="942"/>
      <c r="H25" s="935" t="s">
        <v>438</v>
      </c>
      <c r="I25" s="935"/>
      <c r="J25" s="935"/>
      <c r="K25" s="935"/>
      <c r="L25" s="932" t="s">
        <v>439</v>
      </c>
      <c r="M25" s="932"/>
      <c r="N25" s="932"/>
      <c r="O25" s="932"/>
      <c r="P25" s="935" t="s">
        <v>440</v>
      </c>
      <c r="Q25" s="935"/>
      <c r="R25" s="935"/>
      <c r="S25" s="936"/>
    </row>
    <row r="26" spans="1:34" ht="15.75" customHeight="1">
      <c r="A26" s="940" t="s">
        <v>15</v>
      </c>
      <c r="B26" s="941"/>
      <c r="C26" s="941"/>
      <c r="D26" s="942">
        <v>32.71</v>
      </c>
      <c r="E26" s="942"/>
      <c r="F26" s="942"/>
      <c r="G26" s="942"/>
      <c r="H26" s="935" t="s">
        <v>461</v>
      </c>
      <c r="I26" s="935"/>
      <c r="J26" s="935"/>
      <c r="K26" s="935"/>
      <c r="L26" s="932" t="s">
        <v>462</v>
      </c>
      <c r="M26" s="932"/>
      <c r="N26" s="932"/>
      <c r="O26" s="932"/>
      <c r="P26" s="935" t="s">
        <v>463</v>
      </c>
      <c r="Q26" s="935"/>
      <c r="R26" s="935"/>
      <c r="S26" s="936"/>
    </row>
    <row r="27" spans="1:34" ht="15.75" customHeight="1">
      <c r="A27" s="912" t="s">
        <v>140</v>
      </c>
      <c r="B27" s="913"/>
      <c r="C27" s="913"/>
      <c r="D27" s="914">
        <v>32.89</v>
      </c>
      <c r="E27" s="914"/>
      <c r="F27" s="914"/>
      <c r="G27" s="914"/>
      <c r="H27" s="909" t="s">
        <v>475</v>
      </c>
      <c r="I27" s="909"/>
      <c r="J27" s="909"/>
      <c r="K27" s="909"/>
      <c r="L27" s="910" t="s">
        <v>476</v>
      </c>
      <c r="M27" s="910"/>
      <c r="N27" s="910"/>
      <c r="O27" s="910"/>
      <c r="P27" s="909" t="s">
        <v>477</v>
      </c>
      <c r="Q27" s="909"/>
      <c r="R27" s="909"/>
      <c r="S27" s="911"/>
    </row>
    <row r="28" spans="1:34" ht="15.75" customHeight="1" thickBot="1">
      <c r="A28" s="1019" t="s">
        <v>151</v>
      </c>
      <c r="B28" s="1020"/>
      <c r="C28" s="1020"/>
      <c r="D28" s="1021">
        <v>33.25</v>
      </c>
      <c r="E28" s="1021"/>
      <c r="F28" s="1021"/>
      <c r="G28" s="1021"/>
      <c r="H28" s="907" t="s">
        <v>532</v>
      </c>
      <c r="I28" s="907"/>
      <c r="J28" s="907"/>
      <c r="K28" s="907"/>
      <c r="L28" s="906" t="s">
        <v>533</v>
      </c>
      <c r="M28" s="906"/>
      <c r="N28" s="906"/>
      <c r="O28" s="906"/>
      <c r="P28" s="907" t="s">
        <v>534</v>
      </c>
      <c r="Q28" s="907"/>
      <c r="R28" s="907"/>
      <c r="S28" s="908"/>
    </row>
    <row r="29" spans="1:34" ht="34.5" customHeight="1" thickBot="1">
      <c r="A29" s="928" t="s">
        <v>411</v>
      </c>
      <c r="B29" s="928"/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customHeight="1">
      <c r="A30" s="929" t="s">
        <v>143</v>
      </c>
      <c r="B30" s="930"/>
      <c r="C30" s="930"/>
      <c r="D30" s="930" t="s">
        <v>410</v>
      </c>
      <c r="E30" s="930"/>
      <c r="F30" s="930"/>
      <c r="G30" s="930"/>
      <c r="H30" s="933" t="s">
        <v>409</v>
      </c>
      <c r="I30" s="933"/>
      <c r="J30" s="933"/>
      <c r="K30" s="933"/>
      <c r="L30" s="933"/>
      <c r="M30" s="933"/>
      <c r="N30" s="933"/>
      <c r="O30" s="933"/>
      <c r="P30" s="933"/>
      <c r="Q30" s="933"/>
      <c r="R30" s="933"/>
      <c r="S30" s="934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6.5" thickBot="1">
      <c r="A31" s="931"/>
      <c r="B31" s="932"/>
      <c r="C31" s="932"/>
      <c r="D31" s="932"/>
      <c r="E31" s="932"/>
      <c r="F31" s="932"/>
      <c r="G31" s="932"/>
      <c r="H31" s="935" t="s">
        <v>30</v>
      </c>
      <c r="I31" s="935"/>
      <c r="J31" s="935"/>
      <c r="K31" s="935"/>
      <c r="L31" s="932" t="s">
        <v>141</v>
      </c>
      <c r="M31" s="932"/>
      <c r="N31" s="932"/>
      <c r="O31" s="932"/>
      <c r="P31" s="935" t="s">
        <v>142</v>
      </c>
      <c r="Q31" s="935"/>
      <c r="R31" s="935"/>
      <c r="S31" s="936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>
      <c r="A32" s="1013" t="s">
        <v>385</v>
      </c>
      <c r="B32" s="1014"/>
      <c r="C32" s="1014"/>
      <c r="D32" s="1015">
        <v>40.229999999999997</v>
      </c>
      <c r="E32" s="1015"/>
      <c r="F32" s="1015"/>
      <c r="G32" s="1015"/>
      <c r="H32" s="1016" t="s">
        <v>397</v>
      </c>
      <c r="I32" s="1016"/>
      <c r="J32" s="1016"/>
      <c r="K32" s="1016"/>
      <c r="L32" s="1017" t="s">
        <v>398</v>
      </c>
      <c r="M32" s="1017"/>
      <c r="N32" s="1017"/>
      <c r="O32" s="1017"/>
      <c r="P32" s="1016" t="s">
        <v>131</v>
      </c>
      <c r="Q32" s="1016"/>
      <c r="R32" s="1016"/>
      <c r="S32" s="1018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>
      <c r="A33" s="912" t="s">
        <v>215</v>
      </c>
      <c r="B33" s="913"/>
      <c r="C33" s="913"/>
      <c r="D33" s="910">
        <v>40.51</v>
      </c>
      <c r="E33" s="910"/>
      <c r="F33" s="910"/>
      <c r="G33" s="910"/>
      <c r="H33" s="909" t="s">
        <v>399</v>
      </c>
      <c r="I33" s="909"/>
      <c r="J33" s="909"/>
      <c r="K33" s="909"/>
      <c r="L33" s="910" t="s">
        <v>400</v>
      </c>
      <c r="M33" s="910"/>
      <c r="N33" s="910"/>
      <c r="O33" s="910"/>
      <c r="P33" s="909" t="s">
        <v>401</v>
      </c>
      <c r="Q33" s="909"/>
      <c r="R33" s="909"/>
      <c r="S33" s="911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912" t="s">
        <v>11</v>
      </c>
      <c r="B34" s="913"/>
      <c r="C34" s="913"/>
      <c r="D34" s="910">
        <v>40.04</v>
      </c>
      <c r="E34" s="910"/>
      <c r="F34" s="910"/>
      <c r="G34" s="910"/>
      <c r="H34" s="909" t="s">
        <v>415</v>
      </c>
      <c r="I34" s="909"/>
      <c r="J34" s="909"/>
      <c r="K34" s="909"/>
      <c r="L34" s="910" t="s">
        <v>416</v>
      </c>
      <c r="M34" s="910"/>
      <c r="N34" s="910"/>
      <c r="O34" s="910"/>
      <c r="P34" s="909" t="s">
        <v>417</v>
      </c>
      <c r="Q34" s="909"/>
      <c r="R34" s="909"/>
      <c r="S34" s="911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915" t="s">
        <v>12</v>
      </c>
      <c r="B35" s="916"/>
      <c r="C35" s="917"/>
      <c r="D35" s="918">
        <v>39.950000000000003</v>
      </c>
      <c r="E35" s="919"/>
      <c r="F35" s="919"/>
      <c r="G35" s="920"/>
      <c r="H35" s="921" t="s">
        <v>422</v>
      </c>
      <c r="I35" s="922"/>
      <c r="J35" s="922"/>
      <c r="K35" s="923"/>
      <c r="L35" s="918" t="s">
        <v>423</v>
      </c>
      <c r="M35" s="919"/>
      <c r="N35" s="919"/>
      <c r="O35" s="920"/>
      <c r="P35" s="921" t="s">
        <v>424</v>
      </c>
      <c r="Q35" s="922"/>
      <c r="R35" s="922"/>
      <c r="S35" s="924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937" t="s">
        <v>13</v>
      </c>
      <c r="B36" s="938"/>
      <c r="C36" s="938"/>
      <c r="D36" s="926">
        <v>40.840000000000003</v>
      </c>
      <c r="E36" s="926"/>
      <c r="F36" s="926"/>
      <c r="G36" s="926"/>
      <c r="H36" s="925" t="s">
        <v>434</v>
      </c>
      <c r="I36" s="925"/>
      <c r="J36" s="925"/>
      <c r="K36" s="925"/>
      <c r="L36" s="926" t="s">
        <v>435</v>
      </c>
      <c r="M36" s="926"/>
      <c r="N36" s="926"/>
      <c r="O36" s="926"/>
      <c r="P36" s="925" t="s">
        <v>436</v>
      </c>
      <c r="Q36" s="925"/>
      <c r="R36" s="925"/>
      <c r="S36" s="927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>
      <c r="A37" s="940" t="s">
        <v>14</v>
      </c>
      <c r="B37" s="941"/>
      <c r="C37" s="941"/>
      <c r="D37" s="932">
        <v>40.97</v>
      </c>
      <c r="E37" s="932"/>
      <c r="F37" s="932"/>
      <c r="G37" s="932"/>
      <c r="H37" s="935" t="s">
        <v>441</v>
      </c>
      <c r="I37" s="935"/>
      <c r="J37" s="935"/>
      <c r="K37" s="935"/>
      <c r="L37" s="932" t="s">
        <v>442</v>
      </c>
      <c r="M37" s="932"/>
      <c r="N37" s="932"/>
      <c r="O37" s="932"/>
      <c r="P37" s="935" t="s">
        <v>443</v>
      </c>
      <c r="Q37" s="935"/>
      <c r="R37" s="935"/>
      <c r="S37" s="936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>
      <c r="A38" s="940" t="s">
        <v>15</v>
      </c>
      <c r="B38" s="941"/>
      <c r="C38" s="941"/>
      <c r="D38" s="932">
        <v>42.72</v>
      </c>
      <c r="E38" s="932"/>
      <c r="F38" s="932"/>
      <c r="G38" s="932"/>
      <c r="H38" s="935" t="s">
        <v>464</v>
      </c>
      <c r="I38" s="935"/>
      <c r="J38" s="935"/>
      <c r="K38" s="935"/>
      <c r="L38" s="932" t="s">
        <v>465</v>
      </c>
      <c r="M38" s="932"/>
      <c r="N38" s="932"/>
      <c r="O38" s="932"/>
      <c r="P38" s="935" t="s">
        <v>466</v>
      </c>
      <c r="Q38" s="935"/>
      <c r="R38" s="935"/>
      <c r="S38" s="936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customHeight="1">
      <c r="A39" s="912" t="s">
        <v>140</v>
      </c>
      <c r="B39" s="913"/>
      <c r="C39" s="913"/>
      <c r="D39" s="910">
        <v>43.61</v>
      </c>
      <c r="E39" s="910"/>
      <c r="F39" s="910"/>
      <c r="G39" s="910"/>
      <c r="H39" s="909" t="s">
        <v>478</v>
      </c>
      <c r="I39" s="909"/>
      <c r="J39" s="909"/>
      <c r="K39" s="909"/>
      <c r="L39" s="910" t="s">
        <v>479</v>
      </c>
      <c r="M39" s="910"/>
      <c r="N39" s="910"/>
      <c r="O39" s="910"/>
      <c r="P39" s="909" t="s">
        <v>480</v>
      </c>
      <c r="Q39" s="909"/>
      <c r="R39" s="909"/>
      <c r="S39" s="911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customHeight="1" thickBot="1">
      <c r="A40" s="1019" t="s">
        <v>151</v>
      </c>
      <c r="B40" s="1020"/>
      <c r="C40" s="1020"/>
      <c r="D40" s="906">
        <v>44.01</v>
      </c>
      <c r="E40" s="906"/>
      <c r="F40" s="906"/>
      <c r="G40" s="906"/>
      <c r="H40" s="907" t="s">
        <v>535</v>
      </c>
      <c r="I40" s="907"/>
      <c r="J40" s="907"/>
      <c r="K40" s="907"/>
      <c r="L40" s="906" t="s">
        <v>536</v>
      </c>
      <c r="M40" s="906"/>
      <c r="N40" s="906"/>
      <c r="O40" s="906"/>
      <c r="P40" s="907" t="s">
        <v>537</v>
      </c>
      <c r="Q40" s="907"/>
      <c r="R40" s="907"/>
      <c r="S40" s="908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23.25" customHeight="1">
      <c r="A41" s="1011" t="s">
        <v>496</v>
      </c>
      <c r="B41" s="1011"/>
      <c r="C41" s="1011"/>
      <c r="D41" s="1011"/>
      <c r="E41" s="1011"/>
      <c r="F41" s="1011"/>
      <c r="G41" s="1011"/>
      <c r="H41" s="1011"/>
      <c r="I41" s="1011"/>
      <c r="J41" s="1011"/>
      <c r="K41" s="1011"/>
      <c r="L41" s="1011"/>
      <c r="M41" s="1011"/>
      <c r="N41" s="1011"/>
      <c r="O41" s="1011"/>
      <c r="P41" s="1011"/>
      <c r="Q41" s="1011"/>
      <c r="R41" s="1011"/>
      <c r="S41" s="1011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50.25" customHeight="1">
      <c r="A42" s="1011" t="s">
        <v>497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8.75">
      <c r="A43" s="566"/>
      <c r="B43" s="61"/>
      <c r="C43" s="62"/>
      <c r="D43" s="62"/>
      <c r="E43" s="62"/>
      <c r="F43" s="145"/>
      <c r="G43" s="146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8.75">
      <c r="A44" s="566"/>
      <c r="B44" s="61"/>
      <c r="C44" s="62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012"/>
      <c r="P44" s="1012"/>
      <c r="Q44" s="1012"/>
      <c r="R44" s="1012"/>
      <c r="S44" s="1012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33.75" customHeight="1">
      <c r="A45" s="61"/>
      <c r="B45" s="61"/>
      <c r="C45" s="62"/>
      <c r="D45" s="62"/>
      <c r="E45" s="62"/>
      <c r="F45" s="145"/>
      <c r="G45" s="146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34" ht="15.75" customHeight="1">
      <c r="A46" s="61"/>
      <c r="B46" s="61"/>
      <c r="C46" s="62"/>
      <c r="D46" s="62"/>
      <c r="E46" s="62"/>
      <c r="F46" s="145"/>
      <c r="G46" s="146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34" ht="18.75">
      <c r="A47" s="147"/>
      <c r="B47" s="148"/>
      <c r="C47" s="148"/>
      <c r="D47" s="148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Q47" s="147"/>
      <c r="R47" s="147"/>
      <c r="S47" s="147"/>
    </row>
    <row r="48" spans="1:34" ht="18.75">
      <c r="B48" s="61"/>
      <c r="C48" s="62"/>
    </row>
    <row r="51" spans="1:3" ht="18.75">
      <c r="A51" s="61"/>
      <c r="B51" s="61"/>
      <c r="C51" s="62"/>
    </row>
    <row r="53" spans="1:3" ht="18.75">
      <c r="A53" s="61"/>
      <c r="B53" s="61"/>
      <c r="C53" s="62"/>
    </row>
    <row r="54" spans="1:3">
      <c r="B54" s="15"/>
      <c r="C54" s="15"/>
    </row>
    <row r="58" spans="1:3" ht="18.75">
      <c r="A58" s="61"/>
      <c r="B58" s="61"/>
      <c r="C58" s="62"/>
    </row>
    <row r="61" spans="1:3" ht="18.75">
      <c r="A61" s="61"/>
      <c r="B61" s="61"/>
      <c r="C61" s="62"/>
    </row>
    <row r="63" spans="1:3" ht="18.75">
      <c r="A63" s="61"/>
      <c r="B63" s="61"/>
      <c r="C63" s="62"/>
    </row>
  </sheetData>
  <mergeCells count="191">
    <mergeCell ref="A9:U9"/>
    <mergeCell ref="H25:K25"/>
    <mergeCell ref="L25:O25"/>
    <mergeCell ref="P25:S25"/>
    <mergeCell ref="A37:C37"/>
    <mergeCell ref="D37:G37"/>
    <mergeCell ref="H37:K37"/>
    <mergeCell ref="L37:O37"/>
    <mergeCell ref="P37:S37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A41:S41"/>
    <mergeCell ref="A26:C26"/>
    <mergeCell ref="D26:G26"/>
    <mergeCell ref="H26:K26"/>
    <mergeCell ref="L26:O26"/>
    <mergeCell ref="P26:S26"/>
    <mergeCell ref="H38:K38"/>
    <mergeCell ref="L38:O38"/>
    <mergeCell ref="P38:S38"/>
    <mergeCell ref="A27:C27"/>
    <mergeCell ref="D27:G27"/>
    <mergeCell ref="H27:K27"/>
    <mergeCell ref="L27:O27"/>
    <mergeCell ref="P27:S27"/>
    <mergeCell ref="A39:C39"/>
    <mergeCell ref="D39:G39"/>
    <mergeCell ref="A28:C28"/>
    <mergeCell ref="D28:G28"/>
    <mergeCell ref="H28:K28"/>
    <mergeCell ref="L28:O28"/>
    <mergeCell ref="P28:S28"/>
    <mergeCell ref="A40:C40"/>
    <mergeCell ref="D40:G40"/>
    <mergeCell ref="H40:K40"/>
    <mergeCell ref="O44:S44"/>
    <mergeCell ref="A32:C32"/>
    <mergeCell ref="D32:G32"/>
    <mergeCell ref="H32:K32"/>
    <mergeCell ref="L32:O32"/>
    <mergeCell ref="P32:S32"/>
    <mergeCell ref="A34:C34"/>
    <mergeCell ref="D34:G34"/>
    <mergeCell ref="H34:K34"/>
    <mergeCell ref="L34:O34"/>
    <mergeCell ref="P34:S34"/>
    <mergeCell ref="A42:S42"/>
    <mergeCell ref="A33:C33"/>
    <mergeCell ref="D33:G33"/>
    <mergeCell ref="H33:K33"/>
    <mergeCell ref="L33:O33"/>
    <mergeCell ref="P33:S33"/>
    <mergeCell ref="A36:C36"/>
    <mergeCell ref="D36:G36"/>
    <mergeCell ref="H36:K36"/>
    <mergeCell ref="L36:O36"/>
    <mergeCell ref="P36:S36"/>
    <mergeCell ref="A38:C38"/>
    <mergeCell ref="D38:G38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S16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P31:S31"/>
    <mergeCell ref="A24:C24"/>
    <mergeCell ref="D24:G24"/>
    <mergeCell ref="A25:C25"/>
    <mergeCell ref="D25:G25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L40:O40"/>
    <mergeCell ref="P40:S40"/>
    <mergeCell ref="H39:K39"/>
    <mergeCell ref="L39:O39"/>
    <mergeCell ref="P39:S39"/>
    <mergeCell ref="A23:C23"/>
    <mergeCell ref="D23:G23"/>
    <mergeCell ref="H23:K23"/>
    <mergeCell ref="L23:O23"/>
    <mergeCell ref="P23:S23"/>
    <mergeCell ref="A35:C35"/>
    <mergeCell ref="D35:G35"/>
    <mergeCell ref="H35:K35"/>
    <mergeCell ref="L35:O35"/>
    <mergeCell ref="P35:S35"/>
    <mergeCell ref="H24:K24"/>
    <mergeCell ref="L24:O24"/>
    <mergeCell ref="P24:S24"/>
    <mergeCell ref="A29:S29"/>
    <mergeCell ref="A30:C31"/>
    <mergeCell ref="D30:G31"/>
    <mergeCell ref="H30:S30"/>
    <mergeCell ref="H31:K31"/>
    <mergeCell ref="L31:O31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Normal="100" workbookViewId="0">
      <selection activeCell="D24" sqref="D24"/>
    </sheetView>
  </sheetViews>
  <sheetFormatPr defaultRowHeight="12.75"/>
  <cols>
    <col min="1" max="1" width="42.140625" style="2" customWidth="1"/>
    <col min="2" max="2" width="7.7109375" style="2" bestFit="1" customWidth="1"/>
    <col min="3" max="3" width="18.28515625" style="2" customWidth="1"/>
    <col min="4" max="4" width="18.5703125" style="27" customWidth="1"/>
    <col min="5" max="5" width="17" style="27" customWidth="1"/>
    <col min="6" max="6" width="14.85546875" style="27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697" t="s">
        <v>185</v>
      </c>
      <c r="B1" s="697"/>
      <c r="C1" s="697"/>
      <c r="D1" s="697"/>
      <c r="E1" s="697"/>
      <c r="F1" s="697"/>
      <c r="G1" s="697"/>
      <c r="H1" s="697"/>
      <c r="I1" s="375"/>
    </row>
    <row r="2" spans="1:11" ht="32.25" customHeight="1" thickBot="1">
      <c r="A2" s="142"/>
      <c r="B2" s="142"/>
      <c r="C2" s="142"/>
      <c r="D2" s="142"/>
      <c r="E2" s="142"/>
      <c r="F2" s="702" t="s">
        <v>224</v>
      </c>
      <c r="G2" s="702"/>
      <c r="H2" s="143"/>
      <c r="I2" s="131"/>
    </row>
    <row r="3" spans="1:11" ht="51.75" thickBot="1">
      <c r="A3" s="698" t="s">
        <v>72</v>
      </c>
      <c r="B3" s="700" t="s">
        <v>45</v>
      </c>
      <c r="C3" s="691" t="s">
        <v>377</v>
      </c>
      <c r="D3" s="692"/>
      <c r="E3" s="692"/>
      <c r="F3" s="693"/>
      <c r="G3" s="138" t="s">
        <v>167</v>
      </c>
      <c r="H3" s="144"/>
      <c r="I3" s="383"/>
    </row>
    <row r="4" spans="1:11" ht="41.25" customHeight="1" thickBot="1">
      <c r="A4" s="699"/>
      <c r="B4" s="701"/>
      <c r="C4" s="203" t="s">
        <v>488</v>
      </c>
      <c r="D4" s="204" t="s">
        <v>378</v>
      </c>
      <c r="E4" s="204" t="s">
        <v>489</v>
      </c>
      <c r="F4" s="205" t="s">
        <v>446</v>
      </c>
      <c r="G4" s="206" t="s">
        <v>378</v>
      </c>
      <c r="H4" s="144"/>
      <c r="I4" s="384"/>
    </row>
    <row r="5" spans="1:11" ht="20.25" thickBot="1">
      <c r="A5" s="215" t="s">
        <v>498</v>
      </c>
      <c r="B5" s="376" t="s">
        <v>34</v>
      </c>
      <c r="C5" s="378">
        <v>179326</v>
      </c>
      <c r="D5" s="378">
        <v>178586</v>
      </c>
      <c r="E5" s="212">
        <v>178381</v>
      </c>
      <c r="F5" s="224">
        <f>E5-C5</f>
        <v>-945</v>
      </c>
      <c r="G5" s="378">
        <v>34053</v>
      </c>
      <c r="H5" s="144"/>
      <c r="I5" s="694"/>
      <c r="K5" s="43"/>
    </row>
    <row r="6" spans="1:11" ht="19.5" hidden="1" customHeight="1">
      <c r="A6" s="216" t="s">
        <v>168</v>
      </c>
      <c r="B6" s="217" t="s">
        <v>34</v>
      </c>
      <c r="C6" s="140"/>
      <c r="D6" s="140"/>
      <c r="E6" s="213"/>
      <c r="F6" s="225"/>
      <c r="G6" s="140"/>
      <c r="H6" s="144"/>
      <c r="I6" s="694"/>
    </row>
    <row r="7" spans="1:11" ht="17.25" hidden="1" customHeight="1" thickBot="1">
      <c r="A7" s="71" t="s">
        <v>150</v>
      </c>
      <c r="B7" s="218" t="s">
        <v>34</v>
      </c>
      <c r="C7" s="379">
        <v>1083</v>
      </c>
      <c r="D7" s="379">
        <v>1083</v>
      </c>
      <c r="E7" s="213"/>
      <c r="F7" s="226"/>
      <c r="G7" s="379"/>
      <c r="H7" s="144"/>
      <c r="I7" s="694"/>
    </row>
    <row r="8" spans="1:11" ht="19.5" customHeight="1">
      <c r="A8" s="219" t="s">
        <v>73</v>
      </c>
      <c r="B8" s="376"/>
      <c r="C8" s="212"/>
      <c r="D8" s="212"/>
      <c r="E8" s="212"/>
      <c r="F8" s="227"/>
      <c r="G8" s="230"/>
      <c r="H8" s="144"/>
      <c r="I8" s="385"/>
      <c r="J8" s="43"/>
    </row>
    <row r="9" spans="1:11" ht="20.25" customHeight="1" thickBot="1">
      <c r="A9" s="220" t="s">
        <v>69</v>
      </c>
      <c r="B9" s="217" t="s">
        <v>34</v>
      </c>
      <c r="C9" s="213">
        <v>5339</v>
      </c>
      <c r="D9" s="213">
        <v>10987</v>
      </c>
      <c r="E9" s="213">
        <v>4958</v>
      </c>
      <c r="F9" s="140">
        <f>E9-C9</f>
        <v>-381</v>
      </c>
      <c r="G9" s="231">
        <v>1455</v>
      </c>
      <c r="H9" s="144"/>
      <c r="I9" s="385"/>
      <c r="J9" s="43"/>
    </row>
    <row r="10" spans="1:11" ht="18.75" customHeight="1">
      <c r="A10" s="221" t="s">
        <v>74</v>
      </c>
      <c r="B10" s="376"/>
      <c r="C10" s="381"/>
      <c r="D10" s="381"/>
      <c r="E10" s="381"/>
      <c r="F10" s="228"/>
      <c r="G10" s="75"/>
      <c r="H10" s="144"/>
      <c r="I10" s="4"/>
    </row>
    <row r="11" spans="1:11" ht="20.25" customHeight="1" thickBot="1">
      <c r="A11" s="220" t="s">
        <v>69</v>
      </c>
      <c r="B11" s="217" t="s">
        <v>34</v>
      </c>
      <c r="C11" s="213">
        <v>4876</v>
      </c>
      <c r="D11" s="213">
        <v>12198</v>
      </c>
      <c r="E11" s="213">
        <v>5955</v>
      </c>
      <c r="F11" s="140">
        <f>E11-C11</f>
        <v>1079</v>
      </c>
      <c r="G11" s="229">
        <v>2001</v>
      </c>
      <c r="H11" s="144"/>
      <c r="I11" s="385"/>
    </row>
    <row r="12" spans="1:11" ht="18.75" customHeight="1">
      <c r="A12" s="222" t="s">
        <v>66</v>
      </c>
      <c r="B12" s="376"/>
      <c r="C12" s="381"/>
      <c r="D12" s="381"/>
      <c r="E12" s="381"/>
      <c r="F12" s="380"/>
      <c r="G12" s="230"/>
      <c r="H12" s="144"/>
      <c r="I12" s="385"/>
    </row>
    <row r="13" spans="1:11" ht="19.5" customHeight="1" thickBot="1">
      <c r="A13" s="223" t="s">
        <v>69</v>
      </c>
      <c r="B13" s="377" t="s">
        <v>34</v>
      </c>
      <c r="C13" s="214">
        <f>C9-C11</f>
        <v>463</v>
      </c>
      <c r="D13" s="214">
        <f>D9-D11</f>
        <v>-1211</v>
      </c>
      <c r="E13" s="214">
        <f>E9-E11</f>
        <v>-997</v>
      </c>
      <c r="F13" s="379">
        <f>E13-C13</f>
        <v>-1460</v>
      </c>
      <c r="G13" s="379">
        <f>G9-G11</f>
        <v>-546</v>
      </c>
      <c r="H13" s="144"/>
      <c r="I13" s="133"/>
    </row>
    <row r="14" spans="1:11" ht="36.75" customHeight="1">
      <c r="A14" s="695" t="s">
        <v>481</v>
      </c>
      <c r="B14" s="695"/>
      <c r="C14" s="695"/>
      <c r="D14" s="695"/>
      <c r="E14" s="695"/>
      <c r="F14" s="695"/>
      <c r="G14" s="695"/>
    </row>
    <row r="15" spans="1:11" ht="36" customHeight="1">
      <c r="A15" s="696" t="s">
        <v>499</v>
      </c>
      <c r="B15" s="696"/>
      <c r="C15" s="696"/>
      <c r="D15" s="696"/>
      <c r="E15" s="696"/>
      <c r="F15" s="696"/>
      <c r="G15" s="696"/>
    </row>
    <row r="16" spans="1:11" ht="18" customHeight="1" thickBot="1">
      <c r="D16" s="2"/>
      <c r="E16" s="2"/>
      <c r="F16" s="2"/>
    </row>
    <row r="17" spans="1:7" ht="51.75" thickBot="1">
      <c r="A17" s="703" t="s">
        <v>72</v>
      </c>
      <c r="B17" s="705"/>
      <c r="C17" s="709" t="s">
        <v>377</v>
      </c>
      <c r="D17" s="710"/>
      <c r="E17" s="710"/>
      <c r="F17" s="711"/>
      <c r="G17" s="208" t="s">
        <v>167</v>
      </c>
    </row>
    <row r="18" spans="1:7" ht="44.25" customHeight="1" thickBot="1">
      <c r="A18" s="704"/>
      <c r="B18" s="706"/>
      <c r="C18" s="209" t="s">
        <v>500</v>
      </c>
      <c r="D18" s="207" t="s">
        <v>378</v>
      </c>
      <c r="E18" s="207" t="s">
        <v>501</v>
      </c>
      <c r="F18" s="210" t="s">
        <v>502</v>
      </c>
      <c r="G18" s="211" t="s">
        <v>503</v>
      </c>
    </row>
    <row r="19" spans="1:7" ht="19.5" customHeight="1" thickBot="1">
      <c r="A19" s="232" t="s">
        <v>40</v>
      </c>
      <c r="B19" s="377" t="s">
        <v>34</v>
      </c>
      <c r="C19" s="159">
        <v>1827</v>
      </c>
      <c r="D19" s="141">
        <v>2751</v>
      </c>
      <c r="E19" s="141">
        <v>1840</v>
      </c>
      <c r="F19" s="386">
        <f>E19-C19</f>
        <v>13</v>
      </c>
      <c r="G19" s="229">
        <v>339</v>
      </c>
    </row>
    <row r="20" spans="1:7" ht="20.25" customHeight="1" thickBot="1">
      <c r="A20" s="233" t="s">
        <v>41</v>
      </c>
      <c r="B20" s="234" t="s">
        <v>34</v>
      </c>
      <c r="C20" s="160">
        <v>799</v>
      </c>
      <c r="D20" s="141">
        <v>1093</v>
      </c>
      <c r="E20" s="141">
        <v>715</v>
      </c>
      <c r="F20" s="386">
        <f>E20-C20</f>
        <v>-84</v>
      </c>
      <c r="G20" s="672">
        <v>223</v>
      </c>
    </row>
    <row r="21" spans="1:7" ht="18.75" customHeight="1">
      <c r="A21" s="221" t="s">
        <v>197</v>
      </c>
      <c r="B21" s="705" t="s">
        <v>34</v>
      </c>
      <c r="C21" s="707">
        <f>C19-C20</f>
        <v>1028</v>
      </c>
      <c r="D21" s="707">
        <f>D19-D20</f>
        <v>1658</v>
      </c>
      <c r="E21" s="707">
        <f>E19-E20</f>
        <v>1125</v>
      </c>
      <c r="F21" s="707">
        <f>E21-C21</f>
        <v>97</v>
      </c>
      <c r="G21" s="707">
        <f>G19-G20</f>
        <v>116</v>
      </c>
    </row>
    <row r="22" spans="1:7" ht="17.25" thickBot="1">
      <c r="A22" s="235" t="s">
        <v>69</v>
      </c>
      <c r="B22" s="706"/>
      <c r="C22" s="708"/>
      <c r="D22" s="708"/>
      <c r="E22" s="708"/>
      <c r="F22" s="708"/>
      <c r="G22" s="708"/>
    </row>
    <row r="23" spans="1:7" ht="19.5" customHeight="1" thickBot="1">
      <c r="A23" s="236" t="s">
        <v>70</v>
      </c>
      <c r="B23" s="377"/>
      <c r="C23" s="141">
        <v>1333</v>
      </c>
      <c r="D23" s="141">
        <v>2102</v>
      </c>
      <c r="E23" s="141">
        <v>1406</v>
      </c>
      <c r="F23" s="386">
        <f>E23-C23</f>
        <v>73</v>
      </c>
      <c r="G23" s="672">
        <v>163</v>
      </c>
    </row>
    <row r="24" spans="1:7" ht="20.25" customHeight="1" thickBot="1">
      <c r="A24" s="237" t="s">
        <v>71</v>
      </c>
      <c r="B24" s="234"/>
      <c r="C24" s="141">
        <v>822</v>
      </c>
      <c r="D24" s="141">
        <v>1077</v>
      </c>
      <c r="E24" s="141">
        <v>962</v>
      </c>
      <c r="F24" s="386">
        <f>E24-C24</f>
        <v>140</v>
      </c>
      <c r="G24" s="672">
        <v>139</v>
      </c>
    </row>
    <row r="25" spans="1:7" ht="15.75" customHeight="1">
      <c r="A25" s="677" t="s">
        <v>545</v>
      </c>
    </row>
    <row r="35" ht="12" customHeight="1"/>
  </sheetData>
  <mergeCells count="17">
    <mergeCell ref="A17:A18"/>
    <mergeCell ref="B17:B18"/>
    <mergeCell ref="B21:B22"/>
    <mergeCell ref="F21:F22"/>
    <mergeCell ref="G21:G22"/>
    <mergeCell ref="C17:F17"/>
    <mergeCell ref="C21:C22"/>
    <mergeCell ref="D21:D22"/>
    <mergeCell ref="E21:E22"/>
    <mergeCell ref="C3:F3"/>
    <mergeCell ref="I5:I7"/>
    <mergeCell ref="A14:G14"/>
    <mergeCell ref="A15:G15"/>
    <mergeCell ref="A1:H1"/>
    <mergeCell ref="A3:A4"/>
    <mergeCell ref="B3:B4"/>
    <mergeCell ref="F2:G2"/>
  </mergeCells>
  <printOptions horizontalCentered="1"/>
  <pageMargins left="0.68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opLeftCell="A34" zoomScaleNormal="100" workbookViewId="0">
      <selection activeCell="A22" sqref="A22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25" t="s">
        <v>183</v>
      </c>
      <c r="B1" s="725"/>
      <c r="C1" s="725"/>
      <c r="D1" s="725"/>
      <c r="E1" s="725"/>
      <c r="F1" s="725"/>
      <c r="G1" s="725"/>
      <c r="H1" s="725"/>
    </row>
    <row r="2" spans="1:11" ht="23.25" thickBot="1">
      <c r="A2" s="388"/>
      <c r="B2" s="388"/>
      <c r="C2" s="726"/>
      <c r="D2" s="726"/>
      <c r="E2" s="726"/>
      <c r="F2" s="726"/>
      <c r="G2" s="726"/>
      <c r="H2" s="388"/>
    </row>
    <row r="3" spans="1:11" ht="17.25" customHeight="1" thickBot="1">
      <c r="A3" s="727" t="s">
        <v>72</v>
      </c>
      <c r="B3" s="730" t="s">
        <v>45</v>
      </c>
      <c r="C3" s="733" t="s">
        <v>508</v>
      </c>
      <c r="D3" s="733" t="s">
        <v>383</v>
      </c>
      <c r="E3" s="733" t="s">
        <v>509</v>
      </c>
      <c r="F3" s="736" t="s">
        <v>512</v>
      </c>
      <c r="G3" s="737"/>
      <c r="H3" s="458" t="s">
        <v>60</v>
      </c>
    </row>
    <row r="4" spans="1:11" ht="13.5" customHeight="1" thickBot="1">
      <c r="A4" s="728"/>
      <c r="B4" s="731"/>
      <c r="C4" s="734"/>
      <c r="D4" s="734"/>
      <c r="E4" s="734"/>
      <c r="F4" s="738"/>
      <c r="G4" s="739"/>
      <c r="H4" s="458"/>
    </row>
    <row r="5" spans="1:11" ht="15.75" customHeight="1" thickBot="1">
      <c r="A5" s="729"/>
      <c r="B5" s="732"/>
      <c r="C5" s="735"/>
      <c r="D5" s="735"/>
      <c r="E5" s="735"/>
      <c r="F5" s="434" t="s">
        <v>136</v>
      </c>
      <c r="G5" s="459" t="s">
        <v>35</v>
      </c>
      <c r="H5" s="460" t="s">
        <v>132</v>
      </c>
    </row>
    <row r="6" spans="1:11" ht="79.5" customHeight="1">
      <c r="A6" s="461" t="s">
        <v>352</v>
      </c>
      <c r="B6" s="467" t="s">
        <v>34</v>
      </c>
      <c r="C6" s="457">
        <f>86940+7229</f>
        <v>94169</v>
      </c>
      <c r="D6" s="457">
        <f>SUM(D8:D22)+7229</f>
        <v>93503</v>
      </c>
      <c r="E6" s="457">
        <f>85246+7229</f>
        <v>92475</v>
      </c>
      <c r="F6" s="499">
        <f>E6-C6</f>
        <v>-1694</v>
      </c>
      <c r="G6" s="500">
        <f>E6/C6*100</f>
        <v>98.201106521254346</v>
      </c>
      <c r="H6" s="501"/>
      <c r="I6" s="28"/>
      <c r="J6" s="28"/>
    </row>
    <row r="7" spans="1:11" ht="16.5">
      <c r="A7" s="452" t="s">
        <v>37</v>
      </c>
      <c r="B7" s="453"/>
      <c r="C7" s="454"/>
      <c r="D7" s="454"/>
      <c r="E7" s="454"/>
      <c r="F7" s="455"/>
      <c r="G7" s="456"/>
      <c r="H7" s="502"/>
    </row>
    <row r="8" spans="1:11" ht="19.5">
      <c r="A8" s="462" t="s">
        <v>490</v>
      </c>
      <c r="B8" s="453"/>
      <c r="C8" s="526" t="s">
        <v>405</v>
      </c>
      <c r="D8" s="454">
        <v>4</v>
      </c>
      <c r="E8" s="526" t="s">
        <v>405</v>
      </c>
      <c r="F8" s="455"/>
      <c r="G8" s="456"/>
      <c r="H8" s="502"/>
    </row>
    <row r="9" spans="1:11" ht="16.5">
      <c r="A9" s="462" t="s">
        <v>172</v>
      </c>
      <c r="B9" s="440" t="s">
        <v>34</v>
      </c>
      <c r="C9" s="454">
        <v>10700</v>
      </c>
      <c r="D9" s="454">
        <v>10495</v>
      </c>
      <c r="E9" s="454">
        <v>10692</v>
      </c>
      <c r="F9" s="455">
        <f t="shared" ref="F9:F21" si="0">E9-C9</f>
        <v>-8</v>
      </c>
      <c r="G9" s="456">
        <f t="shared" ref="G9:G21" si="1">E9/C9*100</f>
        <v>99.925233644859816</v>
      </c>
      <c r="H9" s="502"/>
      <c r="I9" s="8"/>
      <c r="J9" s="28"/>
      <c r="K9" s="8"/>
    </row>
    <row r="10" spans="1:11" ht="16.5">
      <c r="A10" s="463" t="s">
        <v>173</v>
      </c>
      <c r="B10" s="440" t="s">
        <v>34</v>
      </c>
      <c r="C10" s="454">
        <v>25968</v>
      </c>
      <c r="D10" s="454">
        <v>25506</v>
      </c>
      <c r="E10" s="454">
        <v>24561</v>
      </c>
      <c r="F10" s="455">
        <f t="shared" si="0"/>
        <v>-1407</v>
      </c>
      <c r="G10" s="456">
        <f t="shared" si="1"/>
        <v>94.58179297597043</v>
      </c>
      <c r="H10" s="502"/>
      <c r="I10" s="8"/>
      <c r="J10" s="28"/>
      <c r="K10" s="8"/>
    </row>
    <row r="11" spans="1:11" ht="16.5">
      <c r="A11" s="464" t="s">
        <v>174</v>
      </c>
      <c r="B11" s="440" t="s">
        <v>34</v>
      </c>
      <c r="C11" s="454">
        <v>3595</v>
      </c>
      <c r="D11" s="454">
        <v>3618</v>
      </c>
      <c r="E11" s="454">
        <v>3570</v>
      </c>
      <c r="F11" s="455">
        <f t="shared" si="0"/>
        <v>-25</v>
      </c>
      <c r="G11" s="456">
        <f t="shared" si="1"/>
        <v>99.304589707927676</v>
      </c>
      <c r="H11" s="502"/>
      <c r="I11" s="8"/>
      <c r="J11" s="28"/>
      <c r="K11" s="8"/>
    </row>
    <row r="12" spans="1:11" ht="16.5">
      <c r="A12" s="463" t="s">
        <v>175</v>
      </c>
      <c r="B12" s="440" t="s">
        <v>34</v>
      </c>
      <c r="C12" s="454">
        <v>6681</v>
      </c>
      <c r="D12" s="454">
        <v>6407</v>
      </c>
      <c r="E12" s="454">
        <v>6198</v>
      </c>
      <c r="F12" s="455">
        <f t="shared" si="0"/>
        <v>-483</v>
      </c>
      <c r="G12" s="456">
        <f t="shared" si="1"/>
        <v>92.770543331836549</v>
      </c>
      <c r="H12" s="502"/>
      <c r="I12" s="8"/>
      <c r="J12" s="28"/>
      <c r="K12" s="8"/>
    </row>
    <row r="13" spans="1:11" ht="33">
      <c r="A13" s="463" t="s">
        <v>196</v>
      </c>
      <c r="B13" s="466" t="s">
        <v>34</v>
      </c>
      <c r="C13" s="454">
        <v>1023</v>
      </c>
      <c r="D13" s="454">
        <v>1048</v>
      </c>
      <c r="E13" s="454">
        <v>1284</v>
      </c>
      <c r="F13" s="455">
        <f t="shared" si="0"/>
        <v>261</v>
      </c>
      <c r="G13" s="456">
        <f t="shared" si="1"/>
        <v>125.51319648093842</v>
      </c>
      <c r="H13" s="502"/>
      <c r="I13" s="8"/>
      <c r="J13" s="28"/>
      <c r="K13" s="8"/>
    </row>
    <row r="14" spans="1:11" s="29" customFormat="1" ht="16.5">
      <c r="A14" s="463" t="s">
        <v>194</v>
      </c>
      <c r="B14" s="466" t="s">
        <v>34</v>
      </c>
      <c r="C14" s="454">
        <v>1297</v>
      </c>
      <c r="D14" s="454">
        <v>1295</v>
      </c>
      <c r="E14" s="454">
        <v>1286</v>
      </c>
      <c r="F14" s="455">
        <f t="shared" si="0"/>
        <v>-11</v>
      </c>
      <c r="G14" s="456">
        <f t="shared" si="1"/>
        <v>99.15188897455667</v>
      </c>
      <c r="H14" s="503"/>
      <c r="I14" s="38"/>
      <c r="J14" s="39"/>
      <c r="K14" s="38"/>
    </row>
    <row r="15" spans="1:11" ht="16.5">
      <c r="A15" s="465" t="s">
        <v>176</v>
      </c>
      <c r="B15" s="440" t="s">
        <v>34</v>
      </c>
      <c r="C15" s="454">
        <v>11167</v>
      </c>
      <c r="D15" s="454">
        <v>11151</v>
      </c>
      <c r="E15" s="454">
        <v>11182</v>
      </c>
      <c r="F15" s="455">
        <f t="shared" si="0"/>
        <v>15</v>
      </c>
      <c r="G15" s="456">
        <f t="shared" si="1"/>
        <v>100.13432434852692</v>
      </c>
      <c r="H15" s="502"/>
      <c r="I15" s="8"/>
      <c r="J15" s="28"/>
      <c r="K15" s="8"/>
    </row>
    <row r="16" spans="1:11" ht="16.5">
      <c r="A16" s="465" t="s">
        <v>177</v>
      </c>
      <c r="B16" s="440" t="s">
        <v>34</v>
      </c>
      <c r="C16" s="454">
        <v>681</v>
      </c>
      <c r="D16" s="454">
        <v>697</v>
      </c>
      <c r="E16" s="454">
        <v>845</v>
      </c>
      <c r="F16" s="455">
        <f t="shared" si="0"/>
        <v>164</v>
      </c>
      <c r="G16" s="456">
        <f t="shared" si="1"/>
        <v>124.08223201174744</v>
      </c>
      <c r="H16" s="502"/>
      <c r="I16" s="8"/>
      <c r="J16" s="28"/>
      <c r="K16" s="8"/>
    </row>
    <row r="17" spans="1:11" ht="16.5" customHeight="1">
      <c r="A17" s="463" t="s">
        <v>178</v>
      </c>
      <c r="B17" s="440" t="s">
        <v>34</v>
      </c>
      <c r="C17" s="454">
        <v>5225</v>
      </c>
      <c r="D17" s="454">
        <v>5120</v>
      </c>
      <c r="E17" s="454">
        <v>5314</v>
      </c>
      <c r="F17" s="455">
        <f t="shared" si="0"/>
        <v>89</v>
      </c>
      <c r="G17" s="456">
        <f t="shared" si="1"/>
        <v>101.70334928229666</v>
      </c>
      <c r="H17" s="502"/>
      <c r="I17" s="8"/>
      <c r="J17" s="28"/>
      <c r="K17" s="8"/>
    </row>
    <row r="18" spans="1:11" ht="33">
      <c r="A18" s="463" t="s">
        <v>195</v>
      </c>
      <c r="B18" s="440" t="s">
        <v>34</v>
      </c>
      <c r="C18" s="454">
        <v>4855</v>
      </c>
      <c r="D18" s="454">
        <v>4895</v>
      </c>
      <c r="E18" s="454">
        <v>4668</v>
      </c>
      <c r="F18" s="455">
        <f t="shared" si="0"/>
        <v>-187</v>
      </c>
      <c r="G18" s="456">
        <f t="shared" si="1"/>
        <v>96.148300720906278</v>
      </c>
      <c r="H18" s="502"/>
      <c r="I18" s="8"/>
      <c r="J18" s="28"/>
      <c r="K18" s="8"/>
    </row>
    <row r="19" spans="1:11" ht="16.5">
      <c r="A19" s="463" t="s">
        <v>179</v>
      </c>
      <c r="B19" s="440" t="s">
        <v>34</v>
      </c>
      <c r="C19" s="454">
        <v>7161</v>
      </c>
      <c r="D19" s="454">
        <v>7257</v>
      </c>
      <c r="E19" s="454">
        <v>7151</v>
      </c>
      <c r="F19" s="455">
        <f t="shared" si="0"/>
        <v>-10</v>
      </c>
      <c r="G19" s="456">
        <f t="shared" si="1"/>
        <v>99.860354699064374</v>
      </c>
      <c r="H19" s="502"/>
      <c r="I19" s="8"/>
      <c r="J19" s="28"/>
      <c r="K19" s="8"/>
    </row>
    <row r="20" spans="1:11" ht="16.5">
      <c r="A20" s="463" t="s">
        <v>180</v>
      </c>
      <c r="B20" s="440" t="s">
        <v>34</v>
      </c>
      <c r="C20" s="454">
        <v>6162</v>
      </c>
      <c r="D20" s="454">
        <v>6225</v>
      </c>
      <c r="E20" s="454">
        <v>6113</v>
      </c>
      <c r="F20" s="455">
        <f t="shared" si="0"/>
        <v>-49</v>
      </c>
      <c r="G20" s="456">
        <f t="shared" si="1"/>
        <v>99.204803635183382</v>
      </c>
      <c r="H20" s="502"/>
      <c r="I20" s="8"/>
      <c r="J20" s="28"/>
      <c r="K20" s="8"/>
    </row>
    <row r="21" spans="1:11" ht="33">
      <c r="A21" s="463" t="s">
        <v>181</v>
      </c>
      <c r="B21" s="440" t="s">
        <v>34</v>
      </c>
      <c r="C21" s="454">
        <v>2405</v>
      </c>
      <c r="D21" s="454">
        <v>2539</v>
      </c>
      <c r="E21" s="454">
        <v>2358</v>
      </c>
      <c r="F21" s="455">
        <f t="shared" si="0"/>
        <v>-47</v>
      </c>
      <c r="G21" s="456">
        <f t="shared" si="1"/>
        <v>98.045738045738048</v>
      </c>
      <c r="H21" s="502"/>
      <c r="I21" s="8"/>
      <c r="J21" s="28"/>
      <c r="K21" s="8"/>
    </row>
    <row r="22" spans="1:11" s="11" customFormat="1" ht="19.5">
      <c r="A22" s="465" t="s">
        <v>491</v>
      </c>
      <c r="B22" s="440" t="s">
        <v>34</v>
      </c>
      <c r="C22" s="526" t="s">
        <v>405</v>
      </c>
      <c r="D22" s="454">
        <v>17</v>
      </c>
      <c r="E22" s="526" t="s">
        <v>405</v>
      </c>
      <c r="F22" s="455"/>
      <c r="G22" s="456"/>
      <c r="H22" s="504"/>
      <c r="I22" s="8"/>
      <c r="J22" s="28"/>
      <c r="K22" s="8"/>
    </row>
    <row r="23" spans="1:11" s="11" customFormat="1" ht="42.75" thickBot="1">
      <c r="A23" s="448" t="s">
        <v>182</v>
      </c>
      <c r="B23" s="444" t="s">
        <v>34</v>
      </c>
      <c r="C23" s="449" t="s">
        <v>429</v>
      </c>
      <c r="D23" s="449" t="s">
        <v>429</v>
      </c>
      <c r="E23" s="449" t="s">
        <v>429</v>
      </c>
      <c r="F23" s="450">
        <v>0</v>
      </c>
      <c r="G23" s="451">
        <v>100</v>
      </c>
      <c r="H23" s="504"/>
      <c r="I23" s="8"/>
      <c r="J23" s="28"/>
      <c r="K23" s="8"/>
    </row>
    <row r="24" spans="1:11" s="11" customFormat="1" ht="38.25" customHeight="1">
      <c r="A24" s="723" t="s">
        <v>482</v>
      </c>
      <c r="B24" s="724"/>
      <c r="C24" s="724"/>
      <c r="D24" s="724"/>
      <c r="E24" s="724"/>
      <c r="F24" s="724"/>
      <c r="G24" s="724"/>
      <c r="H24" s="504"/>
      <c r="I24" s="8"/>
      <c r="J24" s="28"/>
      <c r="K24" s="8"/>
    </row>
    <row r="25" spans="1:11" s="11" customFormat="1" ht="0.75" customHeight="1" thickBot="1">
      <c r="A25" s="426"/>
      <c r="B25" s="426"/>
      <c r="C25" s="426"/>
      <c r="D25" s="426"/>
      <c r="E25" s="426"/>
      <c r="F25" s="426"/>
      <c r="G25" s="426"/>
      <c r="H25" s="527"/>
      <c r="I25" s="8"/>
      <c r="J25" s="28"/>
      <c r="K25" s="8"/>
    </row>
    <row r="26" spans="1:11" s="11" customFormat="1" ht="33.75" customHeight="1" thickBot="1">
      <c r="A26" s="703" t="s">
        <v>72</v>
      </c>
      <c r="B26" s="740"/>
      <c r="C26" s="742" t="s">
        <v>510</v>
      </c>
      <c r="D26" s="742" t="s">
        <v>384</v>
      </c>
      <c r="E26" s="742" t="s">
        <v>511</v>
      </c>
      <c r="F26" s="721" t="s">
        <v>513</v>
      </c>
      <c r="G26" s="722"/>
      <c r="H26" s="527"/>
      <c r="I26" s="8"/>
      <c r="J26" s="65"/>
      <c r="K26" s="8"/>
    </row>
    <row r="27" spans="1:11" s="11" customFormat="1" ht="17.25" thickBot="1">
      <c r="A27" s="704"/>
      <c r="B27" s="741"/>
      <c r="C27" s="743"/>
      <c r="D27" s="743"/>
      <c r="E27" s="743"/>
      <c r="F27" s="434" t="s">
        <v>136</v>
      </c>
      <c r="G27" s="435" t="s">
        <v>35</v>
      </c>
      <c r="H27" s="527"/>
      <c r="I27" s="8"/>
      <c r="J27" s="65"/>
      <c r="K27" s="8"/>
    </row>
    <row r="28" spans="1:11" ht="33">
      <c r="A28" s="437" t="s">
        <v>202</v>
      </c>
      <c r="B28" s="438" t="s">
        <v>34</v>
      </c>
      <c r="C28" s="431">
        <v>39044</v>
      </c>
      <c r="D28" s="431">
        <v>39065</v>
      </c>
      <c r="E28" s="431">
        <f>E29+E30</f>
        <v>39366</v>
      </c>
      <c r="F28" s="445">
        <f>E28-C28</f>
        <v>322</v>
      </c>
      <c r="G28" s="397">
        <f>E28/C28*100</f>
        <v>100.82471058293207</v>
      </c>
      <c r="H28" s="332"/>
      <c r="J28" s="4"/>
    </row>
    <row r="29" spans="1:11" ht="16.5">
      <c r="A29" s="439" t="s">
        <v>208</v>
      </c>
      <c r="B29" s="440" t="s">
        <v>34</v>
      </c>
      <c r="C29" s="432">
        <v>21896</v>
      </c>
      <c r="D29" s="432">
        <v>21770</v>
      </c>
      <c r="E29" s="432">
        <v>22040</v>
      </c>
      <c r="F29" s="445">
        <f t="shared" ref="F29:F38" si="2">E29-C29</f>
        <v>144</v>
      </c>
      <c r="G29" s="397">
        <f t="shared" ref="G29:G38" si="3">E29/C29*100</f>
        <v>100.65765436609426</v>
      </c>
      <c r="H29" s="332"/>
      <c r="J29" s="4"/>
    </row>
    <row r="30" spans="1:11" ht="16.5">
      <c r="A30" s="439" t="s">
        <v>209</v>
      </c>
      <c r="B30" s="440" t="s">
        <v>34</v>
      </c>
      <c r="C30" s="432">
        <v>17148</v>
      </c>
      <c r="D30" s="432">
        <v>17295</v>
      </c>
      <c r="E30" s="432">
        <v>17326</v>
      </c>
      <c r="F30" s="445">
        <f>E30-C30</f>
        <v>178</v>
      </c>
      <c r="G30" s="397">
        <f>E30/C30*100</f>
        <v>101.03802192675531</v>
      </c>
      <c r="H30" s="332"/>
      <c r="J30" s="4"/>
    </row>
    <row r="31" spans="1:11" ht="16.5">
      <c r="A31" s="441" t="s">
        <v>190</v>
      </c>
      <c r="B31" s="440"/>
      <c r="C31" s="432"/>
      <c r="D31" s="432"/>
      <c r="E31" s="432"/>
      <c r="F31" s="445"/>
      <c r="G31" s="397"/>
      <c r="H31" s="332"/>
      <c r="J31" s="4"/>
    </row>
    <row r="32" spans="1:11" ht="16.5">
      <c r="A32" s="441" t="s">
        <v>192</v>
      </c>
      <c r="B32" s="440" t="s">
        <v>34</v>
      </c>
      <c r="C32" s="432">
        <v>34473</v>
      </c>
      <c r="D32" s="432">
        <v>34353</v>
      </c>
      <c r="E32" s="432">
        <f>E33+E34</f>
        <v>34787</v>
      </c>
      <c r="F32" s="445">
        <f t="shared" si="2"/>
        <v>314</v>
      </c>
      <c r="G32" s="397">
        <f t="shared" si="3"/>
        <v>100.91085777274968</v>
      </c>
      <c r="H32" s="332"/>
      <c r="J32" s="4"/>
    </row>
    <row r="33" spans="1:10" ht="16.5">
      <c r="A33" s="439" t="s">
        <v>208</v>
      </c>
      <c r="B33" s="440" t="s">
        <v>34</v>
      </c>
      <c r="C33" s="432">
        <v>21590</v>
      </c>
      <c r="D33" s="432">
        <v>21463</v>
      </c>
      <c r="E33" s="432">
        <v>21737</v>
      </c>
      <c r="F33" s="445">
        <f t="shared" si="2"/>
        <v>147</v>
      </c>
      <c r="G33" s="397">
        <f t="shared" si="3"/>
        <v>100.68087077350624</v>
      </c>
      <c r="H33" s="332"/>
      <c r="J33" s="4"/>
    </row>
    <row r="34" spans="1:10" ht="16.5">
      <c r="A34" s="439" t="s">
        <v>209</v>
      </c>
      <c r="B34" s="440" t="s">
        <v>34</v>
      </c>
      <c r="C34" s="432">
        <v>12883</v>
      </c>
      <c r="D34" s="432">
        <v>12890</v>
      </c>
      <c r="E34" s="432">
        <v>13050</v>
      </c>
      <c r="F34" s="445">
        <f>E34-C34</f>
        <v>167</v>
      </c>
      <c r="G34" s="397">
        <f t="shared" si="3"/>
        <v>101.29628192191259</v>
      </c>
      <c r="H34" s="332"/>
      <c r="J34" s="4"/>
    </row>
    <row r="35" spans="1:10" ht="16.5">
      <c r="A35" s="442" t="s">
        <v>191</v>
      </c>
      <c r="B35" s="440" t="s">
        <v>34</v>
      </c>
      <c r="C35" s="432">
        <v>1802</v>
      </c>
      <c r="D35" s="432">
        <v>1809</v>
      </c>
      <c r="E35" s="432">
        <f>E36+E37</f>
        <v>1820</v>
      </c>
      <c r="F35" s="445">
        <f t="shared" si="2"/>
        <v>18</v>
      </c>
      <c r="G35" s="397">
        <f t="shared" si="3"/>
        <v>100.99889012208656</v>
      </c>
      <c r="H35" s="332"/>
      <c r="J35" s="4"/>
    </row>
    <row r="36" spans="1:10" ht="16.5">
      <c r="A36" s="439" t="s">
        <v>208</v>
      </c>
      <c r="B36" s="440" t="s">
        <v>34</v>
      </c>
      <c r="C36" s="432">
        <v>300</v>
      </c>
      <c r="D36" s="432">
        <v>302</v>
      </c>
      <c r="E36" s="432">
        <v>298</v>
      </c>
      <c r="F36" s="445">
        <f t="shared" si="2"/>
        <v>-2</v>
      </c>
      <c r="G36" s="397">
        <f t="shared" si="3"/>
        <v>99.333333333333329</v>
      </c>
      <c r="H36" s="332"/>
      <c r="J36" s="4"/>
    </row>
    <row r="37" spans="1:10" ht="16.5">
      <c r="A37" s="439" t="s">
        <v>209</v>
      </c>
      <c r="B37" s="440" t="s">
        <v>34</v>
      </c>
      <c r="C37" s="432">
        <v>1502</v>
      </c>
      <c r="D37" s="432">
        <v>1507</v>
      </c>
      <c r="E37" s="432">
        <v>1522</v>
      </c>
      <c r="F37" s="445">
        <f t="shared" si="2"/>
        <v>20</v>
      </c>
      <c r="G37" s="397">
        <f t="shared" si="3"/>
        <v>101.33155792276965</v>
      </c>
      <c r="H37" s="332"/>
      <c r="J37" s="4"/>
    </row>
    <row r="38" spans="1:10" ht="33.75" customHeight="1" thickBot="1">
      <c r="A38" s="443" t="s">
        <v>193</v>
      </c>
      <c r="B38" s="444" t="s">
        <v>34</v>
      </c>
      <c r="C38" s="433">
        <v>2769</v>
      </c>
      <c r="D38" s="433">
        <f>D28-D32-D35</f>
        <v>2903</v>
      </c>
      <c r="E38" s="433">
        <f>E28-E32-E35</f>
        <v>2759</v>
      </c>
      <c r="F38" s="446">
        <f t="shared" si="2"/>
        <v>-10</v>
      </c>
      <c r="G38" s="447">
        <f t="shared" si="3"/>
        <v>99.638858793788373</v>
      </c>
      <c r="H38" s="333"/>
      <c r="J38" s="4"/>
    </row>
    <row r="40" spans="1:10" ht="18" customHeight="1">
      <c r="A40" s="714" t="s">
        <v>210</v>
      </c>
      <c r="B40" s="714"/>
      <c r="C40" s="714"/>
      <c r="D40" s="714"/>
      <c r="E40" s="714"/>
      <c r="F40" s="714"/>
      <c r="G40" s="714"/>
      <c r="H40" s="714"/>
    </row>
    <row r="41" spans="1:10" ht="13.5" customHeight="1" thickBot="1">
      <c r="A41" s="436"/>
      <c r="B41" s="436"/>
      <c r="C41" s="436"/>
      <c r="D41" s="436"/>
      <c r="E41" s="436"/>
      <c r="F41" s="436"/>
      <c r="G41" s="436"/>
      <c r="H41" s="436"/>
    </row>
    <row r="42" spans="1:10" ht="27.75" customHeight="1" thickBot="1">
      <c r="A42" s="715" t="s">
        <v>72</v>
      </c>
      <c r="B42" s="715" t="s">
        <v>125</v>
      </c>
      <c r="C42" s="717" t="s">
        <v>508</v>
      </c>
      <c r="D42" s="717" t="s">
        <v>385</v>
      </c>
      <c r="E42" s="717" t="s">
        <v>509</v>
      </c>
      <c r="F42" s="719" t="s">
        <v>514</v>
      </c>
      <c r="G42" s="720"/>
      <c r="H42" s="76"/>
      <c r="J42" s="130"/>
    </row>
    <row r="43" spans="1:10" ht="17.25" thickBot="1">
      <c r="A43" s="716"/>
      <c r="B43" s="716"/>
      <c r="C43" s="718"/>
      <c r="D43" s="718"/>
      <c r="E43" s="718"/>
      <c r="F43" s="434" t="s">
        <v>136</v>
      </c>
      <c r="G43" s="435" t="s">
        <v>35</v>
      </c>
      <c r="H43" s="77"/>
      <c r="J43" s="130"/>
    </row>
    <row r="44" spans="1:10" s="29" customFormat="1" ht="33">
      <c r="A44" s="476" t="s">
        <v>135</v>
      </c>
      <c r="B44" s="477" t="s">
        <v>34</v>
      </c>
      <c r="C44" s="469">
        <f>C45+C47+C48+C49+C50+C54</f>
        <v>14789</v>
      </c>
      <c r="D44" s="469">
        <f>D45+D47+D48+D49+D50+D54</f>
        <v>14699</v>
      </c>
      <c r="E44" s="469">
        <f>E45+E47+E48+E49+E50+E54</f>
        <v>14599</v>
      </c>
      <c r="F44" s="469">
        <f>E44-C44</f>
        <v>-190</v>
      </c>
      <c r="G44" s="494">
        <f>E44/C44*100</f>
        <v>98.715261342889988</v>
      </c>
      <c r="H44" s="66"/>
      <c r="I44" s="132"/>
      <c r="J44" s="132"/>
    </row>
    <row r="45" spans="1:10" s="29" customFormat="1" ht="33">
      <c r="A45" s="478" t="s">
        <v>359</v>
      </c>
      <c r="B45" s="438" t="s">
        <v>34</v>
      </c>
      <c r="C45" s="445">
        <v>1061</v>
      </c>
      <c r="D45" s="445">
        <v>1057</v>
      </c>
      <c r="E45" s="445">
        <v>1038</v>
      </c>
      <c r="F45" s="445">
        <f>E45-C45</f>
        <v>-23</v>
      </c>
      <c r="G45" s="397">
        <f>E45/C45*100</f>
        <v>97.832233741753058</v>
      </c>
      <c r="H45" s="66"/>
      <c r="I45" s="132"/>
      <c r="J45" s="132"/>
    </row>
    <row r="46" spans="1:10" s="7" customFormat="1" ht="16.5">
      <c r="A46" s="478" t="s">
        <v>360</v>
      </c>
      <c r="B46" s="479"/>
      <c r="C46" s="491"/>
      <c r="D46" s="470"/>
      <c r="E46" s="470"/>
      <c r="F46" s="492"/>
      <c r="G46" s="427"/>
      <c r="H46" s="67"/>
      <c r="I46" s="30"/>
      <c r="J46" s="30"/>
    </row>
    <row r="47" spans="1:10" ht="16.5">
      <c r="A47" s="480" t="s">
        <v>361</v>
      </c>
      <c r="B47" s="481" t="s">
        <v>34</v>
      </c>
      <c r="C47" s="471">
        <v>417</v>
      </c>
      <c r="D47" s="471">
        <v>418</v>
      </c>
      <c r="E47" s="471">
        <v>412</v>
      </c>
      <c r="F47" s="471">
        <f t="shared" ref="F47:F57" si="4">E47-C47</f>
        <v>-5</v>
      </c>
      <c r="G47" s="468">
        <f t="shared" ref="G47:G57" si="5">E47/C47*100</f>
        <v>98.800959232613906</v>
      </c>
      <c r="H47" s="68"/>
      <c r="I47" s="31"/>
      <c r="J47" s="31"/>
    </row>
    <row r="48" spans="1:10" ht="16.5">
      <c r="A48" s="482" t="s">
        <v>362</v>
      </c>
      <c r="B48" s="481" t="s">
        <v>34</v>
      </c>
      <c r="C48" s="471">
        <v>392</v>
      </c>
      <c r="D48" s="471">
        <v>386</v>
      </c>
      <c r="E48" s="471">
        <v>382</v>
      </c>
      <c r="F48" s="471">
        <f t="shared" si="4"/>
        <v>-10</v>
      </c>
      <c r="G48" s="468">
        <f t="shared" si="5"/>
        <v>97.448979591836732</v>
      </c>
      <c r="H48" s="68"/>
      <c r="I48" s="31"/>
      <c r="J48" s="31"/>
    </row>
    <row r="49" spans="1:10" ht="16.5">
      <c r="A49" s="483" t="s">
        <v>363</v>
      </c>
      <c r="B49" s="484" t="s">
        <v>34</v>
      </c>
      <c r="C49" s="472">
        <v>6575</v>
      </c>
      <c r="D49" s="472">
        <v>6463</v>
      </c>
      <c r="E49" s="472">
        <v>6443</v>
      </c>
      <c r="F49" s="471">
        <f t="shared" si="4"/>
        <v>-132</v>
      </c>
      <c r="G49" s="468">
        <f t="shared" si="5"/>
        <v>97.99239543726236</v>
      </c>
      <c r="H49" s="68"/>
      <c r="I49" s="31"/>
      <c r="J49" s="31"/>
    </row>
    <row r="50" spans="1:10" ht="16.5">
      <c r="A50" s="483" t="s">
        <v>364</v>
      </c>
      <c r="B50" s="484" t="s">
        <v>34</v>
      </c>
      <c r="C50" s="472">
        <f>C51+C52+C53</f>
        <v>5055</v>
      </c>
      <c r="D50" s="472">
        <f>D51+D52+D53</f>
        <v>5074</v>
      </c>
      <c r="E50" s="472">
        <f>E51+E52+E53</f>
        <v>5018</v>
      </c>
      <c r="F50" s="471">
        <f t="shared" si="4"/>
        <v>-37</v>
      </c>
      <c r="G50" s="468">
        <f t="shared" si="5"/>
        <v>99.268051434223537</v>
      </c>
      <c r="H50" s="68"/>
      <c r="I50" s="31"/>
      <c r="J50" s="31"/>
    </row>
    <row r="51" spans="1:10" ht="15.75">
      <c r="A51" s="485" t="s">
        <v>382</v>
      </c>
      <c r="B51" s="486" t="s">
        <v>34</v>
      </c>
      <c r="C51" s="473">
        <v>265</v>
      </c>
      <c r="D51" s="473">
        <v>266</v>
      </c>
      <c r="E51" s="473">
        <v>15</v>
      </c>
      <c r="F51" s="473">
        <f t="shared" si="4"/>
        <v>-250</v>
      </c>
      <c r="G51" s="493">
        <f t="shared" si="5"/>
        <v>5.6603773584905666</v>
      </c>
      <c r="H51" s="68"/>
      <c r="I51" s="31"/>
      <c r="J51" s="31"/>
    </row>
    <row r="52" spans="1:10" ht="30">
      <c r="A52" s="485" t="s">
        <v>381</v>
      </c>
      <c r="B52" s="486" t="s">
        <v>34</v>
      </c>
      <c r="C52" s="473">
        <v>4550</v>
      </c>
      <c r="D52" s="473">
        <v>4561</v>
      </c>
      <c r="E52" s="473">
        <v>4748</v>
      </c>
      <c r="F52" s="473">
        <f t="shared" si="4"/>
        <v>198</v>
      </c>
      <c r="G52" s="493">
        <f t="shared" si="5"/>
        <v>104.35164835164834</v>
      </c>
      <c r="H52" s="68"/>
      <c r="I52" s="32"/>
      <c r="J52" s="31"/>
    </row>
    <row r="53" spans="1:10" ht="15.75">
      <c r="A53" s="485" t="s">
        <v>357</v>
      </c>
      <c r="B53" s="486" t="s">
        <v>34</v>
      </c>
      <c r="C53" s="473">
        <v>240</v>
      </c>
      <c r="D53" s="473">
        <v>247</v>
      </c>
      <c r="E53" s="473">
        <v>255</v>
      </c>
      <c r="F53" s="473">
        <f t="shared" si="4"/>
        <v>15</v>
      </c>
      <c r="G53" s="493">
        <f t="shared" si="5"/>
        <v>106.25</v>
      </c>
      <c r="H53" s="68"/>
      <c r="I53" s="32"/>
      <c r="J53" s="31"/>
    </row>
    <row r="54" spans="1:10" ht="16.5">
      <c r="A54" s="478" t="s">
        <v>358</v>
      </c>
      <c r="B54" s="445" t="s">
        <v>34</v>
      </c>
      <c r="C54" s="445">
        <v>1289</v>
      </c>
      <c r="D54" s="445">
        <v>1301</v>
      </c>
      <c r="E54" s="445">
        <v>1306</v>
      </c>
      <c r="F54" s="445">
        <f t="shared" si="4"/>
        <v>17</v>
      </c>
      <c r="G54" s="390">
        <f t="shared" si="5"/>
        <v>101.31885182311871</v>
      </c>
      <c r="H54" s="68"/>
      <c r="I54" s="32"/>
      <c r="J54" s="31"/>
    </row>
    <row r="55" spans="1:10" ht="36">
      <c r="A55" s="487" t="s">
        <v>492</v>
      </c>
      <c r="B55" s="488" t="s">
        <v>34</v>
      </c>
      <c r="C55" s="474">
        <v>1346</v>
      </c>
      <c r="D55" s="474">
        <v>1369</v>
      </c>
      <c r="E55" s="474">
        <v>1119</v>
      </c>
      <c r="F55" s="495">
        <f t="shared" si="4"/>
        <v>-227</v>
      </c>
      <c r="G55" s="496">
        <f t="shared" si="5"/>
        <v>83.135215453194661</v>
      </c>
      <c r="H55" s="69"/>
      <c r="I55" s="32"/>
      <c r="J55" s="32"/>
    </row>
    <row r="56" spans="1:10" ht="36">
      <c r="A56" s="487" t="s">
        <v>493</v>
      </c>
      <c r="B56" s="488" t="s">
        <v>34</v>
      </c>
      <c r="C56" s="474">
        <v>2460</v>
      </c>
      <c r="D56" s="474">
        <v>2939</v>
      </c>
      <c r="E56" s="474">
        <v>1771</v>
      </c>
      <c r="F56" s="495">
        <f t="shared" si="4"/>
        <v>-689</v>
      </c>
      <c r="G56" s="496">
        <f t="shared" si="5"/>
        <v>71.991869918699194</v>
      </c>
      <c r="H56" s="69"/>
      <c r="J56" s="32"/>
    </row>
    <row r="57" spans="1:10" ht="18" thickBot="1">
      <c r="A57" s="489" t="s">
        <v>365</v>
      </c>
      <c r="B57" s="490" t="s">
        <v>34</v>
      </c>
      <c r="C57" s="475">
        <f>C56+C55+C44</f>
        <v>18595</v>
      </c>
      <c r="D57" s="475">
        <f>D56+D55+D44</f>
        <v>19007</v>
      </c>
      <c r="E57" s="475">
        <f>E56+E55+E44</f>
        <v>17489</v>
      </c>
      <c r="F57" s="497">
        <f t="shared" si="4"/>
        <v>-1106</v>
      </c>
      <c r="G57" s="498">
        <f t="shared" si="5"/>
        <v>94.052164560365696</v>
      </c>
      <c r="H57" s="69"/>
      <c r="J57" s="32"/>
    </row>
    <row r="58" spans="1:10" ht="48.75" customHeight="1">
      <c r="A58" s="712" t="s">
        <v>483</v>
      </c>
      <c r="B58" s="713"/>
      <c r="C58" s="713"/>
      <c r="D58" s="713"/>
      <c r="E58" s="713"/>
      <c r="F58" s="713"/>
      <c r="G58" s="713"/>
      <c r="H58" s="60"/>
    </row>
    <row r="68" spans="1:8">
      <c r="A68" s="11"/>
      <c r="B68" s="11"/>
      <c r="C68" s="11"/>
      <c r="D68" s="11"/>
      <c r="E68" s="11"/>
      <c r="F68" s="11"/>
      <c r="G68" s="11"/>
      <c r="H68" s="11"/>
    </row>
  </sheetData>
  <mergeCells count="23"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  <mergeCell ref="A58:G58"/>
    <mergeCell ref="A40:H40"/>
    <mergeCell ref="A42:A43"/>
    <mergeCell ref="B42:B43"/>
    <mergeCell ref="C42:C43"/>
    <mergeCell ref="D42:D43"/>
    <mergeCell ref="E42:E43"/>
    <mergeCell ref="F42:G4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3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17" workbookViewId="0">
      <selection activeCell="N8" sqref="N8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44" t="s">
        <v>47</v>
      </c>
      <c r="B1" s="744"/>
      <c r="C1" s="744"/>
      <c r="D1" s="744"/>
      <c r="E1" s="744"/>
      <c r="F1" s="744"/>
      <c r="G1" s="744"/>
      <c r="H1" s="744"/>
    </row>
    <row r="2" spans="1:13" ht="19.5" thickBot="1">
      <c r="A2" s="506"/>
      <c r="B2" s="506"/>
      <c r="C2" s="506"/>
      <c r="D2" s="506"/>
      <c r="E2" s="506"/>
      <c r="F2" s="506"/>
      <c r="H2" s="10"/>
    </row>
    <row r="3" spans="1:13" ht="51.75" thickBot="1">
      <c r="A3" s="698" t="s">
        <v>72</v>
      </c>
      <c r="B3" s="700" t="s">
        <v>45</v>
      </c>
      <c r="C3" s="746" t="s">
        <v>68</v>
      </c>
      <c r="D3" s="747"/>
      <c r="E3" s="747"/>
      <c r="F3" s="748"/>
      <c r="G3" s="138" t="s">
        <v>167</v>
      </c>
      <c r="H3" s="507" t="s">
        <v>65</v>
      </c>
      <c r="M3" s="33"/>
    </row>
    <row r="4" spans="1:13" ht="54.75" customHeight="1" thickBot="1">
      <c r="A4" s="699"/>
      <c r="B4" s="745"/>
      <c r="C4" s="508" t="s">
        <v>506</v>
      </c>
      <c r="D4" s="508" t="s">
        <v>402</v>
      </c>
      <c r="E4" s="508" t="s">
        <v>507</v>
      </c>
      <c r="F4" s="509" t="s">
        <v>515</v>
      </c>
      <c r="G4" s="510" t="s">
        <v>507</v>
      </c>
      <c r="H4" s="508" t="s">
        <v>507</v>
      </c>
      <c r="M4" s="34"/>
    </row>
    <row r="5" spans="1:13" ht="36.75" customHeight="1">
      <c r="A5" s="511" t="s">
        <v>199</v>
      </c>
      <c r="B5" s="512" t="s">
        <v>34</v>
      </c>
      <c r="C5" s="431">
        <v>1277</v>
      </c>
      <c r="D5" s="431">
        <v>1532</v>
      </c>
      <c r="E5" s="431">
        <v>1500</v>
      </c>
      <c r="F5" s="387">
        <f>E5-C5</f>
        <v>223</v>
      </c>
      <c r="G5" s="674">
        <v>323</v>
      </c>
      <c r="H5" s="392">
        <v>23400</v>
      </c>
      <c r="M5" s="34"/>
    </row>
    <row r="6" spans="1:13" ht="20.25" customHeight="1" thickBot="1">
      <c r="A6" s="513" t="s">
        <v>38</v>
      </c>
      <c r="B6" s="514" t="s">
        <v>34</v>
      </c>
      <c r="C6" s="522">
        <v>968</v>
      </c>
      <c r="D6" s="519">
        <v>1255</v>
      </c>
      <c r="E6" s="523">
        <v>847</v>
      </c>
      <c r="F6" s="140">
        <f>E6-C6</f>
        <v>-121</v>
      </c>
      <c r="G6" s="140" t="s">
        <v>131</v>
      </c>
      <c r="H6" s="393">
        <v>19500</v>
      </c>
      <c r="M6" s="34"/>
    </row>
    <row r="7" spans="1:13" ht="35.25" customHeight="1" thickBot="1">
      <c r="A7" s="515" t="s">
        <v>46</v>
      </c>
      <c r="B7" s="516" t="s">
        <v>35</v>
      </c>
      <c r="C7" s="520">
        <v>0.8</v>
      </c>
      <c r="D7" s="520">
        <v>1</v>
      </c>
      <c r="E7" s="520">
        <v>0.7</v>
      </c>
      <c r="F7" s="428">
        <f>E7-C7</f>
        <v>-0.10000000000000009</v>
      </c>
      <c r="G7" s="429">
        <v>1.5</v>
      </c>
      <c r="H7" s="525">
        <v>1.3</v>
      </c>
      <c r="M7" s="34"/>
    </row>
    <row r="8" spans="1:13" ht="54.75" customHeight="1" thickBot="1">
      <c r="A8" s="517" t="s">
        <v>57</v>
      </c>
      <c r="B8" s="516" t="s">
        <v>39</v>
      </c>
      <c r="C8" s="521">
        <v>3046</v>
      </c>
      <c r="D8" s="521">
        <v>2881</v>
      </c>
      <c r="E8" s="521">
        <v>2998</v>
      </c>
      <c r="F8" s="140">
        <f>E8-C8</f>
        <v>-48</v>
      </c>
      <c r="G8" s="673">
        <v>496</v>
      </c>
      <c r="H8" s="141">
        <v>50400</v>
      </c>
      <c r="M8" s="34"/>
    </row>
    <row r="9" spans="1:13" ht="43.5" customHeight="1" thickBot="1">
      <c r="A9" s="518" t="s">
        <v>54</v>
      </c>
      <c r="B9" s="516" t="s">
        <v>34</v>
      </c>
      <c r="C9" s="520">
        <v>0.4</v>
      </c>
      <c r="D9" s="520">
        <v>0.5</v>
      </c>
      <c r="E9" s="520">
        <v>0.5</v>
      </c>
      <c r="F9" s="428">
        <f>E9-C9</f>
        <v>9.9999999999999978E-2</v>
      </c>
      <c r="G9" s="429">
        <v>1.2</v>
      </c>
      <c r="H9" s="400">
        <v>0.5</v>
      </c>
    </row>
    <row r="10" spans="1:13" ht="33" hidden="1">
      <c r="A10" s="46" t="s">
        <v>204</v>
      </c>
      <c r="B10" s="47"/>
      <c r="C10" s="48"/>
      <c r="D10" s="48"/>
      <c r="E10" s="49"/>
      <c r="F10" s="81"/>
      <c r="G10" s="80"/>
      <c r="H10" s="50"/>
    </row>
    <row r="11" spans="1:13" ht="21" hidden="1" customHeight="1">
      <c r="A11" s="51" t="s">
        <v>205</v>
      </c>
      <c r="B11" s="52" t="s">
        <v>35</v>
      </c>
      <c r="C11" s="53">
        <v>21.5</v>
      </c>
      <c r="D11" s="53">
        <v>23.8</v>
      </c>
      <c r="E11" s="44">
        <v>29.4</v>
      </c>
      <c r="F11" s="53">
        <f>E11-C11</f>
        <v>7.8999999999999986</v>
      </c>
      <c r="G11" s="82"/>
      <c r="H11" s="54"/>
    </row>
    <row r="12" spans="1:13" ht="21" hidden="1" customHeight="1">
      <c r="A12" s="51" t="s">
        <v>206</v>
      </c>
      <c r="B12" s="52" t="s">
        <v>35</v>
      </c>
      <c r="C12" s="53">
        <v>69.2</v>
      </c>
      <c r="D12" s="53">
        <v>68.8</v>
      </c>
      <c r="E12" s="44">
        <v>64.7</v>
      </c>
      <c r="F12" s="53">
        <f>E12-C12</f>
        <v>-4.5</v>
      </c>
      <c r="G12" s="82"/>
      <c r="H12" s="54"/>
    </row>
    <row r="13" spans="1:13" ht="19.5" hidden="1" customHeight="1" thickBot="1">
      <c r="A13" s="55" t="s">
        <v>207</v>
      </c>
      <c r="B13" s="56" t="s">
        <v>35</v>
      </c>
      <c r="C13" s="45">
        <v>9.3000000000000007</v>
      </c>
      <c r="D13" s="45">
        <v>7.4</v>
      </c>
      <c r="E13" s="57">
        <v>5.9</v>
      </c>
      <c r="F13" s="45">
        <f>E13-C13</f>
        <v>-3.4000000000000004</v>
      </c>
      <c r="G13" s="83"/>
      <c r="H13" s="58"/>
    </row>
    <row r="14" spans="1:13" s="4" customFormat="1" ht="40.5" customHeight="1">
      <c r="A14" s="505"/>
      <c r="B14" s="139"/>
      <c r="C14" s="139"/>
      <c r="D14" s="139"/>
      <c r="E14" s="139"/>
      <c r="F14" s="139"/>
      <c r="G14" s="139"/>
      <c r="H14" s="139"/>
      <c r="I14" s="139"/>
    </row>
    <row r="15" spans="1:13" s="4" customFormat="1" ht="19.5" customHeight="1">
      <c r="A15" s="5"/>
      <c r="B15" s="524"/>
      <c r="C15" s="134"/>
      <c r="D15" s="134"/>
      <c r="E15" s="391"/>
    </row>
    <row r="16" spans="1:13" s="4" customFormat="1" ht="19.5" customHeight="1">
      <c r="A16" s="5"/>
      <c r="B16" s="524"/>
      <c r="C16" s="134"/>
      <c r="D16" s="134"/>
      <c r="E16" s="391"/>
    </row>
    <row r="17" spans="1:18" s="4" customFormat="1" ht="21.75" customHeight="1">
      <c r="A17" s="5"/>
      <c r="B17" s="524"/>
      <c r="C17" s="134"/>
      <c r="D17" s="134"/>
      <c r="E17" s="391"/>
    </row>
    <row r="18" spans="1:18" s="4" customFormat="1" ht="19.5" customHeight="1">
      <c r="A18" s="5"/>
      <c r="B18" s="524"/>
      <c r="C18" s="134"/>
      <c r="D18" s="134"/>
      <c r="E18" s="391"/>
    </row>
    <row r="19" spans="1:18" s="4" customFormat="1" ht="19.5" customHeight="1">
      <c r="A19" s="5"/>
      <c r="B19" s="524"/>
      <c r="C19" s="134"/>
      <c r="D19" s="134"/>
      <c r="E19" s="391"/>
    </row>
    <row r="20" spans="1:18" s="4" customFormat="1" ht="19.5" customHeight="1">
      <c r="A20" s="5"/>
      <c r="B20" s="524"/>
      <c r="C20" s="134"/>
      <c r="D20" s="134"/>
      <c r="E20" s="391"/>
    </row>
    <row r="21" spans="1:18" s="4" customFormat="1" ht="19.5" customHeight="1">
      <c r="A21" s="5"/>
      <c r="B21" s="524"/>
      <c r="C21" s="134"/>
      <c r="D21" s="134"/>
      <c r="E21" s="391"/>
      <c r="P21" s="22"/>
      <c r="Q21" s="64"/>
      <c r="R21" s="64"/>
    </row>
    <row r="22" spans="1:18" s="4" customFormat="1" ht="19.5" customHeight="1">
      <c r="A22" s="5"/>
      <c r="B22" s="524"/>
      <c r="C22" s="134"/>
      <c r="D22" s="134"/>
      <c r="E22" s="391"/>
      <c r="P22" s="22"/>
      <c r="Q22" s="64"/>
      <c r="R22" s="64"/>
    </row>
    <row r="23" spans="1:18" ht="15.75">
      <c r="P23" s="22"/>
      <c r="Q23" s="64"/>
      <c r="R23" s="64"/>
    </row>
    <row r="24" spans="1:18" ht="15.75">
      <c r="P24" s="22"/>
      <c r="Q24" s="64"/>
      <c r="R24" s="64"/>
    </row>
    <row r="25" spans="1:18" ht="15.75">
      <c r="P25" s="22"/>
      <c r="Q25" s="64"/>
      <c r="R25" s="64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6"/>
  <sheetViews>
    <sheetView view="pageBreakPreview" topLeftCell="A80" zoomScale="90" zoomScaleSheetLayoutView="90" zoomScalePageLayoutView="80" workbookViewId="0">
      <selection activeCell="K55" sqref="K55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3" customFormat="1" ht="15">
      <c r="A1" s="4"/>
      <c r="B1" s="42"/>
      <c r="C1" s="13"/>
      <c r="D1" s="13"/>
      <c r="E1" s="13"/>
      <c r="F1" s="13"/>
      <c r="G1" s="13"/>
      <c r="H1" s="13"/>
      <c r="I1" s="13"/>
      <c r="J1" s="13"/>
      <c r="K1" s="74"/>
      <c r="L1" s="74"/>
      <c r="M1" s="74"/>
    </row>
    <row r="2" spans="1:13" ht="34.5" customHeight="1" thickBot="1">
      <c r="A2" s="752" t="s">
        <v>494</v>
      </c>
      <c r="B2" s="752"/>
      <c r="C2" s="752"/>
      <c r="D2" s="752"/>
      <c r="E2" s="752"/>
      <c r="F2" s="752"/>
      <c r="G2" s="752"/>
      <c r="H2" s="752"/>
      <c r="I2" s="752"/>
      <c r="J2" s="752"/>
      <c r="K2" s="117"/>
      <c r="L2" s="21"/>
      <c r="M2" s="21"/>
    </row>
    <row r="3" spans="1:13" ht="22.5" customHeight="1" thickBot="1">
      <c r="A3" s="763"/>
      <c r="B3" s="755" t="s">
        <v>546</v>
      </c>
      <c r="C3" s="756"/>
      <c r="D3" s="757"/>
      <c r="E3" s="755" t="s">
        <v>65</v>
      </c>
      <c r="F3" s="756"/>
      <c r="G3" s="757"/>
      <c r="H3" s="766" t="s">
        <v>31</v>
      </c>
      <c r="I3" s="756"/>
      <c r="J3" s="757"/>
      <c r="K3" s="19"/>
      <c r="L3" s="21"/>
      <c r="M3" s="21"/>
    </row>
    <row r="4" spans="1:13" ht="14.25">
      <c r="A4" s="764"/>
      <c r="B4" s="767" t="s">
        <v>27</v>
      </c>
      <c r="C4" s="768" t="s">
        <v>32</v>
      </c>
      <c r="D4" s="753" t="s">
        <v>404</v>
      </c>
      <c r="E4" s="758" t="s">
        <v>27</v>
      </c>
      <c r="F4" s="760" t="s">
        <v>32</v>
      </c>
      <c r="G4" s="762" t="s">
        <v>404</v>
      </c>
      <c r="H4" s="769" t="s">
        <v>27</v>
      </c>
      <c r="I4" s="768" t="s">
        <v>32</v>
      </c>
      <c r="J4" s="753" t="s">
        <v>404</v>
      </c>
      <c r="K4" s="20"/>
      <c r="L4" s="20"/>
      <c r="M4" s="20"/>
    </row>
    <row r="5" spans="1:13" ht="57.75" customHeight="1" thickBot="1">
      <c r="A5" s="765"/>
      <c r="B5" s="759"/>
      <c r="C5" s="761"/>
      <c r="D5" s="754"/>
      <c r="E5" s="759"/>
      <c r="F5" s="761"/>
      <c r="G5" s="754"/>
      <c r="H5" s="770"/>
      <c r="I5" s="761"/>
      <c r="J5" s="754"/>
      <c r="K5" s="20"/>
      <c r="L5" s="20"/>
      <c r="M5" s="20"/>
    </row>
    <row r="6" spans="1:13" ht="18" hidden="1" customHeight="1">
      <c r="A6" s="571" t="s">
        <v>10</v>
      </c>
      <c r="B6" s="572">
        <v>2679.4</v>
      </c>
      <c r="C6" s="573">
        <v>101.1</v>
      </c>
      <c r="D6" s="574">
        <v>101.1</v>
      </c>
      <c r="E6" s="572">
        <v>1662.34</v>
      </c>
      <c r="F6" s="575">
        <f>E6/1645.8*100</f>
        <v>101.00498237938996</v>
      </c>
      <c r="G6" s="576">
        <f t="shared" ref="G6:G11" si="0">E6/1645.8*100</f>
        <v>101.00498237938996</v>
      </c>
      <c r="H6" s="572">
        <v>1506.8</v>
      </c>
      <c r="I6" s="573">
        <v>102.2</v>
      </c>
      <c r="J6" s="574">
        <v>102.2</v>
      </c>
      <c r="K6" s="20"/>
      <c r="L6" s="20"/>
      <c r="M6" s="20"/>
    </row>
    <row r="7" spans="1:13" ht="18" hidden="1" customHeight="1">
      <c r="A7" s="577" t="s">
        <v>11</v>
      </c>
      <c r="B7" s="578">
        <v>2703.1</v>
      </c>
      <c r="C7" s="579">
        <v>100.9</v>
      </c>
      <c r="D7" s="580">
        <v>102</v>
      </c>
      <c r="E7" s="578">
        <v>1671.55</v>
      </c>
      <c r="F7" s="581">
        <f t="shared" ref="F7:F12" si="1">E7/E6*100</f>
        <v>100.55403828338368</v>
      </c>
      <c r="G7" s="582">
        <f t="shared" si="0"/>
        <v>101.56458864989671</v>
      </c>
      <c r="H7" s="578">
        <v>1524.3</v>
      </c>
      <c r="I7" s="579">
        <v>101.2</v>
      </c>
      <c r="J7" s="580">
        <v>103.4</v>
      </c>
      <c r="K7" s="20"/>
      <c r="L7" s="20"/>
      <c r="M7" s="20"/>
    </row>
    <row r="8" spans="1:13" ht="18" hidden="1" customHeight="1">
      <c r="A8" s="577" t="s">
        <v>12</v>
      </c>
      <c r="B8" s="578">
        <v>2800.3</v>
      </c>
      <c r="C8" s="579">
        <v>103.6</v>
      </c>
      <c r="D8" s="580">
        <v>105.6</v>
      </c>
      <c r="E8" s="578">
        <v>1684.83</v>
      </c>
      <c r="F8" s="581">
        <f t="shared" si="1"/>
        <v>100.79447219646435</v>
      </c>
      <c r="G8" s="582">
        <f t="shared" si="0"/>
        <v>102.37149106817354</v>
      </c>
      <c r="H8" s="578">
        <v>1542.5</v>
      </c>
      <c r="I8" s="579">
        <v>101.2</v>
      </c>
      <c r="J8" s="580">
        <v>104.7</v>
      </c>
      <c r="K8" s="20"/>
      <c r="L8" s="20"/>
      <c r="M8" s="20"/>
    </row>
    <row r="9" spans="1:13" ht="18" hidden="1" customHeight="1">
      <c r="A9" s="577" t="s">
        <v>13</v>
      </c>
      <c r="B9" s="578">
        <v>2903.6</v>
      </c>
      <c r="C9" s="579">
        <v>103.7</v>
      </c>
      <c r="D9" s="580">
        <v>109.5</v>
      </c>
      <c r="E9" s="578">
        <v>1703.7</v>
      </c>
      <c r="F9" s="581">
        <f t="shared" si="1"/>
        <v>101.11999430209578</v>
      </c>
      <c r="G9" s="582">
        <f t="shared" si="0"/>
        <v>103.51804593510757</v>
      </c>
      <c r="H9" s="578">
        <v>1555.4</v>
      </c>
      <c r="I9" s="579">
        <v>100.8</v>
      </c>
      <c r="J9" s="580">
        <v>105.5</v>
      </c>
      <c r="K9" s="20"/>
      <c r="L9" s="19"/>
      <c r="M9" s="19"/>
    </row>
    <row r="10" spans="1:13" ht="18" hidden="1" customHeight="1">
      <c r="A10" s="577" t="s">
        <v>14</v>
      </c>
      <c r="B10" s="578">
        <v>2944.1</v>
      </c>
      <c r="C10" s="579">
        <v>101.4</v>
      </c>
      <c r="D10" s="580">
        <v>111.1</v>
      </c>
      <c r="E10" s="578">
        <v>1752.4</v>
      </c>
      <c r="F10" s="581">
        <f t="shared" si="1"/>
        <v>102.85848447496626</v>
      </c>
      <c r="G10" s="582">
        <f t="shared" si="0"/>
        <v>106.47709320695104</v>
      </c>
      <c r="H10" s="578">
        <v>1589.8</v>
      </c>
      <c r="I10" s="579">
        <v>102.2</v>
      </c>
      <c r="J10" s="580">
        <v>107.9</v>
      </c>
      <c r="K10" s="13"/>
      <c r="L10" s="13"/>
      <c r="M10" s="13"/>
    </row>
    <row r="11" spans="1:13" ht="18" hidden="1" customHeight="1">
      <c r="A11" s="577" t="s">
        <v>15</v>
      </c>
      <c r="B11" s="578">
        <v>2989.1</v>
      </c>
      <c r="C11" s="579">
        <v>101.5</v>
      </c>
      <c r="D11" s="580">
        <v>112.8</v>
      </c>
      <c r="E11" s="578">
        <v>1769.4</v>
      </c>
      <c r="F11" s="581">
        <f t="shared" si="1"/>
        <v>100.97009815110705</v>
      </c>
      <c r="G11" s="582">
        <f t="shared" si="0"/>
        <v>107.5100255195042</v>
      </c>
      <c r="H11" s="578">
        <v>1666.3</v>
      </c>
      <c r="I11" s="579">
        <v>102.2</v>
      </c>
      <c r="J11" s="580">
        <v>113.1</v>
      </c>
      <c r="K11" s="13"/>
      <c r="L11" s="13"/>
      <c r="M11" s="13"/>
    </row>
    <row r="12" spans="1:13" ht="18" hidden="1" customHeight="1">
      <c r="A12" s="577" t="s">
        <v>140</v>
      </c>
      <c r="B12" s="578">
        <v>2970.1</v>
      </c>
      <c r="C12" s="579">
        <v>99.4</v>
      </c>
      <c r="D12" s="580">
        <v>112</v>
      </c>
      <c r="E12" s="578">
        <v>1775.6</v>
      </c>
      <c r="F12" s="581">
        <f t="shared" si="1"/>
        <v>100.35040126596586</v>
      </c>
      <c r="G12" s="582">
        <f>E12/1645.8*100</f>
        <v>107.88674200996475</v>
      </c>
      <c r="H12" s="578">
        <v>1726.5</v>
      </c>
      <c r="I12" s="581">
        <f t="shared" ref="I12:I18" si="2">H12/H11*100</f>
        <v>103.61279481485927</v>
      </c>
      <c r="J12" s="582">
        <f>H12/1473.8*100</f>
        <v>117.14615280227983</v>
      </c>
      <c r="K12" s="13"/>
      <c r="L12" s="13"/>
      <c r="M12" s="13"/>
    </row>
    <row r="13" spans="1:13" ht="18" hidden="1" customHeight="1">
      <c r="A13" s="577" t="s">
        <v>151</v>
      </c>
      <c r="B13" s="578">
        <v>2889.4</v>
      </c>
      <c r="C13" s="581">
        <f t="shared" ref="C13:C18" si="3">B13/B12*100</f>
        <v>97.282919767011222</v>
      </c>
      <c r="D13" s="583">
        <f>B13/2650.25*100</f>
        <v>109.0236770116027</v>
      </c>
      <c r="E13" s="578">
        <v>1783.1</v>
      </c>
      <c r="F13" s="581">
        <f t="shared" ref="F13:F18" si="4">E13/E12*100</f>
        <v>100.42239243072764</v>
      </c>
      <c r="G13" s="582">
        <f>E13/1645.8*100</f>
        <v>108.3424474419735</v>
      </c>
      <c r="H13" s="578">
        <v>1656.9</v>
      </c>
      <c r="I13" s="581">
        <f t="shared" si="2"/>
        <v>95.968722849695922</v>
      </c>
      <c r="J13" s="582">
        <f>H13/1473.8*100</f>
        <v>112.42366671190123</v>
      </c>
      <c r="K13" s="13"/>
      <c r="L13" s="13"/>
      <c r="M13" s="13"/>
    </row>
    <row r="14" spans="1:13" ht="18" hidden="1" customHeight="1">
      <c r="A14" s="584" t="s">
        <v>157</v>
      </c>
      <c r="B14" s="585">
        <v>2726.8</v>
      </c>
      <c r="C14" s="586">
        <f t="shared" si="3"/>
        <v>94.372534090122514</v>
      </c>
      <c r="D14" s="587">
        <f>B14/2650.25*100</f>
        <v>102.88840675407982</v>
      </c>
      <c r="E14" s="585">
        <v>1718.9</v>
      </c>
      <c r="F14" s="586">
        <f t="shared" si="4"/>
        <v>96.399528910324733</v>
      </c>
      <c r="G14" s="588">
        <f>E14/1645.8*100</f>
        <v>104.44160894397862</v>
      </c>
      <c r="H14" s="585">
        <v>1640.4</v>
      </c>
      <c r="I14" s="586">
        <f t="shared" si="2"/>
        <v>99.004164403403948</v>
      </c>
      <c r="J14" s="588">
        <f>H14/1473.8*100</f>
        <v>111.30411181978559</v>
      </c>
      <c r="K14" s="13"/>
      <c r="L14" s="13"/>
      <c r="M14" s="13"/>
    </row>
    <row r="15" spans="1:13" ht="18" hidden="1" customHeight="1">
      <c r="A15" s="584" t="s">
        <v>158</v>
      </c>
      <c r="B15" s="585">
        <v>2842.3</v>
      </c>
      <c r="C15" s="586">
        <f t="shared" si="3"/>
        <v>104.23573419392696</v>
      </c>
      <c r="D15" s="587">
        <f>B15/2650.25*100</f>
        <v>107.24648618054901</v>
      </c>
      <c r="E15" s="585">
        <v>1788.9</v>
      </c>
      <c r="F15" s="586">
        <f t="shared" si="4"/>
        <v>104.07237186572809</v>
      </c>
      <c r="G15" s="588">
        <f>E15/1645.8*100</f>
        <v>108.69485964272695</v>
      </c>
      <c r="H15" s="585">
        <v>1706.3</v>
      </c>
      <c r="I15" s="586">
        <f t="shared" si="2"/>
        <v>104.01731285052425</v>
      </c>
      <c r="J15" s="588">
        <f>H15/1473.8*100</f>
        <v>115.77554620708372</v>
      </c>
      <c r="K15" s="13"/>
      <c r="L15" s="13"/>
      <c r="M15" s="13"/>
    </row>
    <row r="16" spans="1:13" ht="18" hidden="1" customHeight="1" thickBot="1">
      <c r="A16" s="584" t="s">
        <v>163</v>
      </c>
      <c r="B16" s="585">
        <v>2955.4</v>
      </c>
      <c r="C16" s="586">
        <f t="shared" si="3"/>
        <v>103.97917179748795</v>
      </c>
      <c r="D16" s="587">
        <f>B16/2650.25*100</f>
        <v>111.51400811244223</v>
      </c>
      <c r="E16" s="585">
        <v>1847.5</v>
      </c>
      <c r="F16" s="586">
        <f t="shared" si="4"/>
        <v>103.27575605120465</v>
      </c>
      <c r="G16" s="588">
        <f>E16/1645.8*100</f>
        <v>112.25543808482198</v>
      </c>
      <c r="H16" s="585">
        <v>1754.5</v>
      </c>
      <c r="I16" s="586">
        <f t="shared" si="2"/>
        <v>102.82482564613491</v>
      </c>
      <c r="J16" s="588">
        <f>H16/1473.8*100</f>
        <v>119.04600352829422</v>
      </c>
      <c r="K16" s="13"/>
      <c r="L16" s="13"/>
      <c r="M16" s="13"/>
    </row>
    <row r="17" spans="1:13" ht="18" hidden="1" customHeight="1">
      <c r="A17" s="589" t="s">
        <v>165</v>
      </c>
      <c r="B17" s="572">
        <v>3026.4</v>
      </c>
      <c r="C17" s="575">
        <f t="shared" si="3"/>
        <v>102.40238208025987</v>
      </c>
      <c r="D17" s="590">
        <f>B17/B17*100</f>
        <v>100</v>
      </c>
      <c r="E17" s="591">
        <v>1922.04</v>
      </c>
      <c r="F17" s="575">
        <f t="shared" si="4"/>
        <v>104.03464140730716</v>
      </c>
      <c r="G17" s="576">
        <f>E17/E17*100</f>
        <v>100</v>
      </c>
      <c r="H17" s="591">
        <v>1802</v>
      </c>
      <c r="I17" s="575">
        <f t="shared" si="2"/>
        <v>102.70732402393845</v>
      </c>
      <c r="J17" s="576">
        <f>H17/H17*100</f>
        <v>100</v>
      </c>
      <c r="K17" s="13"/>
      <c r="L17" s="13"/>
      <c r="M17" s="13"/>
    </row>
    <row r="18" spans="1:13" ht="18" hidden="1" customHeight="1">
      <c r="A18" s="592" t="s">
        <v>10</v>
      </c>
      <c r="B18" s="593">
        <v>3049.23</v>
      </c>
      <c r="C18" s="586">
        <f t="shared" si="3"/>
        <v>100.75436161776368</v>
      </c>
      <c r="D18" s="587">
        <f>B18/B17*100</f>
        <v>100.75436161776368</v>
      </c>
      <c r="E18" s="593">
        <v>2038.6</v>
      </c>
      <c r="F18" s="586">
        <f t="shared" si="4"/>
        <v>106.06438991904434</v>
      </c>
      <c r="G18" s="588">
        <f>E18/1922*100</f>
        <v>106.06659729448491</v>
      </c>
      <c r="H18" s="593">
        <v>1880</v>
      </c>
      <c r="I18" s="586">
        <f t="shared" si="2"/>
        <v>104.32852386237515</v>
      </c>
      <c r="J18" s="588">
        <f>H18/1802*100</f>
        <v>104.32852386237515</v>
      </c>
      <c r="K18" s="13"/>
      <c r="L18" s="13"/>
      <c r="M18" s="13"/>
    </row>
    <row r="19" spans="1:13" ht="18" hidden="1" customHeight="1">
      <c r="A19" s="592" t="s">
        <v>11</v>
      </c>
      <c r="B19" s="593">
        <v>3222.24</v>
      </c>
      <c r="C19" s="586">
        <f t="shared" ref="C19:C24" si="5">B19/B18*100</f>
        <v>105.67389144144586</v>
      </c>
      <c r="D19" s="587">
        <f>B19/B17*100</f>
        <v>106.4710547184774</v>
      </c>
      <c r="E19" s="593">
        <v>2109.6</v>
      </c>
      <c r="F19" s="586">
        <f t="shared" ref="F19:F24" si="6">E19/E18*100</f>
        <v>103.48278230157952</v>
      </c>
      <c r="G19" s="588">
        <f>E19/E17*100</f>
        <v>109.75838171942311</v>
      </c>
      <c r="H19" s="593">
        <v>1941</v>
      </c>
      <c r="I19" s="586">
        <f t="shared" ref="I19:I24" si="7">H19/H18*100</f>
        <v>103.24468085106382</v>
      </c>
      <c r="J19" s="588">
        <f>H19/H17*100</f>
        <v>107.71365149833518</v>
      </c>
      <c r="K19" s="13"/>
      <c r="L19" s="13"/>
      <c r="M19" s="13"/>
    </row>
    <row r="20" spans="1:13" ht="18" hidden="1" customHeight="1">
      <c r="A20" s="592" t="s">
        <v>12</v>
      </c>
      <c r="B20" s="593">
        <v>3317.51</v>
      </c>
      <c r="C20" s="586">
        <f t="shared" si="5"/>
        <v>102.95663885992354</v>
      </c>
      <c r="D20" s="587">
        <f>B20/B17*100</f>
        <v>109.61901929685436</v>
      </c>
      <c r="E20" s="593">
        <v>2179.4</v>
      </c>
      <c r="F20" s="586">
        <f t="shared" si="6"/>
        <v>103.3086841107319</v>
      </c>
      <c r="G20" s="588">
        <f>E20/E17*100</f>
        <v>113.38993985557013</v>
      </c>
      <c r="H20" s="593">
        <v>1993.5</v>
      </c>
      <c r="I20" s="586">
        <f t="shared" si="7"/>
        <v>102.7047913446677</v>
      </c>
      <c r="J20" s="588">
        <f>H20/H17*100</f>
        <v>110.62708102108768</v>
      </c>
      <c r="K20" s="13"/>
      <c r="L20" s="13"/>
      <c r="M20" s="13"/>
    </row>
    <row r="21" spans="1:13" ht="16.5" hidden="1" customHeight="1">
      <c r="A21" s="594" t="s">
        <v>13</v>
      </c>
      <c r="B21" s="593">
        <v>3437.04</v>
      </c>
      <c r="C21" s="586">
        <f t="shared" si="5"/>
        <v>103.60300345741234</v>
      </c>
      <c r="D21" s="587">
        <f>B21/B17*100</f>
        <v>113.56859635210151</v>
      </c>
      <c r="E21" s="593">
        <v>2274.83</v>
      </c>
      <c r="F21" s="586">
        <f t="shared" si="6"/>
        <v>104.37872809030007</v>
      </c>
      <c r="G21" s="588">
        <f>E21/E17*100</f>
        <v>118.35497700360034</v>
      </c>
      <c r="H21" s="585">
        <v>2070.3000000000002</v>
      </c>
      <c r="I21" s="586">
        <f t="shared" si="7"/>
        <v>103.85252069224981</v>
      </c>
      <c r="J21" s="588">
        <f>H21/H17*100</f>
        <v>114.88901220865706</v>
      </c>
      <c r="K21" s="13"/>
      <c r="L21" s="13"/>
      <c r="M21" s="13"/>
    </row>
    <row r="22" spans="1:13" ht="16.5" hidden="1" customHeight="1">
      <c r="A22" s="595" t="s">
        <v>14</v>
      </c>
      <c r="B22" s="596">
        <v>3674.67</v>
      </c>
      <c r="C22" s="581">
        <f t="shared" si="5"/>
        <v>106.91379791913972</v>
      </c>
      <c r="D22" s="583">
        <f>B22/B17*100</f>
        <v>121.42049960348929</v>
      </c>
      <c r="E22" s="596">
        <v>2357.1</v>
      </c>
      <c r="F22" s="581">
        <f t="shared" si="6"/>
        <v>103.61653398275914</v>
      </c>
      <c r="G22" s="582">
        <f>E22/E17*100</f>
        <v>122.63532496722232</v>
      </c>
      <c r="H22" s="578">
        <v>2155.1999999999998</v>
      </c>
      <c r="I22" s="581">
        <f t="shared" si="7"/>
        <v>104.10085494855817</v>
      </c>
      <c r="J22" s="582">
        <f>H22/H17*100</f>
        <v>119.60044395116536</v>
      </c>
      <c r="K22" s="13"/>
      <c r="L22" s="13"/>
      <c r="M22" s="13"/>
    </row>
    <row r="23" spans="1:13" ht="16.5" hidden="1" customHeight="1">
      <c r="A23" s="594" t="s">
        <v>15</v>
      </c>
      <c r="B23" s="593">
        <v>3705.87</v>
      </c>
      <c r="C23" s="586">
        <f t="shared" si="5"/>
        <v>100.84905583358506</v>
      </c>
      <c r="D23" s="587">
        <f>B23/B17*100</f>
        <v>122.45142743854083</v>
      </c>
      <c r="E23" s="593">
        <v>2355.83</v>
      </c>
      <c r="F23" s="586">
        <f t="shared" si="6"/>
        <v>99.946120232489079</v>
      </c>
      <c r="G23" s="588">
        <f>E23/E17*100</f>
        <v>122.56924933924371</v>
      </c>
      <c r="H23" s="585">
        <v>2173.9</v>
      </c>
      <c r="I23" s="586">
        <f t="shared" si="7"/>
        <v>100.86766889383819</v>
      </c>
      <c r="J23" s="588">
        <f>H23/H17*100</f>
        <v>120.63817980022198</v>
      </c>
      <c r="K23" s="13"/>
      <c r="L23" s="13"/>
      <c r="M23" s="13"/>
    </row>
    <row r="24" spans="1:13" ht="16.5" hidden="1" customHeight="1">
      <c r="A24" s="594" t="s">
        <v>140</v>
      </c>
      <c r="B24" s="593">
        <v>3734.85</v>
      </c>
      <c r="C24" s="586">
        <f t="shared" si="5"/>
        <v>100.78200260667536</v>
      </c>
      <c r="D24" s="587">
        <f>B24/B17*100</f>
        <v>123.40900079302139</v>
      </c>
      <c r="E24" s="593">
        <v>2382.3000000000002</v>
      </c>
      <c r="F24" s="586">
        <f t="shared" si="6"/>
        <v>101.12359550561798</v>
      </c>
      <c r="G24" s="588">
        <f>E24/E17*100</f>
        <v>123.94643191608917</v>
      </c>
      <c r="H24" s="585">
        <v>2147.4</v>
      </c>
      <c r="I24" s="586">
        <f t="shared" si="7"/>
        <v>98.780992685956122</v>
      </c>
      <c r="J24" s="588">
        <f>H24/H17*100</f>
        <v>119.16759156492786</v>
      </c>
      <c r="K24" s="13"/>
      <c r="L24" s="13"/>
      <c r="M24" s="13"/>
    </row>
    <row r="25" spans="1:13" ht="16.5" hidden="1" customHeight="1">
      <c r="A25" s="594" t="s">
        <v>151</v>
      </c>
      <c r="B25" s="596">
        <v>3311.01</v>
      </c>
      <c r="C25" s="581">
        <f t="shared" ref="C25:C32" si="8">B25/B24*100</f>
        <v>88.651753082453126</v>
      </c>
      <c r="D25" s="583">
        <f>B25/B17*100</f>
        <v>109.40424266455196</v>
      </c>
      <c r="E25" s="596">
        <v>2262.54</v>
      </c>
      <c r="F25" s="581">
        <f t="shared" ref="F25:F35" si="9">E25/E24*100</f>
        <v>94.972925324266456</v>
      </c>
      <c r="G25" s="582">
        <f>E25/E17*100</f>
        <v>117.71555222576013</v>
      </c>
      <c r="H25" s="578">
        <v>2068.1</v>
      </c>
      <c r="I25" s="581">
        <f t="shared" ref="I25:I32" si="10">H25/H24*100</f>
        <v>96.307162149576214</v>
      </c>
      <c r="J25" s="582">
        <f>H25/H17*100</f>
        <v>114.76692563817979</v>
      </c>
      <c r="K25" s="13"/>
      <c r="L25" s="13"/>
      <c r="M25" s="13"/>
    </row>
    <row r="26" spans="1:13" ht="16.5" hidden="1" customHeight="1">
      <c r="A26" s="594" t="s">
        <v>157</v>
      </c>
      <c r="B26" s="593">
        <v>3270.26</v>
      </c>
      <c r="C26" s="586">
        <f t="shared" si="8"/>
        <v>98.769257718943777</v>
      </c>
      <c r="D26" s="587">
        <f>B26/B17*100</f>
        <v>108.05775839280993</v>
      </c>
      <c r="E26" s="593">
        <v>2196.8000000000002</v>
      </c>
      <c r="F26" s="586">
        <f t="shared" si="9"/>
        <v>97.094416010324693</v>
      </c>
      <c r="G26" s="588">
        <f>E26/E17*100</f>
        <v>114.29522798693057</v>
      </c>
      <c r="H26" s="585">
        <v>2037.8</v>
      </c>
      <c r="I26" s="586">
        <f t="shared" si="10"/>
        <v>98.534887094434509</v>
      </c>
      <c r="J26" s="588">
        <f>H26/H17*100</f>
        <v>113.08546059933407</v>
      </c>
      <c r="K26" s="13"/>
      <c r="L26" s="13"/>
      <c r="M26" s="13"/>
    </row>
    <row r="27" spans="1:13" ht="16.5" hidden="1" customHeight="1">
      <c r="A27" s="594" t="s">
        <v>158</v>
      </c>
      <c r="B27" s="593">
        <v>3404.45</v>
      </c>
      <c r="C27" s="586">
        <f t="shared" si="8"/>
        <v>104.10334346504557</v>
      </c>
      <c r="D27" s="587">
        <f>B27/B17*100</f>
        <v>112.49173936029607</v>
      </c>
      <c r="E27" s="593">
        <v>2201.81</v>
      </c>
      <c r="F27" s="586">
        <f t="shared" si="9"/>
        <v>100.22805899490166</v>
      </c>
      <c r="G27" s="588">
        <f>E27/E17*100</f>
        <v>114.55588853509812</v>
      </c>
      <c r="H27" s="585">
        <v>2066.8000000000002</v>
      </c>
      <c r="I27" s="586">
        <f t="shared" si="10"/>
        <v>101.42310334674652</v>
      </c>
      <c r="J27" s="588">
        <f>H27/H17*100</f>
        <v>114.69478357380689</v>
      </c>
      <c r="K27" s="13"/>
      <c r="L27" s="13"/>
      <c r="M27" s="13"/>
    </row>
    <row r="28" spans="1:13" ht="16.5" hidden="1" customHeight="1" thickBot="1">
      <c r="A28" s="594" t="s">
        <v>163</v>
      </c>
      <c r="B28" s="593">
        <v>3476.63</v>
      </c>
      <c r="C28" s="586">
        <f>B28/B27*100</f>
        <v>102.12016625299241</v>
      </c>
      <c r="D28" s="587">
        <f>B28/B17*100</f>
        <v>114.87675125561722</v>
      </c>
      <c r="E28" s="593">
        <v>2225.09</v>
      </c>
      <c r="F28" s="586">
        <f>E28/E27*100</f>
        <v>101.05731193881398</v>
      </c>
      <c r="G28" s="588">
        <f>E28/E17*100</f>
        <v>115.76710162119417</v>
      </c>
      <c r="H28" s="585">
        <v>2093.5</v>
      </c>
      <c r="I28" s="586">
        <f>H28/H27*100</f>
        <v>101.2918521385717</v>
      </c>
      <c r="J28" s="588">
        <f>H28/H17*100</f>
        <v>116.1764705882353</v>
      </c>
      <c r="K28" s="13"/>
      <c r="L28" s="13"/>
      <c r="M28" s="13"/>
    </row>
    <row r="29" spans="1:13" ht="16.5" hidden="1" customHeight="1">
      <c r="A29" s="597" t="s">
        <v>198</v>
      </c>
      <c r="B29" s="591">
        <v>3437.58</v>
      </c>
      <c r="C29" s="575">
        <f>B29/B28*100</f>
        <v>98.876785852966805</v>
      </c>
      <c r="D29" s="576">
        <v>120.1</v>
      </c>
      <c r="E29" s="598">
        <v>2241.8000000000002</v>
      </c>
      <c r="F29" s="575">
        <f>E29/E28*100</f>
        <v>100.75098085920121</v>
      </c>
      <c r="G29" s="599">
        <f>E29/E17*100</f>
        <v>116.63649039562134</v>
      </c>
      <c r="H29" s="600">
        <v>2116.4</v>
      </c>
      <c r="I29" s="575">
        <f>H29/H28*100</f>
        <v>101.09386195366612</v>
      </c>
      <c r="J29" s="576">
        <f>H29/H17*100</f>
        <v>117.44728079911211</v>
      </c>
      <c r="K29" s="13"/>
      <c r="L29" s="13"/>
      <c r="M29" s="13"/>
    </row>
    <row r="30" spans="1:13" ht="16.5" hidden="1" customHeight="1">
      <c r="A30" s="601" t="s">
        <v>10</v>
      </c>
      <c r="B30" s="596">
        <v>3458.68</v>
      </c>
      <c r="C30" s="581">
        <f>B30/B29*100</f>
        <v>100.61380389692749</v>
      </c>
      <c r="D30" s="582">
        <f t="shared" ref="D30:D35" si="11">B30/B$29*100</f>
        <v>100.61380389692749</v>
      </c>
      <c r="E30" s="602">
        <v>2295.15</v>
      </c>
      <c r="F30" s="581">
        <f>E30/E29*100</f>
        <v>102.37978410206084</v>
      </c>
      <c r="G30" s="603">
        <f t="shared" ref="G30:G35" si="12">E30/E$29*100</f>
        <v>102.37978410206084</v>
      </c>
      <c r="H30" s="578">
        <v>2159.42</v>
      </c>
      <c r="I30" s="581">
        <f>H30/H29*100</f>
        <v>102.03269703269704</v>
      </c>
      <c r="J30" s="582">
        <f t="shared" ref="J30:J35" si="13">H30/H$29*100</f>
        <v>102.03269703269704</v>
      </c>
      <c r="K30" s="13"/>
      <c r="L30" s="13"/>
      <c r="M30" s="13"/>
    </row>
    <row r="31" spans="1:13" ht="16.5" hidden="1" customHeight="1">
      <c r="A31" s="601" t="s">
        <v>11</v>
      </c>
      <c r="B31" s="596">
        <v>3610.8</v>
      </c>
      <c r="C31" s="581">
        <f t="shared" si="8"/>
        <v>104.39820972162792</v>
      </c>
      <c r="D31" s="582">
        <f t="shared" si="11"/>
        <v>105.0390100012218</v>
      </c>
      <c r="E31" s="602">
        <v>2360.09</v>
      </c>
      <c r="F31" s="581">
        <f t="shared" si="9"/>
        <v>102.82944469860358</v>
      </c>
      <c r="G31" s="603">
        <f t="shared" si="12"/>
        <v>105.27656347577839</v>
      </c>
      <c r="H31" s="578">
        <v>2190.87</v>
      </c>
      <c r="I31" s="581">
        <f t="shared" si="10"/>
        <v>101.45640959146436</v>
      </c>
      <c r="J31" s="582">
        <f t="shared" si="13"/>
        <v>103.51871101871102</v>
      </c>
      <c r="K31" s="13"/>
      <c r="L31" s="13"/>
      <c r="M31" s="13"/>
    </row>
    <row r="32" spans="1:13" ht="16.5" hidden="1" customHeight="1">
      <c r="A32" s="601" t="s">
        <v>12</v>
      </c>
      <c r="B32" s="596">
        <v>3757.48</v>
      </c>
      <c r="C32" s="581">
        <f t="shared" si="8"/>
        <v>104.06225767143016</v>
      </c>
      <c r="D32" s="582">
        <f t="shared" si="11"/>
        <v>109.30596524299072</v>
      </c>
      <c r="E32" s="602">
        <v>2423.02</v>
      </c>
      <c r="F32" s="581">
        <f t="shared" si="9"/>
        <v>102.66642373807777</v>
      </c>
      <c r="G32" s="603">
        <f t="shared" si="12"/>
        <v>108.08368275492906</v>
      </c>
      <c r="H32" s="578">
        <v>2204.0500000000002</v>
      </c>
      <c r="I32" s="581">
        <f t="shared" si="10"/>
        <v>100.60158749720432</v>
      </c>
      <c r="J32" s="582">
        <f t="shared" si="13"/>
        <v>104.14146664146664</v>
      </c>
      <c r="K32" s="13"/>
      <c r="L32" s="13"/>
      <c r="M32" s="13"/>
    </row>
    <row r="33" spans="1:13" ht="16.5" hidden="1" customHeight="1">
      <c r="A33" s="601" t="s">
        <v>13</v>
      </c>
      <c r="B33" s="596">
        <v>3814.09</v>
      </c>
      <c r="C33" s="581">
        <f t="shared" ref="C33:C38" si="14">B33/B32*100</f>
        <v>101.50659484548154</v>
      </c>
      <c r="D33" s="582">
        <f t="shared" si="11"/>
        <v>110.95276328114548</v>
      </c>
      <c r="E33" s="602">
        <v>2406.36</v>
      </c>
      <c r="F33" s="581">
        <f t="shared" si="9"/>
        <v>99.312428291966228</v>
      </c>
      <c r="G33" s="603">
        <f t="shared" si="12"/>
        <v>107.34052993130521</v>
      </c>
      <c r="H33" s="578">
        <v>2212.92</v>
      </c>
      <c r="I33" s="581">
        <f t="shared" ref="I33:I38" si="15">H33/H32*100</f>
        <v>100.40244096095823</v>
      </c>
      <c r="J33" s="582">
        <f t="shared" si="13"/>
        <v>104.56057456057455</v>
      </c>
      <c r="K33" s="13"/>
      <c r="L33" s="13"/>
      <c r="M33" s="13"/>
    </row>
    <row r="34" spans="1:13" ht="16.5" hidden="1" customHeight="1">
      <c r="A34" s="604" t="s">
        <v>14</v>
      </c>
      <c r="B34" s="593">
        <v>3947.2</v>
      </c>
      <c r="C34" s="586">
        <f t="shared" si="14"/>
        <v>103.48995435346306</v>
      </c>
      <c r="D34" s="588">
        <f t="shared" si="11"/>
        <v>114.82496407356338</v>
      </c>
      <c r="E34" s="605">
        <v>2406.1</v>
      </c>
      <c r="F34" s="606">
        <f t="shared" si="9"/>
        <v>99.989195299123978</v>
      </c>
      <c r="G34" s="607">
        <f t="shared" si="12"/>
        <v>107.32893210812739</v>
      </c>
      <c r="H34" s="608">
        <v>2240.4</v>
      </c>
      <c r="I34" s="586">
        <f t="shared" si="15"/>
        <v>101.2417981671276</v>
      </c>
      <c r="J34" s="588">
        <f t="shared" si="13"/>
        <v>105.85900585900585</v>
      </c>
      <c r="K34" s="13"/>
      <c r="L34" s="13"/>
      <c r="M34" s="13"/>
    </row>
    <row r="35" spans="1:13" ht="16.5" hidden="1" customHeight="1">
      <c r="A35" s="601" t="s">
        <v>15</v>
      </c>
      <c r="B35" s="596">
        <v>3926.3</v>
      </c>
      <c r="C35" s="581">
        <f t="shared" si="14"/>
        <v>99.470510741791657</v>
      </c>
      <c r="D35" s="582">
        <f t="shared" si="11"/>
        <v>114.21697822305228</v>
      </c>
      <c r="E35" s="602">
        <v>2410.9299999999998</v>
      </c>
      <c r="F35" s="609">
        <f t="shared" si="9"/>
        <v>100.20073978637629</v>
      </c>
      <c r="G35" s="603">
        <f t="shared" si="12"/>
        <v>107.54438397716119</v>
      </c>
      <c r="H35" s="578">
        <v>2270.63</v>
      </c>
      <c r="I35" s="581">
        <f t="shared" si="15"/>
        <v>101.34931262274594</v>
      </c>
      <c r="J35" s="582">
        <f t="shared" si="13"/>
        <v>107.28737478737477</v>
      </c>
      <c r="K35" s="13"/>
      <c r="L35" s="13"/>
      <c r="M35" s="13"/>
    </row>
    <row r="36" spans="1:13" ht="16.5" hidden="1" customHeight="1">
      <c r="A36" s="601" t="s">
        <v>140</v>
      </c>
      <c r="B36" s="596">
        <v>3709.52</v>
      </c>
      <c r="C36" s="581">
        <f t="shared" si="14"/>
        <v>94.478771362351324</v>
      </c>
      <c r="D36" s="582">
        <f>B36/B$29*100</f>
        <v>107.91079771234415</v>
      </c>
      <c r="E36" s="602">
        <v>2423.37</v>
      </c>
      <c r="F36" s="581">
        <f t="shared" ref="F36:F41" si="16">E36/E35*100</f>
        <v>100.51598345866533</v>
      </c>
      <c r="G36" s="603">
        <f>E36/E$29*100</f>
        <v>108.09929520920687</v>
      </c>
      <c r="H36" s="610">
        <v>2305.1999999999998</v>
      </c>
      <c r="I36" s="581">
        <f t="shared" si="15"/>
        <v>101.52248494911103</v>
      </c>
      <c r="J36" s="582">
        <f>H36/H$29*100</f>
        <v>108.92080892080891</v>
      </c>
      <c r="K36" s="13"/>
      <c r="L36" s="13"/>
      <c r="M36" s="13"/>
    </row>
    <row r="37" spans="1:13" ht="16.5" hidden="1" customHeight="1">
      <c r="A37" s="601" t="s">
        <v>151</v>
      </c>
      <c r="B37" s="596">
        <v>3718.28</v>
      </c>
      <c r="C37" s="581">
        <f t="shared" si="14"/>
        <v>100.23614915137269</v>
      </c>
      <c r="D37" s="582">
        <f>B37/B$29*100</f>
        <v>108.16562814538135</v>
      </c>
      <c r="E37" s="602">
        <v>2428.86</v>
      </c>
      <c r="F37" s="581">
        <f t="shared" si="16"/>
        <v>100.22654402753193</v>
      </c>
      <c r="G37" s="603">
        <f>E37/E$29*100</f>
        <v>108.34418770630742</v>
      </c>
      <c r="H37" s="610">
        <v>2225.67</v>
      </c>
      <c r="I37" s="581">
        <f t="shared" si="15"/>
        <v>96.549973971889642</v>
      </c>
      <c r="J37" s="582">
        <f>H37/H$29*100</f>
        <v>105.16301266301267</v>
      </c>
      <c r="K37" s="13"/>
      <c r="L37" s="13"/>
      <c r="M37" s="13"/>
    </row>
    <row r="38" spans="1:13" ht="16.5" hidden="1" customHeight="1">
      <c r="A38" s="611" t="s">
        <v>157</v>
      </c>
      <c r="B38" s="596">
        <v>3475.35</v>
      </c>
      <c r="C38" s="581">
        <f t="shared" si="14"/>
        <v>93.466602837871278</v>
      </c>
      <c r="D38" s="582">
        <f>B38/B$29*100</f>
        <v>101.09873806573229</v>
      </c>
      <c r="E38" s="602">
        <v>2313.62</v>
      </c>
      <c r="F38" s="581">
        <f t="shared" si="16"/>
        <v>95.25538730103834</v>
      </c>
      <c r="G38" s="582">
        <f>E38/E$29*100</f>
        <v>103.20367561780711</v>
      </c>
      <c r="H38" s="596">
        <v>2139.96</v>
      </c>
      <c r="I38" s="581">
        <f t="shared" si="15"/>
        <v>96.149024788041345</v>
      </c>
      <c r="J38" s="582">
        <f>H38/H$29*100</f>
        <v>101.11321111321112</v>
      </c>
      <c r="K38" s="13"/>
      <c r="L38" s="13"/>
      <c r="M38" s="13"/>
    </row>
    <row r="39" spans="1:13" ht="16.5" hidden="1" customHeight="1">
      <c r="A39" s="611" t="s">
        <v>158</v>
      </c>
      <c r="B39" s="596">
        <v>3484.3</v>
      </c>
      <c r="C39" s="581">
        <f t="shared" ref="C39:C44" si="17">B39/B38*100</f>
        <v>100.25752801876071</v>
      </c>
      <c r="D39" s="582">
        <f>B39/B$29*100</f>
        <v>101.35909564286504</v>
      </c>
      <c r="E39" s="602">
        <v>2259.6999999999998</v>
      </c>
      <c r="F39" s="581">
        <f t="shared" si="16"/>
        <v>97.669453064893972</v>
      </c>
      <c r="G39" s="582">
        <f>E39/E$29*100</f>
        <v>100.79846551877954</v>
      </c>
      <c r="H39" s="596">
        <v>2101.3000000000002</v>
      </c>
      <c r="I39" s="581">
        <f t="shared" ref="I39:I44" si="18">H39/H38*100</f>
        <v>98.193424176152831</v>
      </c>
      <c r="J39" s="582">
        <f>H39/H$29*100</f>
        <v>99.286524286524298</v>
      </c>
      <c r="K39" s="13"/>
      <c r="L39" s="13"/>
      <c r="M39" s="13"/>
    </row>
    <row r="40" spans="1:13" ht="16.5" hidden="1" customHeight="1" thickBot="1">
      <c r="A40" s="612" t="s">
        <v>163</v>
      </c>
      <c r="B40" s="613">
        <v>3509.28</v>
      </c>
      <c r="C40" s="614">
        <f t="shared" si="17"/>
        <v>100.71693022988835</v>
      </c>
      <c r="D40" s="615">
        <f>B40/B$29*100</f>
        <v>102.0857696402702</v>
      </c>
      <c r="E40" s="616">
        <v>2268.39</v>
      </c>
      <c r="F40" s="614">
        <f t="shared" si="16"/>
        <v>100.38456432269771</v>
      </c>
      <c r="G40" s="615">
        <f>E40/E$29*100</f>
        <v>101.1861004549915</v>
      </c>
      <c r="H40" s="613">
        <v>2107.6999999999998</v>
      </c>
      <c r="I40" s="614">
        <f t="shared" si="18"/>
        <v>100.30457335934895</v>
      </c>
      <c r="J40" s="615">
        <f>H40/H$29*100</f>
        <v>99.58892458892457</v>
      </c>
      <c r="K40" s="13"/>
      <c r="L40" s="13"/>
      <c r="M40" s="13"/>
    </row>
    <row r="41" spans="1:13" ht="3" hidden="1" customHeight="1">
      <c r="A41" s="597" t="s">
        <v>211</v>
      </c>
      <c r="B41" s="617">
        <v>3484.4</v>
      </c>
      <c r="C41" s="618">
        <f t="shared" si="17"/>
        <v>99.291022659918838</v>
      </c>
      <c r="D41" s="619">
        <f t="shared" ref="D41:D46" si="19">B41/B$41*100</f>
        <v>100</v>
      </c>
      <c r="E41" s="620">
        <v>2298.23</v>
      </c>
      <c r="F41" s="618">
        <f t="shared" si="16"/>
        <v>101.31547044379494</v>
      </c>
      <c r="G41" s="621">
        <f t="shared" ref="G41:G46" si="20">E41/E$41*100</f>
        <v>100</v>
      </c>
      <c r="H41" s="617">
        <v>2131</v>
      </c>
      <c r="I41" s="618">
        <f t="shared" si="18"/>
        <v>101.10547041799119</v>
      </c>
      <c r="J41" s="619">
        <f t="shared" ref="J41:J46" si="21">H41/H$41*100</f>
        <v>100</v>
      </c>
      <c r="K41" s="13"/>
      <c r="L41" s="13"/>
      <c r="M41" s="13"/>
    </row>
    <row r="42" spans="1:13" ht="16.5" hidden="1" customHeight="1">
      <c r="A42" s="601" t="s">
        <v>10</v>
      </c>
      <c r="B42" s="596">
        <v>3582.03</v>
      </c>
      <c r="C42" s="581">
        <f t="shared" si="17"/>
        <v>102.80191711628974</v>
      </c>
      <c r="D42" s="622">
        <f t="shared" si="19"/>
        <v>102.80191711628974</v>
      </c>
      <c r="E42" s="602">
        <v>2348.34</v>
      </c>
      <c r="F42" s="581">
        <f t="shared" ref="F42:F47" si="22">E42/E41*100</f>
        <v>102.18037359185112</v>
      </c>
      <c r="G42" s="623">
        <f t="shared" si="20"/>
        <v>102.18037359185112</v>
      </c>
      <c r="H42" s="624">
        <v>2192.7199999999998</v>
      </c>
      <c r="I42" s="581">
        <f t="shared" si="18"/>
        <v>102.89629282027218</v>
      </c>
      <c r="J42" s="622">
        <f t="shared" si="21"/>
        <v>102.89629282027218</v>
      </c>
      <c r="K42" s="13"/>
      <c r="L42" s="13"/>
      <c r="M42" s="13"/>
    </row>
    <row r="43" spans="1:13" ht="16.5" hidden="1" customHeight="1">
      <c r="A43" s="601" t="s">
        <v>11</v>
      </c>
      <c r="B43" s="596">
        <v>3667.61</v>
      </c>
      <c r="C43" s="581">
        <f t="shared" si="17"/>
        <v>102.38914805291972</v>
      </c>
      <c r="D43" s="622">
        <f t="shared" si="19"/>
        <v>105.25800711743771</v>
      </c>
      <c r="E43" s="602">
        <v>2397.3200000000002</v>
      </c>
      <c r="F43" s="581">
        <f t="shared" si="22"/>
        <v>102.08572864236014</v>
      </c>
      <c r="G43" s="623">
        <f t="shared" si="20"/>
        <v>104.31157891072695</v>
      </c>
      <c r="H43" s="624">
        <v>2239.67</v>
      </c>
      <c r="I43" s="581">
        <f t="shared" si="18"/>
        <v>102.14117625597432</v>
      </c>
      <c r="J43" s="622">
        <f t="shared" si="21"/>
        <v>105.09948381041765</v>
      </c>
      <c r="K43" s="13"/>
      <c r="L43" s="13"/>
      <c r="M43" s="13"/>
    </row>
    <row r="44" spans="1:13" ht="16.5" hidden="1" customHeight="1">
      <c r="A44" s="601" t="s">
        <v>12</v>
      </c>
      <c r="B44" s="596">
        <v>3761.96</v>
      </c>
      <c r="C44" s="581">
        <f t="shared" si="17"/>
        <v>102.57251997895087</v>
      </c>
      <c r="D44" s="622">
        <f t="shared" si="19"/>
        <v>107.96579037997932</v>
      </c>
      <c r="E44" s="602">
        <v>2457.02</v>
      </c>
      <c r="F44" s="581">
        <f t="shared" si="22"/>
        <v>102.49028081357514</v>
      </c>
      <c r="G44" s="623">
        <f t="shared" si="20"/>
        <v>106.9092301466781</v>
      </c>
      <c r="H44" s="624">
        <v>2272.67</v>
      </c>
      <c r="I44" s="581">
        <f t="shared" si="18"/>
        <v>101.47343135372621</v>
      </c>
      <c r="J44" s="622">
        <f t="shared" si="21"/>
        <v>106.64805255748475</v>
      </c>
      <c r="K44" s="13"/>
      <c r="L44" s="13"/>
      <c r="M44" s="13"/>
    </row>
    <row r="45" spans="1:13" ht="16.5" hidden="1" customHeight="1">
      <c r="A45" s="601" t="s">
        <v>13</v>
      </c>
      <c r="B45" s="596">
        <v>3809.35</v>
      </c>
      <c r="C45" s="581">
        <f t="shared" ref="C45:C50" si="23">B45/B44*100</f>
        <v>101.2597156801242</v>
      </c>
      <c r="D45" s="622">
        <f t="shared" si="19"/>
        <v>109.32585237056594</v>
      </c>
      <c r="E45" s="602">
        <v>2470.25</v>
      </c>
      <c r="F45" s="581">
        <f t="shared" si="22"/>
        <v>100.53845715541591</v>
      </c>
      <c r="G45" s="623">
        <f t="shared" si="20"/>
        <v>107.48489054620293</v>
      </c>
      <c r="H45" s="624">
        <v>2282.61</v>
      </c>
      <c r="I45" s="581">
        <f t="shared" ref="I45:I50" si="24">H45/H44*100</f>
        <v>100.43737102174974</v>
      </c>
      <c r="J45" s="622">
        <f t="shared" si="21"/>
        <v>107.11450023463162</v>
      </c>
      <c r="K45" s="13"/>
      <c r="L45" s="13"/>
      <c r="M45" s="13"/>
    </row>
    <row r="46" spans="1:13" ht="16.5" hidden="1" customHeight="1">
      <c r="A46" s="625" t="s">
        <v>14</v>
      </c>
      <c r="B46" s="624">
        <v>3854.5</v>
      </c>
      <c r="C46" s="626">
        <f t="shared" si="23"/>
        <v>101.18524157664694</v>
      </c>
      <c r="D46" s="622">
        <f t="shared" si="19"/>
        <v>110.62162782688554</v>
      </c>
      <c r="E46" s="627">
        <v>2532.1999999999998</v>
      </c>
      <c r="F46" s="626">
        <f t="shared" si="22"/>
        <v>102.50784333569476</v>
      </c>
      <c r="G46" s="623">
        <f t="shared" si="20"/>
        <v>110.18044321064471</v>
      </c>
      <c r="H46" s="624">
        <v>2316.8000000000002</v>
      </c>
      <c r="I46" s="626">
        <f t="shared" si="24"/>
        <v>101.49784676313519</v>
      </c>
      <c r="J46" s="622">
        <f t="shared" si="21"/>
        <v>108.71891130924449</v>
      </c>
      <c r="K46" s="13"/>
      <c r="L46" s="13"/>
      <c r="M46" s="13"/>
    </row>
    <row r="47" spans="1:13" ht="16.5" hidden="1" customHeight="1">
      <c r="A47" s="625" t="s">
        <v>15</v>
      </c>
      <c r="B47" s="624">
        <v>3808.84</v>
      </c>
      <c r="C47" s="626">
        <f t="shared" si="23"/>
        <v>98.815410559086786</v>
      </c>
      <c r="D47" s="622">
        <f t="shared" ref="D47:D52" si="25">B47/B$41*100</f>
        <v>109.31121570428195</v>
      </c>
      <c r="E47" s="627">
        <v>2548.98</v>
      </c>
      <c r="F47" s="626">
        <f t="shared" si="22"/>
        <v>100.66266487639209</v>
      </c>
      <c r="G47" s="623">
        <f t="shared" ref="G47:G52" si="26">E47/E$41*100</f>
        <v>110.91057030845477</v>
      </c>
      <c r="H47" s="624">
        <v>2344.36</v>
      </c>
      <c r="I47" s="626">
        <f t="shared" si="24"/>
        <v>101.18957182320443</v>
      </c>
      <c r="J47" s="622">
        <f t="shared" ref="J47:J52" si="27">H47/H$41*100</f>
        <v>110.01220084467387</v>
      </c>
      <c r="K47" s="13"/>
      <c r="L47" s="13"/>
      <c r="M47" s="13"/>
    </row>
    <row r="48" spans="1:13" ht="16.5" hidden="1" customHeight="1">
      <c r="A48" s="628" t="s">
        <v>140</v>
      </c>
      <c r="B48" s="629">
        <v>3758.33</v>
      </c>
      <c r="C48" s="630">
        <f t="shared" si="23"/>
        <v>98.673874460465655</v>
      </c>
      <c r="D48" s="631">
        <f t="shared" si="25"/>
        <v>107.86161175525197</v>
      </c>
      <c r="E48" s="632">
        <v>2617.46</v>
      </c>
      <c r="F48" s="630">
        <f>E48/E47*100</f>
        <v>102.68656482200724</v>
      </c>
      <c r="G48" s="633">
        <f t="shared" si="26"/>
        <v>113.89025467424932</v>
      </c>
      <c r="H48" s="629">
        <v>2354.6</v>
      </c>
      <c r="I48" s="630">
        <f t="shared" si="24"/>
        <v>100.4367929840127</v>
      </c>
      <c r="J48" s="631">
        <f t="shared" si="27"/>
        <v>110.49272641952135</v>
      </c>
      <c r="K48" s="13"/>
      <c r="L48" s="13"/>
      <c r="M48" s="13"/>
    </row>
    <row r="49" spans="1:13" ht="16.5" hidden="1" customHeight="1">
      <c r="A49" s="628" t="s">
        <v>151</v>
      </c>
      <c r="B49" s="629">
        <v>3877.71</v>
      </c>
      <c r="C49" s="630">
        <f t="shared" si="23"/>
        <v>103.17641079947744</v>
      </c>
      <c r="D49" s="631">
        <f t="shared" si="25"/>
        <v>111.28773963953623</v>
      </c>
      <c r="E49" s="632">
        <v>2590.12</v>
      </c>
      <c r="F49" s="630">
        <f>E49/E48*100</f>
        <v>98.955475919402772</v>
      </c>
      <c r="G49" s="633">
        <f t="shared" si="26"/>
        <v>112.70064353872327</v>
      </c>
      <c r="H49" s="629">
        <v>2371.96</v>
      </c>
      <c r="I49" s="630">
        <f t="shared" si="24"/>
        <v>100.7372802174467</v>
      </c>
      <c r="J49" s="631">
        <f t="shared" si="27"/>
        <v>111.30736743312998</v>
      </c>
      <c r="K49" s="13"/>
      <c r="L49" s="13"/>
      <c r="M49" s="13"/>
    </row>
    <row r="50" spans="1:13" ht="16.5" hidden="1" customHeight="1">
      <c r="A50" s="628" t="s">
        <v>157</v>
      </c>
      <c r="B50" s="629">
        <v>3758.21</v>
      </c>
      <c r="C50" s="630">
        <f t="shared" si="23"/>
        <v>96.918284245082802</v>
      </c>
      <c r="D50" s="631">
        <f t="shared" si="25"/>
        <v>107.85816783377338</v>
      </c>
      <c r="E50" s="632">
        <v>2496.67</v>
      </c>
      <c r="F50" s="630">
        <f>E50/E49*100</f>
        <v>96.392059055178919</v>
      </c>
      <c r="G50" s="633">
        <f t="shared" si="26"/>
        <v>108.63447087541283</v>
      </c>
      <c r="H50" s="629">
        <v>2442.54</v>
      </c>
      <c r="I50" s="630">
        <f t="shared" si="24"/>
        <v>102.97559823943068</v>
      </c>
      <c r="J50" s="631">
        <f t="shared" si="27"/>
        <v>114.61942749882684</v>
      </c>
      <c r="K50" s="13"/>
      <c r="L50" s="13"/>
      <c r="M50" s="13"/>
    </row>
    <row r="51" spans="1:13" ht="16.5" hidden="1" customHeight="1">
      <c r="A51" s="628" t="s">
        <v>158</v>
      </c>
      <c r="B51" s="629">
        <v>3894.63</v>
      </c>
      <c r="C51" s="630">
        <f>B51/B50*100</f>
        <v>103.62991956277057</v>
      </c>
      <c r="D51" s="631">
        <f t="shared" si="25"/>
        <v>111.77333256801745</v>
      </c>
      <c r="E51" s="632">
        <v>2539.16</v>
      </c>
      <c r="F51" s="630">
        <f>E51/E50*100</f>
        <v>101.70186688669307</v>
      </c>
      <c r="G51" s="633">
        <f t="shared" si="26"/>
        <v>110.48328496277568</v>
      </c>
      <c r="H51" s="629">
        <v>2464.96</v>
      </c>
      <c r="I51" s="630">
        <f>H51/H50*100</f>
        <v>100.91789694334588</v>
      </c>
      <c r="J51" s="631">
        <f t="shared" si="27"/>
        <v>115.67151572031911</v>
      </c>
      <c r="K51" s="13"/>
      <c r="L51" s="13"/>
      <c r="M51" s="13"/>
    </row>
    <row r="52" spans="1:13" ht="16.5" hidden="1" customHeight="1">
      <c r="A52" s="628" t="s">
        <v>163</v>
      </c>
      <c r="B52" s="629">
        <v>3912.55</v>
      </c>
      <c r="C52" s="630">
        <f>B52/B51*100</f>
        <v>100.46012073033896</v>
      </c>
      <c r="D52" s="631">
        <f t="shared" si="25"/>
        <v>112.2876248421536</v>
      </c>
      <c r="E52" s="632">
        <v>2618.0300000000002</v>
      </c>
      <c r="F52" s="630">
        <f>E52/E51*100</f>
        <v>103.10614533940358</v>
      </c>
      <c r="G52" s="633">
        <f t="shared" si="26"/>
        <v>113.91505636946695</v>
      </c>
      <c r="H52" s="629">
        <v>2519.35</v>
      </c>
      <c r="I52" s="630">
        <f>H52/H51*100</f>
        <v>102.20652667791769</v>
      </c>
      <c r="J52" s="631">
        <f t="shared" si="27"/>
        <v>118.22383857343969</v>
      </c>
      <c r="K52" s="13"/>
      <c r="L52" s="13"/>
      <c r="M52" s="13"/>
    </row>
    <row r="53" spans="1:13" ht="16.5" customHeight="1" thickBot="1">
      <c r="A53" s="634" t="s">
        <v>385</v>
      </c>
      <c r="B53" s="635">
        <v>4442.67</v>
      </c>
      <c r="C53" s="636">
        <v>100.16548937734058</v>
      </c>
      <c r="D53" s="637">
        <v>114.89267611461673</v>
      </c>
      <c r="E53" s="635">
        <v>3042.02</v>
      </c>
      <c r="F53" s="636">
        <v>101.5106365228998</v>
      </c>
      <c r="G53" s="637">
        <v>112.10274174528303</v>
      </c>
      <c r="H53" s="635">
        <v>2608.94</v>
      </c>
      <c r="I53" s="636">
        <v>101.48200588134617</v>
      </c>
      <c r="J53" s="637">
        <v>107.81189305343194</v>
      </c>
      <c r="K53" s="13"/>
      <c r="L53" s="13"/>
      <c r="M53" s="13"/>
    </row>
    <row r="54" spans="1:13" ht="16.5" customHeight="1" thickBot="1">
      <c r="A54" s="771" t="s">
        <v>403</v>
      </c>
      <c r="B54" s="772"/>
      <c r="C54" s="772"/>
      <c r="D54" s="772"/>
      <c r="E54" s="772"/>
      <c r="F54" s="772"/>
      <c r="G54" s="772"/>
      <c r="H54" s="772"/>
      <c r="I54" s="772"/>
      <c r="J54" s="773"/>
      <c r="K54" s="13"/>
      <c r="L54" s="13"/>
      <c r="M54" s="13"/>
    </row>
    <row r="55" spans="1:13" ht="17.25" customHeight="1">
      <c r="A55" s="1057" t="s">
        <v>10</v>
      </c>
      <c r="B55" s="638">
        <v>4418.01</v>
      </c>
      <c r="C55" s="618">
        <f>B55/B52*100</f>
        <v>112.91894033303089</v>
      </c>
      <c r="D55" s="619">
        <f>B55/B$53*100</f>
        <v>99.444928387658777</v>
      </c>
      <c r="E55" s="638">
        <v>3057.97</v>
      </c>
      <c r="F55" s="618">
        <f>E55/E52*100</f>
        <v>116.80423830131814</v>
      </c>
      <c r="G55" s="619">
        <f t="shared" ref="G55:G61" si="28">E55/E$53*100</f>
        <v>100.52432265402594</v>
      </c>
      <c r="H55" s="638">
        <v>2662.15</v>
      </c>
      <c r="I55" s="618">
        <f>H55/H52*100</f>
        <v>105.66812868398597</v>
      </c>
      <c r="J55" s="619">
        <f t="shared" ref="J55:J61" si="29">H55/H$53*100</f>
        <v>102.03952563109921</v>
      </c>
      <c r="K55" s="13"/>
      <c r="L55" s="13"/>
      <c r="M55" s="13"/>
    </row>
    <row r="56" spans="1:13" ht="17.25" customHeight="1">
      <c r="A56" s="639" t="s">
        <v>11</v>
      </c>
      <c r="B56" s="640">
        <v>4467.3999999999996</v>
      </c>
      <c r="C56" s="626">
        <f t="shared" ref="C56:C60" si="30">B56/B55*100</f>
        <v>101.11792413326361</v>
      </c>
      <c r="D56" s="622">
        <f t="shared" ref="D56:D61" si="31">B56/B$53*100</f>
        <v>100.55664724141113</v>
      </c>
      <c r="E56" s="640">
        <v>3092</v>
      </c>
      <c r="F56" s="626">
        <f t="shared" ref="F56:F60" si="32">E56/E55*100</f>
        <v>101.11282975307149</v>
      </c>
      <c r="G56" s="622">
        <f t="shared" si="28"/>
        <v>101.64298722559353</v>
      </c>
      <c r="H56" s="640">
        <v>2693.29</v>
      </c>
      <c r="I56" s="626">
        <f t="shared" ref="I56:I60" si="33">H56/H55*100</f>
        <v>101.16973123227466</v>
      </c>
      <c r="J56" s="622">
        <f t="shared" si="29"/>
        <v>103.23311383167109</v>
      </c>
      <c r="K56" s="13"/>
      <c r="L56" s="13"/>
      <c r="M56" s="13"/>
    </row>
    <row r="57" spans="1:13" ht="17.25" customHeight="1">
      <c r="A57" s="641" t="s">
        <v>12</v>
      </c>
      <c r="B57" s="642">
        <v>4556.43</v>
      </c>
      <c r="C57" s="630">
        <f t="shared" si="30"/>
        <v>101.99288176568027</v>
      </c>
      <c r="D57" s="631">
        <f t="shared" si="31"/>
        <v>102.56062232846463</v>
      </c>
      <c r="E57" s="642">
        <v>3105.32</v>
      </c>
      <c r="F57" s="630">
        <f t="shared" si="32"/>
        <v>100.4307891332471</v>
      </c>
      <c r="G57" s="631">
        <f t="shared" si="28"/>
        <v>102.0808541692691</v>
      </c>
      <c r="H57" s="642">
        <v>2716.1</v>
      </c>
      <c r="I57" s="630">
        <f t="shared" si="33"/>
        <v>100.8469195667752</v>
      </c>
      <c r="J57" s="631">
        <f t="shared" si="29"/>
        <v>104.10741527210283</v>
      </c>
      <c r="K57" s="13"/>
      <c r="L57" s="13"/>
      <c r="M57" s="13"/>
    </row>
    <row r="58" spans="1:13" ht="17.25" customHeight="1">
      <c r="A58" s="641" t="s">
        <v>13</v>
      </c>
      <c r="B58" s="642">
        <v>4576.58</v>
      </c>
      <c r="C58" s="630">
        <f t="shared" si="30"/>
        <v>100.44223218616328</v>
      </c>
      <c r="D58" s="631">
        <f t="shared" si="31"/>
        <v>103.01417841073048</v>
      </c>
      <c r="E58" s="642">
        <v>3156.09</v>
      </c>
      <c r="F58" s="630">
        <f t="shared" si="32"/>
        <v>101.63493617404968</v>
      </c>
      <c r="G58" s="631">
        <f t="shared" si="28"/>
        <v>103.7498109808614</v>
      </c>
      <c r="H58" s="642">
        <v>2772.95</v>
      </c>
      <c r="I58" s="630">
        <f t="shared" si="33"/>
        <v>102.09307462906372</v>
      </c>
      <c r="J58" s="631">
        <f t="shared" si="29"/>
        <v>106.28646116813725</v>
      </c>
      <c r="K58" s="13"/>
      <c r="L58" s="13"/>
      <c r="M58" s="13"/>
    </row>
    <row r="59" spans="1:13" ht="17.25" customHeight="1">
      <c r="A59" s="641" t="s">
        <v>14</v>
      </c>
      <c r="B59" s="642">
        <v>4629.45</v>
      </c>
      <c r="C59" s="630">
        <f t="shared" si="30"/>
        <v>101.15522945081261</v>
      </c>
      <c r="D59" s="631">
        <f t="shared" si="31"/>
        <v>104.2042285382439</v>
      </c>
      <c r="E59" s="642">
        <v>3234.52</v>
      </c>
      <c r="F59" s="630">
        <f t="shared" si="32"/>
        <v>102.48503686523513</v>
      </c>
      <c r="G59" s="631">
        <f t="shared" si="28"/>
        <v>106.32803203134759</v>
      </c>
      <c r="H59" s="642">
        <v>2878.21</v>
      </c>
      <c r="I59" s="630">
        <f t="shared" si="33"/>
        <v>103.79595737391587</v>
      </c>
      <c r="J59" s="631">
        <f t="shared" si="29"/>
        <v>110.32104992832339</v>
      </c>
      <c r="K59" s="13"/>
      <c r="L59" s="13"/>
      <c r="M59" s="13"/>
    </row>
    <row r="60" spans="1:13" ht="17.25" customHeight="1">
      <c r="A60" s="641" t="s">
        <v>15</v>
      </c>
      <c r="B60" s="642">
        <v>4752.2700000000004</v>
      </c>
      <c r="C60" s="630">
        <f t="shared" si="30"/>
        <v>102.65301493697956</v>
      </c>
      <c r="D60" s="631">
        <f t="shared" si="31"/>
        <v>106.96878228632782</v>
      </c>
      <c r="E60" s="642">
        <v>3314.2</v>
      </c>
      <c r="F60" s="630">
        <f t="shared" si="32"/>
        <v>102.46342579424459</v>
      </c>
      <c r="G60" s="631">
        <f t="shared" si="28"/>
        <v>108.94734419892045</v>
      </c>
      <c r="H60" s="642">
        <v>2969.77</v>
      </c>
      <c r="I60" s="630">
        <f t="shared" si="33"/>
        <v>103.18114383592581</v>
      </c>
      <c r="J60" s="631">
        <f t="shared" si="29"/>
        <v>113.83052120784687</v>
      </c>
      <c r="K60" s="13"/>
      <c r="L60" s="13"/>
      <c r="M60" s="13"/>
    </row>
    <row r="61" spans="1:13" ht="17.25" customHeight="1" thickBot="1">
      <c r="A61" s="634" t="s">
        <v>151</v>
      </c>
      <c r="B61" s="635">
        <v>4979.6099999999997</v>
      </c>
      <c r="C61" s="636">
        <f>B61/B60*100</f>
        <v>104.78381910118742</v>
      </c>
      <c r="D61" s="637">
        <f t="shared" si="31"/>
        <v>112.08597532564875</v>
      </c>
      <c r="E61" s="635">
        <v>3315.61</v>
      </c>
      <c r="F61" s="636">
        <f>E61/E60*100</f>
        <v>100.04254420372942</v>
      </c>
      <c r="G61" s="637">
        <f t="shared" si="28"/>
        <v>108.99369497899423</v>
      </c>
      <c r="H61" s="635">
        <v>2838.59</v>
      </c>
      <c r="I61" s="636">
        <f>H61/H60*100</f>
        <v>95.582822912212066</v>
      </c>
      <c r="J61" s="637">
        <f t="shared" si="29"/>
        <v>108.80242550614425</v>
      </c>
      <c r="K61" s="13"/>
      <c r="L61" s="13"/>
      <c r="M61" s="13"/>
    </row>
    <row r="62" spans="1:13" ht="5.25" customHeight="1">
      <c r="A62" s="643"/>
      <c r="B62" s="644"/>
      <c r="C62" s="87"/>
      <c r="D62" s="87"/>
      <c r="E62" s="644"/>
      <c r="F62" s="87"/>
      <c r="G62" s="87"/>
      <c r="H62" s="644"/>
      <c r="I62" s="87"/>
      <c r="J62" s="87"/>
      <c r="K62" s="13"/>
      <c r="L62" s="13"/>
      <c r="M62" s="13"/>
    </row>
    <row r="63" spans="1:13" ht="22.5" customHeight="1">
      <c r="A63" s="775" t="s">
        <v>430</v>
      </c>
      <c r="B63" s="775"/>
      <c r="C63" s="775"/>
      <c r="D63" s="775"/>
      <c r="E63" s="775"/>
      <c r="F63" s="775"/>
      <c r="G63" s="775"/>
      <c r="H63" s="775"/>
      <c r="I63" s="775"/>
      <c r="J63" s="775"/>
      <c r="K63" s="13"/>
      <c r="L63" s="13"/>
      <c r="M63" s="13"/>
    </row>
    <row r="64" spans="1:13" ht="24" customHeight="1">
      <c r="A64" s="774" t="s">
        <v>538</v>
      </c>
      <c r="B64" s="774"/>
      <c r="C64" s="774"/>
      <c r="D64" s="774"/>
      <c r="E64" s="774"/>
      <c r="F64" s="774"/>
      <c r="G64" s="774"/>
      <c r="H64" s="774"/>
      <c r="I64" s="774"/>
      <c r="J64" s="774"/>
      <c r="K64" s="135"/>
    </row>
    <row r="65" spans="1:14">
      <c r="A65" s="15"/>
      <c r="B65" s="15"/>
      <c r="C65" s="15"/>
      <c r="D65" s="15"/>
      <c r="E65" s="15"/>
      <c r="F65" s="15"/>
      <c r="G65" s="15"/>
      <c r="H65" s="18"/>
      <c r="I65" s="18"/>
      <c r="J65" s="18"/>
    </row>
    <row r="67" spans="1:14">
      <c r="N67" s="41"/>
    </row>
    <row r="68" spans="1:14">
      <c r="N68" s="41"/>
    </row>
    <row r="69" spans="1:14">
      <c r="N69" s="41"/>
    </row>
    <row r="70" spans="1:14">
      <c r="N70" s="41"/>
    </row>
    <row r="71" spans="1:14">
      <c r="N71" s="41"/>
    </row>
    <row r="72" spans="1:14">
      <c r="N72" s="41"/>
    </row>
    <row r="73" spans="1:14">
      <c r="M73" s="41"/>
      <c r="N73" s="41"/>
    </row>
    <row r="74" spans="1:14">
      <c r="M74" s="41"/>
      <c r="N74" s="41"/>
    </row>
    <row r="75" spans="1:14">
      <c r="M75" s="41"/>
      <c r="N75" s="41"/>
    </row>
    <row r="76" spans="1:14">
      <c r="M76" s="41"/>
      <c r="N76" s="41"/>
    </row>
    <row r="77" spans="1:14">
      <c r="M77" s="41"/>
      <c r="N77" s="41"/>
    </row>
    <row r="78" spans="1:14">
      <c r="M78" s="41"/>
      <c r="N78" s="41"/>
    </row>
    <row r="79" spans="1:14">
      <c r="M79" s="41"/>
      <c r="N79" s="41"/>
    </row>
    <row r="80" spans="1:14">
      <c r="M80" s="41"/>
      <c r="N80" s="41"/>
    </row>
    <row r="81" spans="13:13">
      <c r="M81" s="41"/>
    </row>
    <row r="82" spans="13:13">
      <c r="M82" s="41"/>
    </row>
    <row r="83" spans="13:13">
      <c r="M83" s="41"/>
    </row>
    <row r="84" spans="13:13">
      <c r="M84" s="41"/>
    </row>
    <row r="85" spans="13:13">
      <c r="M85" s="41"/>
    </row>
    <row r="86" spans="13:13">
      <c r="M86" s="41"/>
    </row>
  </sheetData>
  <mergeCells count="17">
    <mergeCell ref="A54:J54"/>
    <mergeCell ref="A64:J64"/>
    <mergeCell ref="A63:J63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topLeftCell="A18" zoomScale="80" zoomScaleNormal="70" zoomScaleSheetLayoutView="80" workbookViewId="0">
      <selection activeCell="D95" sqref="D95"/>
    </sheetView>
  </sheetViews>
  <sheetFormatPr defaultRowHeight="16.5"/>
  <cols>
    <col min="1" max="1" width="5.7109375" style="149" customWidth="1"/>
    <col min="2" max="2" width="99.28515625" style="150" customWidth="1"/>
    <col min="3" max="3" width="10.140625" style="150" bestFit="1" customWidth="1"/>
    <col min="4" max="4" width="18.85546875" style="150" customWidth="1"/>
    <col min="5" max="5" width="19" style="157" customWidth="1"/>
    <col min="6" max="6" width="19.5703125" style="158" customWidth="1"/>
    <col min="7" max="256" width="9.140625" style="150"/>
    <col min="257" max="257" width="5.7109375" style="150" customWidth="1"/>
    <col min="258" max="258" width="99.28515625" style="150" customWidth="1"/>
    <col min="259" max="259" width="10.140625" style="150" bestFit="1" customWidth="1"/>
    <col min="260" max="260" width="18.85546875" style="150" customWidth="1"/>
    <col min="261" max="261" width="19" style="150" customWidth="1"/>
    <col min="262" max="262" width="19.5703125" style="150" customWidth="1"/>
    <col min="263" max="512" width="9.140625" style="150"/>
    <col min="513" max="513" width="5.7109375" style="150" customWidth="1"/>
    <col min="514" max="514" width="99.28515625" style="150" customWidth="1"/>
    <col min="515" max="515" width="10.140625" style="150" bestFit="1" customWidth="1"/>
    <col min="516" max="516" width="18.85546875" style="150" customWidth="1"/>
    <col min="517" max="517" width="19" style="150" customWidth="1"/>
    <col min="518" max="518" width="19.5703125" style="150" customWidth="1"/>
    <col min="519" max="768" width="9.140625" style="150"/>
    <col min="769" max="769" width="5.7109375" style="150" customWidth="1"/>
    <col min="770" max="770" width="99.28515625" style="150" customWidth="1"/>
    <col min="771" max="771" width="10.140625" style="150" bestFit="1" customWidth="1"/>
    <col min="772" max="772" width="18.85546875" style="150" customWidth="1"/>
    <col min="773" max="773" width="19" style="150" customWidth="1"/>
    <col min="774" max="774" width="19.5703125" style="150" customWidth="1"/>
    <col min="775" max="1024" width="9.140625" style="150"/>
    <col min="1025" max="1025" width="5.7109375" style="150" customWidth="1"/>
    <col min="1026" max="1026" width="99.28515625" style="150" customWidth="1"/>
    <col min="1027" max="1027" width="10.140625" style="150" bestFit="1" customWidth="1"/>
    <col min="1028" max="1028" width="18.85546875" style="150" customWidth="1"/>
    <col min="1029" max="1029" width="19" style="150" customWidth="1"/>
    <col min="1030" max="1030" width="19.5703125" style="150" customWidth="1"/>
    <col min="1031" max="1280" width="9.140625" style="150"/>
    <col min="1281" max="1281" width="5.7109375" style="150" customWidth="1"/>
    <col min="1282" max="1282" width="99.28515625" style="150" customWidth="1"/>
    <col min="1283" max="1283" width="10.140625" style="150" bestFit="1" customWidth="1"/>
    <col min="1284" max="1284" width="18.85546875" style="150" customWidth="1"/>
    <col min="1285" max="1285" width="19" style="150" customWidth="1"/>
    <col min="1286" max="1286" width="19.5703125" style="150" customWidth="1"/>
    <col min="1287" max="1536" width="9.140625" style="150"/>
    <col min="1537" max="1537" width="5.7109375" style="150" customWidth="1"/>
    <col min="1538" max="1538" width="99.28515625" style="150" customWidth="1"/>
    <col min="1539" max="1539" width="10.140625" style="150" bestFit="1" customWidth="1"/>
    <col min="1540" max="1540" width="18.85546875" style="150" customWidth="1"/>
    <col min="1541" max="1541" width="19" style="150" customWidth="1"/>
    <col min="1542" max="1542" width="19.5703125" style="150" customWidth="1"/>
    <col min="1543" max="1792" width="9.140625" style="150"/>
    <col min="1793" max="1793" width="5.7109375" style="150" customWidth="1"/>
    <col min="1794" max="1794" width="99.28515625" style="150" customWidth="1"/>
    <col min="1795" max="1795" width="10.140625" style="150" bestFit="1" customWidth="1"/>
    <col min="1796" max="1796" width="18.85546875" style="150" customWidth="1"/>
    <col min="1797" max="1797" width="19" style="150" customWidth="1"/>
    <col min="1798" max="1798" width="19.5703125" style="150" customWidth="1"/>
    <col min="1799" max="2048" width="9.140625" style="150"/>
    <col min="2049" max="2049" width="5.7109375" style="150" customWidth="1"/>
    <col min="2050" max="2050" width="99.28515625" style="150" customWidth="1"/>
    <col min="2051" max="2051" width="10.140625" style="150" bestFit="1" customWidth="1"/>
    <col min="2052" max="2052" width="18.85546875" style="150" customWidth="1"/>
    <col min="2053" max="2053" width="19" style="150" customWidth="1"/>
    <col min="2054" max="2054" width="19.5703125" style="150" customWidth="1"/>
    <col min="2055" max="2304" width="9.140625" style="150"/>
    <col min="2305" max="2305" width="5.7109375" style="150" customWidth="1"/>
    <col min="2306" max="2306" width="99.28515625" style="150" customWidth="1"/>
    <col min="2307" max="2307" width="10.140625" style="150" bestFit="1" customWidth="1"/>
    <col min="2308" max="2308" width="18.85546875" style="150" customWidth="1"/>
    <col min="2309" max="2309" width="19" style="150" customWidth="1"/>
    <col min="2310" max="2310" width="19.5703125" style="150" customWidth="1"/>
    <col min="2311" max="2560" width="9.140625" style="150"/>
    <col min="2561" max="2561" width="5.7109375" style="150" customWidth="1"/>
    <col min="2562" max="2562" width="99.28515625" style="150" customWidth="1"/>
    <col min="2563" max="2563" width="10.140625" style="150" bestFit="1" customWidth="1"/>
    <col min="2564" max="2564" width="18.85546875" style="150" customWidth="1"/>
    <col min="2565" max="2565" width="19" style="150" customWidth="1"/>
    <col min="2566" max="2566" width="19.5703125" style="150" customWidth="1"/>
    <col min="2567" max="2816" width="9.140625" style="150"/>
    <col min="2817" max="2817" width="5.7109375" style="150" customWidth="1"/>
    <col min="2818" max="2818" width="99.28515625" style="150" customWidth="1"/>
    <col min="2819" max="2819" width="10.140625" style="150" bestFit="1" customWidth="1"/>
    <col min="2820" max="2820" width="18.85546875" style="150" customWidth="1"/>
    <col min="2821" max="2821" width="19" style="150" customWidth="1"/>
    <col min="2822" max="2822" width="19.5703125" style="150" customWidth="1"/>
    <col min="2823" max="3072" width="9.140625" style="150"/>
    <col min="3073" max="3073" width="5.7109375" style="150" customWidth="1"/>
    <col min="3074" max="3074" width="99.28515625" style="150" customWidth="1"/>
    <col min="3075" max="3075" width="10.140625" style="150" bestFit="1" customWidth="1"/>
    <col min="3076" max="3076" width="18.85546875" style="150" customWidth="1"/>
    <col min="3077" max="3077" width="19" style="150" customWidth="1"/>
    <col min="3078" max="3078" width="19.5703125" style="150" customWidth="1"/>
    <col min="3079" max="3328" width="9.140625" style="150"/>
    <col min="3329" max="3329" width="5.7109375" style="150" customWidth="1"/>
    <col min="3330" max="3330" width="99.28515625" style="150" customWidth="1"/>
    <col min="3331" max="3331" width="10.140625" style="150" bestFit="1" customWidth="1"/>
    <col min="3332" max="3332" width="18.85546875" style="150" customWidth="1"/>
    <col min="3333" max="3333" width="19" style="150" customWidth="1"/>
    <col min="3334" max="3334" width="19.5703125" style="150" customWidth="1"/>
    <col min="3335" max="3584" width="9.140625" style="150"/>
    <col min="3585" max="3585" width="5.7109375" style="150" customWidth="1"/>
    <col min="3586" max="3586" width="99.28515625" style="150" customWidth="1"/>
    <col min="3587" max="3587" width="10.140625" style="150" bestFit="1" customWidth="1"/>
    <col min="3588" max="3588" width="18.85546875" style="150" customWidth="1"/>
    <col min="3589" max="3589" width="19" style="150" customWidth="1"/>
    <col min="3590" max="3590" width="19.5703125" style="150" customWidth="1"/>
    <col min="3591" max="3840" width="9.140625" style="150"/>
    <col min="3841" max="3841" width="5.7109375" style="150" customWidth="1"/>
    <col min="3842" max="3842" width="99.28515625" style="150" customWidth="1"/>
    <col min="3843" max="3843" width="10.140625" style="150" bestFit="1" customWidth="1"/>
    <col min="3844" max="3844" width="18.85546875" style="150" customWidth="1"/>
    <col min="3845" max="3845" width="19" style="150" customWidth="1"/>
    <col min="3846" max="3846" width="19.5703125" style="150" customWidth="1"/>
    <col min="3847" max="4096" width="9.140625" style="150"/>
    <col min="4097" max="4097" width="5.7109375" style="150" customWidth="1"/>
    <col min="4098" max="4098" width="99.28515625" style="150" customWidth="1"/>
    <col min="4099" max="4099" width="10.140625" style="150" bestFit="1" customWidth="1"/>
    <col min="4100" max="4100" width="18.85546875" style="150" customWidth="1"/>
    <col min="4101" max="4101" width="19" style="150" customWidth="1"/>
    <col min="4102" max="4102" width="19.5703125" style="150" customWidth="1"/>
    <col min="4103" max="4352" width="9.140625" style="150"/>
    <col min="4353" max="4353" width="5.7109375" style="150" customWidth="1"/>
    <col min="4354" max="4354" width="99.28515625" style="150" customWidth="1"/>
    <col min="4355" max="4355" width="10.140625" style="150" bestFit="1" customWidth="1"/>
    <col min="4356" max="4356" width="18.85546875" style="150" customWidth="1"/>
    <col min="4357" max="4357" width="19" style="150" customWidth="1"/>
    <col min="4358" max="4358" width="19.5703125" style="150" customWidth="1"/>
    <col min="4359" max="4608" width="9.140625" style="150"/>
    <col min="4609" max="4609" width="5.7109375" style="150" customWidth="1"/>
    <col min="4610" max="4610" width="99.28515625" style="150" customWidth="1"/>
    <col min="4611" max="4611" width="10.140625" style="150" bestFit="1" customWidth="1"/>
    <col min="4612" max="4612" width="18.85546875" style="150" customWidth="1"/>
    <col min="4613" max="4613" width="19" style="150" customWidth="1"/>
    <col min="4614" max="4614" width="19.5703125" style="150" customWidth="1"/>
    <col min="4615" max="4864" width="9.140625" style="150"/>
    <col min="4865" max="4865" width="5.7109375" style="150" customWidth="1"/>
    <col min="4866" max="4866" width="99.28515625" style="150" customWidth="1"/>
    <col min="4867" max="4867" width="10.140625" style="150" bestFit="1" customWidth="1"/>
    <col min="4868" max="4868" width="18.85546875" style="150" customWidth="1"/>
    <col min="4869" max="4869" width="19" style="150" customWidth="1"/>
    <col min="4870" max="4870" width="19.5703125" style="150" customWidth="1"/>
    <col min="4871" max="5120" width="9.140625" style="150"/>
    <col min="5121" max="5121" width="5.7109375" style="150" customWidth="1"/>
    <col min="5122" max="5122" width="99.28515625" style="150" customWidth="1"/>
    <col min="5123" max="5123" width="10.140625" style="150" bestFit="1" customWidth="1"/>
    <col min="5124" max="5124" width="18.85546875" style="150" customWidth="1"/>
    <col min="5125" max="5125" width="19" style="150" customWidth="1"/>
    <col min="5126" max="5126" width="19.5703125" style="150" customWidth="1"/>
    <col min="5127" max="5376" width="9.140625" style="150"/>
    <col min="5377" max="5377" width="5.7109375" style="150" customWidth="1"/>
    <col min="5378" max="5378" width="99.28515625" style="150" customWidth="1"/>
    <col min="5379" max="5379" width="10.140625" style="150" bestFit="1" customWidth="1"/>
    <col min="5380" max="5380" width="18.85546875" style="150" customWidth="1"/>
    <col min="5381" max="5381" width="19" style="150" customWidth="1"/>
    <col min="5382" max="5382" width="19.5703125" style="150" customWidth="1"/>
    <col min="5383" max="5632" width="9.140625" style="150"/>
    <col min="5633" max="5633" width="5.7109375" style="150" customWidth="1"/>
    <col min="5634" max="5634" width="99.28515625" style="150" customWidth="1"/>
    <col min="5635" max="5635" width="10.140625" style="150" bestFit="1" customWidth="1"/>
    <col min="5636" max="5636" width="18.85546875" style="150" customWidth="1"/>
    <col min="5637" max="5637" width="19" style="150" customWidth="1"/>
    <col min="5638" max="5638" width="19.5703125" style="150" customWidth="1"/>
    <col min="5639" max="5888" width="9.140625" style="150"/>
    <col min="5889" max="5889" width="5.7109375" style="150" customWidth="1"/>
    <col min="5890" max="5890" width="99.28515625" style="150" customWidth="1"/>
    <col min="5891" max="5891" width="10.140625" style="150" bestFit="1" customWidth="1"/>
    <col min="5892" max="5892" width="18.85546875" style="150" customWidth="1"/>
    <col min="5893" max="5893" width="19" style="150" customWidth="1"/>
    <col min="5894" max="5894" width="19.5703125" style="150" customWidth="1"/>
    <col min="5895" max="6144" width="9.140625" style="150"/>
    <col min="6145" max="6145" width="5.7109375" style="150" customWidth="1"/>
    <col min="6146" max="6146" width="99.28515625" style="150" customWidth="1"/>
    <col min="6147" max="6147" width="10.140625" style="150" bestFit="1" customWidth="1"/>
    <col min="6148" max="6148" width="18.85546875" style="150" customWidth="1"/>
    <col min="6149" max="6149" width="19" style="150" customWidth="1"/>
    <col min="6150" max="6150" width="19.5703125" style="150" customWidth="1"/>
    <col min="6151" max="6400" width="9.140625" style="150"/>
    <col min="6401" max="6401" width="5.7109375" style="150" customWidth="1"/>
    <col min="6402" max="6402" width="99.28515625" style="150" customWidth="1"/>
    <col min="6403" max="6403" width="10.140625" style="150" bestFit="1" customWidth="1"/>
    <col min="6404" max="6404" width="18.85546875" style="150" customWidth="1"/>
    <col min="6405" max="6405" width="19" style="150" customWidth="1"/>
    <col min="6406" max="6406" width="19.5703125" style="150" customWidth="1"/>
    <col min="6407" max="6656" width="9.140625" style="150"/>
    <col min="6657" max="6657" width="5.7109375" style="150" customWidth="1"/>
    <col min="6658" max="6658" width="99.28515625" style="150" customWidth="1"/>
    <col min="6659" max="6659" width="10.140625" style="150" bestFit="1" customWidth="1"/>
    <col min="6660" max="6660" width="18.85546875" style="150" customWidth="1"/>
    <col min="6661" max="6661" width="19" style="150" customWidth="1"/>
    <col min="6662" max="6662" width="19.5703125" style="150" customWidth="1"/>
    <col min="6663" max="6912" width="9.140625" style="150"/>
    <col min="6913" max="6913" width="5.7109375" style="150" customWidth="1"/>
    <col min="6914" max="6914" width="99.28515625" style="150" customWidth="1"/>
    <col min="6915" max="6915" width="10.140625" style="150" bestFit="1" customWidth="1"/>
    <col min="6916" max="6916" width="18.85546875" style="150" customWidth="1"/>
    <col min="6917" max="6917" width="19" style="150" customWidth="1"/>
    <col min="6918" max="6918" width="19.5703125" style="150" customWidth="1"/>
    <col min="6919" max="7168" width="9.140625" style="150"/>
    <col min="7169" max="7169" width="5.7109375" style="150" customWidth="1"/>
    <col min="7170" max="7170" width="99.28515625" style="150" customWidth="1"/>
    <col min="7171" max="7171" width="10.140625" style="150" bestFit="1" customWidth="1"/>
    <col min="7172" max="7172" width="18.85546875" style="150" customWidth="1"/>
    <col min="7173" max="7173" width="19" style="150" customWidth="1"/>
    <col min="7174" max="7174" width="19.5703125" style="150" customWidth="1"/>
    <col min="7175" max="7424" width="9.140625" style="150"/>
    <col min="7425" max="7425" width="5.7109375" style="150" customWidth="1"/>
    <col min="7426" max="7426" width="99.28515625" style="150" customWidth="1"/>
    <col min="7427" max="7427" width="10.140625" style="150" bestFit="1" customWidth="1"/>
    <col min="7428" max="7428" width="18.85546875" style="150" customWidth="1"/>
    <col min="7429" max="7429" width="19" style="150" customWidth="1"/>
    <col min="7430" max="7430" width="19.5703125" style="150" customWidth="1"/>
    <col min="7431" max="7680" width="9.140625" style="150"/>
    <col min="7681" max="7681" width="5.7109375" style="150" customWidth="1"/>
    <col min="7682" max="7682" width="99.28515625" style="150" customWidth="1"/>
    <col min="7683" max="7683" width="10.140625" style="150" bestFit="1" customWidth="1"/>
    <col min="7684" max="7684" width="18.85546875" style="150" customWidth="1"/>
    <col min="7685" max="7685" width="19" style="150" customWidth="1"/>
    <col min="7686" max="7686" width="19.5703125" style="150" customWidth="1"/>
    <col min="7687" max="7936" width="9.140625" style="150"/>
    <col min="7937" max="7937" width="5.7109375" style="150" customWidth="1"/>
    <col min="7938" max="7938" width="99.28515625" style="150" customWidth="1"/>
    <col min="7939" max="7939" width="10.140625" style="150" bestFit="1" customWidth="1"/>
    <col min="7940" max="7940" width="18.85546875" style="150" customWidth="1"/>
    <col min="7941" max="7941" width="19" style="150" customWidth="1"/>
    <col min="7942" max="7942" width="19.5703125" style="150" customWidth="1"/>
    <col min="7943" max="8192" width="9.140625" style="150"/>
    <col min="8193" max="8193" width="5.7109375" style="150" customWidth="1"/>
    <col min="8194" max="8194" width="99.28515625" style="150" customWidth="1"/>
    <col min="8195" max="8195" width="10.140625" style="150" bestFit="1" customWidth="1"/>
    <col min="8196" max="8196" width="18.85546875" style="150" customWidth="1"/>
    <col min="8197" max="8197" width="19" style="150" customWidth="1"/>
    <col min="8198" max="8198" width="19.5703125" style="150" customWidth="1"/>
    <col min="8199" max="8448" width="9.140625" style="150"/>
    <col min="8449" max="8449" width="5.7109375" style="150" customWidth="1"/>
    <col min="8450" max="8450" width="99.28515625" style="150" customWidth="1"/>
    <col min="8451" max="8451" width="10.140625" style="150" bestFit="1" customWidth="1"/>
    <col min="8452" max="8452" width="18.85546875" style="150" customWidth="1"/>
    <col min="8453" max="8453" width="19" style="150" customWidth="1"/>
    <col min="8454" max="8454" width="19.5703125" style="150" customWidth="1"/>
    <col min="8455" max="8704" width="9.140625" style="150"/>
    <col min="8705" max="8705" width="5.7109375" style="150" customWidth="1"/>
    <col min="8706" max="8706" width="99.28515625" style="150" customWidth="1"/>
    <col min="8707" max="8707" width="10.140625" style="150" bestFit="1" customWidth="1"/>
    <col min="8708" max="8708" width="18.85546875" style="150" customWidth="1"/>
    <col min="8709" max="8709" width="19" style="150" customWidth="1"/>
    <col min="8710" max="8710" width="19.5703125" style="150" customWidth="1"/>
    <col min="8711" max="8960" width="9.140625" style="150"/>
    <col min="8961" max="8961" width="5.7109375" style="150" customWidth="1"/>
    <col min="8962" max="8962" width="99.28515625" style="150" customWidth="1"/>
    <col min="8963" max="8963" width="10.140625" style="150" bestFit="1" customWidth="1"/>
    <col min="8964" max="8964" width="18.85546875" style="150" customWidth="1"/>
    <col min="8965" max="8965" width="19" style="150" customWidth="1"/>
    <col min="8966" max="8966" width="19.5703125" style="150" customWidth="1"/>
    <col min="8967" max="9216" width="9.140625" style="150"/>
    <col min="9217" max="9217" width="5.7109375" style="150" customWidth="1"/>
    <col min="9218" max="9218" width="99.28515625" style="150" customWidth="1"/>
    <col min="9219" max="9219" width="10.140625" style="150" bestFit="1" customWidth="1"/>
    <col min="9220" max="9220" width="18.85546875" style="150" customWidth="1"/>
    <col min="9221" max="9221" width="19" style="150" customWidth="1"/>
    <col min="9222" max="9222" width="19.5703125" style="150" customWidth="1"/>
    <col min="9223" max="9472" width="9.140625" style="150"/>
    <col min="9473" max="9473" width="5.7109375" style="150" customWidth="1"/>
    <col min="9474" max="9474" width="99.28515625" style="150" customWidth="1"/>
    <col min="9475" max="9475" width="10.140625" style="150" bestFit="1" customWidth="1"/>
    <col min="9476" max="9476" width="18.85546875" style="150" customWidth="1"/>
    <col min="9477" max="9477" width="19" style="150" customWidth="1"/>
    <col min="9478" max="9478" width="19.5703125" style="150" customWidth="1"/>
    <col min="9479" max="9728" width="9.140625" style="150"/>
    <col min="9729" max="9729" width="5.7109375" style="150" customWidth="1"/>
    <col min="9730" max="9730" width="99.28515625" style="150" customWidth="1"/>
    <col min="9731" max="9731" width="10.140625" style="150" bestFit="1" customWidth="1"/>
    <col min="9732" max="9732" width="18.85546875" style="150" customWidth="1"/>
    <col min="9733" max="9733" width="19" style="150" customWidth="1"/>
    <col min="9734" max="9734" width="19.5703125" style="150" customWidth="1"/>
    <col min="9735" max="9984" width="9.140625" style="150"/>
    <col min="9985" max="9985" width="5.7109375" style="150" customWidth="1"/>
    <col min="9986" max="9986" width="99.28515625" style="150" customWidth="1"/>
    <col min="9987" max="9987" width="10.140625" style="150" bestFit="1" customWidth="1"/>
    <col min="9988" max="9988" width="18.85546875" style="150" customWidth="1"/>
    <col min="9989" max="9989" width="19" style="150" customWidth="1"/>
    <col min="9990" max="9990" width="19.5703125" style="150" customWidth="1"/>
    <col min="9991" max="10240" width="9.140625" style="150"/>
    <col min="10241" max="10241" width="5.7109375" style="150" customWidth="1"/>
    <col min="10242" max="10242" width="99.28515625" style="150" customWidth="1"/>
    <col min="10243" max="10243" width="10.140625" style="150" bestFit="1" customWidth="1"/>
    <col min="10244" max="10244" width="18.85546875" style="150" customWidth="1"/>
    <col min="10245" max="10245" width="19" style="150" customWidth="1"/>
    <col min="10246" max="10246" width="19.5703125" style="150" customWidth="1"/>
    <col min="10247" max="10496" width="9.140625" style="150"/>
    <col min="10497" max="10497" width="5.7109375" style="150" customWidth="1"/>
    <col min="10498" max="10498" width="99.28515625" style="150" customWidth="1"/>
    <col min="10499" max="10499" width="10.140625" style="150" bestFit="1" customWidth="1"/>
    <col min="10500" max="10500" width="18.85546875" style="150" customWidth="1"/>
    <col min="10501" max="10501" width="19" style="150" customWidth="1"/>
    <col min="10502" max="10502" width="19.5703125" style="150" customWidth="1"/>
    <col min="10503" max="10752" width="9.140625" style="150"/>
    <col min="10753" max="10753" width="5.7109375" style="150" customWidth="1"/>
    <col min="10754" max="10754" width="99.28515625" style="150" customWidth="1"/>
    <col min="10755" max="10755" width="10.140625" style="150" bestFit="1" customWidth="1"/>
    <col min="10756" max="10756" width="18.85546875" style="150" customWidth="1"/>
    <col min="10757" max="10757" width="19" style="150" customWidth="1"/>
    <col min="10758" max="10758" width="19.5703125" style="150" customWidth="1"/>
    <col min="10759" max="11008" width="9.140625" style="150"/>
    <col min="11009" max="11009" width="5.7109375" style="150" customWidth="1"/>
    <col min="11010" max="11010" width="99.28515625" style="150" customWidth="1"/>
    <col min="11011" max="11011" width="10.140625" style="150" bestFit="1" customWidth="1"/>
    <col min="11012" max="11012" width="18.85546875" style="150" customWidth="1"/>
    <col min="11013" max="11013" width="19" style="150" customWidth="1"/>
    <col min="11014" max="11014" width="19.5703125" style="150" customWidth="1"/>
    <col min="11015" max="11264" width="9.140625" style="150"/>
    <col min="11265" max="11265" width="5.7109375" style="150" customWidth="1"/>
    <col min="11266" max="11266" width="99.28515625" style="150" customWidth="1"/>
    <col min="11267" max="11267" width="10.140625" style="150" bestFit="1" customWidth="1"/>
    <col min="11268" max="11268" width="18.85546875" style="150" customWidth="1"/>
    <col min="11269" max="11269" width="19" style="150" customWidth="1"/>
    <col min="11270" max="11270" width="19.5703125" style="150" customWidth="1"/>
    <col min="11271" max="11520" width="9.140625" style="150"/>
    <col min="11521" max="11521" width="5.7109375" style="150" customWidth="1"/>
    <col min="11522" max="11522" width="99.28515625" style="150" customWidth="1"/>
    <col min="11523" max="11523" width="10.140625" style="150" bestFit="1" customWidth="1"/>
    <col min="11524" max="11524" width="18.85546875" style="150" customWidth="1"/>
    <col min="11525" max="11525" width="19" style="150" customWidth="1"/>
    <col min="11526" max="11526" width="19.5703125" style="150" customWidth="1"/>
    <col min="11527" max="11776" width="9.140625" style="150"/>
    <col min="11777" max="11777" width="5.7109375" style="150" customWidth="1"/>
    <col min="11778" max="11778" width="99.28515625" style="150" customWidth="1"/>
    <col min="11779" max="11779" width="10.140625" style="150" bestFit="1" customWidth="1"/>
    <col min="11780" max="11780" width="18.85546875" style="150" customWidth="1"/>
    <col min="11781" max="11781" width="19" style="150" customWidth="1"/>
    <col min="11782" max="11782" width="19.5703125" style="150" customWidth="1"/>
    <col min="11783" max="12032" width="9.140625" style="150"/>
    <col min="12033" max="12033" width="5.7109375" style="150" customWidth="1"/>
    <col min="12034" max="12034" width="99.28515625" style="150" customWidth="1"/>
    <col min="12035" max="12035" width="10.140625" style="150" bestFit="1" customWidth="1"/>
    <col min="12036" max="12036" width="18.85546875" style="150" customWidth="1"/>
    <col min="12037" max="12037" width="19" style="150" customWidth="1"/>
    <col min="12038" max="12038" width="19.5703125" style="150" customWidth="1"/>
    <col min="12039" max="12288" width="9.140625" style="150"/>
    <col min="12289" max="12289" width="5.7109375" style="150" customWidth="1"/>
    <col min="12290" max="12290" width="99.28515625" style="150" customWidth="1"/>
    <col min="12291" max="12291" width="10.140625" style="150" bestFit="1" customWidth="1"/>
    <col min="12292" max="12292" width="18.85546875" style="150" customWidth="1"/>
    <col min="12293" max="12293" width="19" style="150" customWidth="1"/>
    <col min="12294" max="12294" width="19.5703125" style="150" customWidth="1"/>
    <col min="12295" max="12544" width="9.140625" style="150"/>
    <col min="12545" max="12545" width="5.7109375" style="150" customWidth="1"/>
    <col min="12546" max="12546" width="99.28515625" style="150" customWidth="1"/>
    <col min="12547" max="12547" width="10.140625" style="150" bestFit="1" customWidth="1"/>
    <col min="12548" max="12548" width="18.85546875" style="150" customWidth="1"/>
    <col min="12549" max="12549" width="19" style="150" customWidth="1"/>
    <col min="12550" max="12550" width="19.5703125" style="150" customWidth="1"/>
    <col min="12551" max="12800" width="9.140625" style="150"/>
    <col min="12801" max="12801" width="5.7109375" style="150" customWidth="1"/>
    <col min="12802" max="12802" width="99.28515625" style="150" customWidth="1"/>
    <col min="12803" max="12803" width="10.140625" style="150" bestFit="1" customWidth="1"/>
    <col min="12804" max="12804" width="18.85546875" style="150" customWidth="1"/>
    <col min="12805" max="12805" width="19" style="150" customWidth="1"/>
    <col min="12806" max="12806" width="19.5703125" style="150" customWidth="1"/>
    <col min="12807" max="13056" width="9.140625" style="150"/>
    <col min="13057" max="13057" width="5.7109375" style="150" customWidth="1"/>
    <col min="13058" max="13058" width="99.28515625" style="150" customWidth="1"/>
    <col min="13059" max="13059" width="10.140625" style="150" bestFit="1" customWidth="1"/>
    <col min="13060" max="13060" width="18.85546875" style="150" customWidth="1"/>
    <col min="13061" max="13061" width="19" style="150" customWidth="1"/>
    <col min="13062" max="13062" width="19.5703125" style="150" customWidth="1"/>
    <col min="13063" max="13312" width="9.140625" style="150"/>
    <col min="13313" max="13313" width="5.7109375" style="150" customWidth="1"/>
    <col min="13314" max="13314" width="99.28515625" style="150" customWidth="1"/>
    <col min="13315" max="13315" width="10.140625" style="150" bestFit="1" customWidth="1"/>
    <col min="13316" max="13316" width="18.85546875" style="150" customWidth="1"/>
    <col min="13317" max="13317" width="19" style="150" customWidth="1"/>
    <col min="13318" max="13318" width="19.5703125" style="150" customWidth="1"/>
    <col min="13319" max="13568" width="9.140625" style="150"/>
    <col min="13569" max="13569" width="5.7109375" style="150" customWidth="1"/>
    <col min="13570" max="13570" width="99.28515625" style="150" customWidth="1"/>
    <col min="13571" max="13571" width="10.140625" style="150" bestFit="1" customWidth="1"/>
    <col min="13572" max="13572" width="18.85546875" style="150" customWidth="1"/>
    <col min="13573" max="13573" width="19" style="150" customWidth="1"/>
    <col min="13574" max="13574" width="19.5703125" style="150" customWidth="1"/>
    <col min="13575" max="13824" width="9.140625" style="150"/>
    <col min="13825" max="13825" width="5.7109375" style="150" customWidth="1"/>
    <col min="13826" max="13826" width="99.28515625" style="150" customWidth="1"/>
    <col min="13827" max="13827" width="10.140625" style="150" bestFit="1" customWidth="1"/>
    <col min="13828" max="13828" width="18.85546875" style="150" customWidth="1"/>
    <col min="13829" max="13829" width="19" style="150" customWidth="1"/>
    <col min="13830" max="13830" width="19.5703125" style="150" customWidth="1"/>
    <col min="13831" max="14080" width="9.140625" style="150"/>
    <col min="14081" max="14081" width="5.7109375" style="150" customWidth="1"/>
    <col min="14082" max="14082" width="99.28515625" style="150" customWidth="1"/>
    <col min="14083" max="14083" width="10.140625" style="150" bestFit="1" customWidth="1"/>
    <col min="14084" max="14084" width="18.85546875" style="150" customWidth="1"/>
    <col min="14085" max="14085" width="19" style="150" customWidth="1"/>
    <col min="14086" max="14086" width="19.5703125" style="150" customWidth="1"/>
    <col min="14087" max="14336" width="9.140625" style="150"/>
    <col min="14337" max="14337" width="5.7109375" style="150" customWidth="1"/>
    <col min="14338" max="14338" width="99.28515625" style="150" customWidth="1"/>
    <col min="14339" max="14339" width="10.140625" style="150" bestFit="1" customWidth="1"/>
    <col min="14340" max="14340" width="18.85546875" style="150" customWidth="1"/>
    <col min="14341" max="14341" width="19" style="150" customWidth="1"/>
    <col min="14342" max="14342" width="19.5703125" style="150" customWidth="1"/>
    <col min="14343" max="14592" width="9.140625" style="150"/>
    <col min="14593" max="14593" width="5.7109375" style="150" customWidth="1"/>
    <col min="14594" max="14594" width="99.28515625" style="150" customWidth="1"/>
    <col min="14595" max="14595" width="10.140625" style="150" bestFit="1" customWidth="1"/>
    <col min="14596" max="14596" width="18.85546875" style="150" customWidth="1"/>
    <col min="14597" max="14597" width="19" style="150" customWidth="1"/>
    <col min="14598" max="14598" width="19.5703125" style="150" customWidth="1"/>
    <col min="14599" max="14848" width="9.140625" style="150"/>
    <col min="14849" max="14849" width="5.7109375" style="150" customWidth="1"/>
    <col min="14850" max="14850" width="99.28515625" style="150" customWidth="1"/>
    <col min="14851" max="14851" width="10.140625" style="150" bestFit="1" customWidth="1"/>
    <col min="14852" max="14852" width="18.85546875" style="150" customWidth="1"/>
    <col min="14853" max="14853" width="19" style="150" customWidth="1"/>
    <col min="14854" max="14854" width="19.5703125" style="150" customWidth="1"/>
    <col min="14855" max="15104" width="9.140625" style="150"/>
    <col min="15105" max="15105" width="5.7109375" style="150" customWidth="1"/>
    <col min="15106" max="15106" width="99.28515625" style="150" customWidth="1"/>
    <col min="15107" max="15107" width="10.140625" style="150" bestFit="1" customWidth="1"/>
    <col min="15108" max="15108" width="18.85546875" style="150" customWidth="1"/>
    <col min="15109" max="15109" width="19" style="150" customWidth="1"/>
    <col min="15110" max="15110" width="19.5703125" style="150" customWidth="1"/>
    <col min="15111" max="15360" width="9.140625" style="150"/>
    <col min="15361" max="15361" width="5.7109375" style="150" customWidth="1"/>
    <col min="15362" max="15362" width="99.28515625" style="150" customWidth="1"/>
    <col min="15363" max="15363" width="10.140625" style="150" bestFit="1" customWidth="1"/>
    <col min="15364" max="15364" width="18.85546875" style="150" customWidth="1"/>
    <col min="15365" max="15365" width="19" style="150" customWidth="1"/>
    <col min="15366" max="15366" width="19.5703125" style="150" customWidth="1"/>
    <col min="15367" max="15616" width="9.140625" style="150"/>
    <col min="15617" max="15617" width="5.7109375" style="150" customWidth="1"/>
    <col min="15618" max="15618" width="99.28515625" style="150" customWidth="1"/>
    <col min="15619" max="15619" width="10.140625" style="150" bestFit="1" customWidth="1"/>
    <col min="15620" max="15620" width="18.85546875" style="150" customWidth="1"/>
    <col min="15621" max="15621" width="19" style="150" customWidth="1"/>
    <col min="15622" max="15622" width="19.5703125" style="150" customWidth="1"/>
    <col min="15623" max="15872" width="9.140625" style="150"/>
    <col min="15873" max="15873" width="5.7109375" style="150" customWidth="1"/>
    <col min="15874" max="15874" width="99.28515625" style="150" customWidth="1"/>
    <col min="15875" max="15875" width="10.140625" style="150" bestFit="1" customWidth="1"/>
    <col min="15876" max="15876" width="18.85546875" style="150" customWidth="1"/>
    <col min="15877" max="15877" width="19" style="150" customWidth="1"/>
    <col min="15878" max="15878" width="19.5703125" style="150" customWidth="1"/>
    <col min="15879" max="16128" width="9.140625" style="150"/>
    <col min="16129" max="16129" width="5.7109375" style="150" customWidth="1"/>
    <col min="16130" max="16130" width="99.28515625" style="150" customWidth="1"/>
    <col min="16131" max="16131" width="10.140625" style="150" bestFit="1" customWidth="1"/>
    <col min="16132" max="16132" width="18.85546875" style="150" customWidth="1"/>
    <col min="16133" max="16133" width="19" style="150" customWidth="1"/>
    <col min="16134" max="16134" width="19.5703125" style="150" customWidth="1"/>
    <col min="16135" max="16384" width="9.140625" style="150"/>
  </cols>
  <sheetData>
    <row r="1" spans="1:6" ht="20.25" customHeight="1">
      <c r="B1" s="786" t="s">
        <v>223</v>
      </c>
      <c r="C1" s="786"/>
      <c r="D1" s="786"/>
      <c r="E1" s="786"/>
      <c r="F1" s="786"/>
    </row>
    <row r="2" spans="1:6" ht="14.25" customHeight="1" thickBot="1">
      <c r="E2" s="787" t="s">
        <v>224</v>
      </c>
      <c r="F2" s="787"/>
    </row>
    <row r="3" spans="1:6" ht="39" thickBot="1">
      <c r="A3" s="788"/>
      <c r="B3" s="790" t="s">
        <v>72</v>
      </c>
      <c r="C3" s="792" t="s">
        <v>67</v>
      </c>
      <c r="D3" s="793"/>
      <c r="E3" s="794"/>
      <c r="F3" s="238" t="s">
        <v>167</v>
      </c>
    </row>
    <row r="4" spans="1:6" ht="15.75" customHeight="1" thickBot="1">
      <c r="A4" s="789"/>
      <c r="B4" s="791"/>
      <c r="C4" s="239" t="s">
        <v>45</v>
      </c>
      <c r="D4" s="151" t="s">
        <v>444</v>
      </c>
      <c r="E4" s="151" t="s">
        <v>445</v>
      </c>
      <c r="F4" s="152" t="s">
        <v>448</v>
      </c>
    </row>
    <row r="5" spans="1:6" ht="19.5" customHeight="1">
      <c r="A5" s="779" t="s">
        <v>61</v>
      </c>
      <c r="B5" s="240" t="s">
        <v>386</v>
      </c>
      <c r="C5" s="241" t="s">
        <v>225</v>
      </c>
      <c r="D5" s="242">
        <v>40</v>
      </c>
      <c r="E5" s="241">
        <v>40</v>
      </c>
      <c r="F5" s="243">
        <v>18</v>
      </c>
    </row>
    <row r="6" spans="1:6" ht="18" customHeight="1">
      <c r="A6" s="779"/>
      <c r="B6" s="244" t="s">
        <v>226</v>
      </c>
      <c r="C6" s="242"/>
      <c r="D6" s="242"/>
      <c r="E6" s="242"/>
      <c r="F6" s="245"/>
    </row>
    <row r="7" spans="1:6" ht="18" customHeight="1">
      <c r="A7" s="779"/>
      <c r="B7" s="246" t="s">
        <v>227</v>
      </c>
      <c r="C7" s="242" t="s">
        <v>34</v>
      </c>
      <c r="D7" s="247">
        <v>9942</v>
      </c>
      <c r="E7" s="156">
        <v>9463</v>
      </c>
      <c r="F7" s="248">
        <v>2228</v>
      </c>
    </row>
    <row r="8" spans="1:6">
      <c r="A8" s="779"/>
      <c r="B8" s="246" t="s">
        <v>228</v>
      </c>
      <c r="C8" s="242" t="s">
        <v>34</v>
      </c>
      <c r="D8" s="249">
        <v>9799</v>
      </c>
      <c r="E8" s="156">
        <v>9872</v>
      </c>
      <c r="F8" s="250"/>
    </row>
    <row r="9" spans="1:6">
      <c r="A9" s="779"/>
      <c r="B9" s="246" t="s">
        <v>229</v>
      </c>
      <c r="C9" s="242" t="s">
        <v>34</v>
      </c>
      <c r="D9" s="249">
        <v>7839</v>
      </c>
      <c r="E9" s="156">
        <v>7874</v>
      </c>
      <c r="F9" s="250"/>
    </row>
    <row r="10" spans="1:6" ht="20.25" thickBot="1">
      <c r="A10" s="779"/>
      <c r="B10" s="246" t="s">
        <v>485</v>
      </c>
      <c r="C10" s="251" t="s">
        <v>34</v>
      </c>
      <c r="D10" s="252" t="s">
        <v>449</v>
      </c>
      <c r="E10" s="253" t="s">
        <v>450</v>
      </c>
      <c r="F10" s="254"/>
    </row>
    <row r="11" spans="1:6">
      <c r="A11" s="785"/>
      <c r="B11" s="255" t="s">
        <v>354</v>
      </c>
      <c r="C11" s="243" t="s">
        <v>230</v>
      </c>
      <c r="D11" s="256" t="s">
        <v>451</v>
      </c>
      <c r="E11" s="257" t="s">
        <v>452</v>
      </c>
      <c r="F11" s="258" t="s">
        <v>426</v>
      </c>
    </row>
    <row r="12" spans="1:6" ht="15.75" customHeight="1">
      <c r="A12" s="785"/>
      <c r="B12" s="259" t="s">
        <v>231</v>
      </c>
      <c r="C12" s="243" t="s">
        <v>225</v>
      </c>
      <c r="D12" s="257">
        <v>30</v>
      </c>
      <c r="E12" s="257">
        <v>30</v>
      </c>
      <c r="F12" s="250"/>
    </row>
    <row r="13" spans="1:6" ht="19.5" hidden="1">
      <c r="A13" s="785"/>
      <c r="B13" s="259" t="s">
        <v>232</v>
      </c>
      <c r="C13" s="243" t="s">
        <v>225</v>
      </c>
      <c r="D13" s="257">
        <v>0</v>
      </c>
      <c r="E13" s="257">
        <v>0</v>
      </c>
      <c r="F13" s="250"/>
    </row>
    <row r="14" spans="1:6">
      <c r="A14" s="785"/>
      <c r="B14" s="259" t="s">
        <v>233</v>
      </c>
      <c r="C14" s="243" t="s">
        <v>225</v>
      </c>
      <c r="D14" s="257">
        <v>2</v>
      </c>
      <c r="E14" s="257">
        <v>2</v>
      </c>
      <c r="F14" s="250"/>
    </row>
    <row r="15" spans="1:6">
      <c r="A15" s="785"/>
      <c r="B15" s="259" t="s">
        <v>234</v>
      </c>
      <c r="C15" s="243" t="s">
        <v>225</v>
      </c>
      <c r="D15" s="257">
        <v>6</v>
      </c>
      <c r="E15" s="257">
        <v>6</v>
      </c>
      <c r="F15" s="250"/>
    </row>
    <row r="16" spans="1:6">
      <c r="A16" s="785"/>
      <c r="B16" s="259" t="s">
        <v>235</v>
      </c>
      <c r="C16" s="243" t="s">
        <v>225</v>
      </c>
      <c r="D16" s="257">
        <v>1</v>
      </c>
      <c r="E16" s="257">
        <v>1</v>
      </c>
      <c r="F16" s="250"/>
    </row>
    <row r="17" spans="1:6" hidden="1">
      <c r="A17" s="785"/>
      <c r="B17" s="259" t="s">
        <v>236</v>
      </c>
      <c r="C17" s="243" t="s">
        <v>225</v>
      </c>
      <c r="D17" s="257">
        <v>1</v>
      </c>
      <c r="E17" s="257">
        <v>1</v>
      </c>
      <c r="F17" s="250"/>
    </row>
    <row r="18" spans="1:6">
      <c r="A18" s="785"/>
      <c r="B18" s="259" t="s">
        <v>237</v>
      </c>
      <c r="C18" s="243" t="s">
        <v>225</v>
      </c>
      <c r="D18" s="260">
        <v>3</v>
      </c>
      <c r="E18" s="260">
        <v>3</v>
      </c>
      <c r="F18" s="250"/>
    </row>
    <row r="19" spans="1:6">
      <c r="A19" s="785"/>
      <c r="B19" s="261" t="s">
        <v>238</v>
      </c>
      <c r="C19" s="243"/>
      <c r="D19" s="260"/>
      <c r="E19" s="260"/>
      <c r="F19" s="250"/>
    </row>
    <row r="20" spans="1:6" s="153" customFormat="1">
      <c r="A20" s="785"/>
      <c r="B20" s="262" t="s">
        <v>239</v>
      </c>
      <c r="C20" s="243" t="s">
        <v>225</v>
      </c>
      <c r="D20" s="263">
        <v>1</v>
      </c>
      <c r="E20" s="263">
        <v>1</v>
      </c>
      <c r="F20" s="250"/>
    </row>
    <row r="21" spans="1:6">
      <c r="A21" s="785"/>
      <c r="B21" s="259" t="s">
        <v>240</v>
      </c>
      <c r="C21" s="243" t="s">
        <v>225</v>
      </c>
      <c r="D21" s="264" t="s">
        <v>241</v>
      </c>
      <c r="E21" s="265" t="s">
        <v>241</v>
      </c>
      <c r="F21" s="250"/>
    </row>
    <row r="22" spans="1:6">
      <c r="A22" s="785"/>
      <c r="B22" s="261" t="s">
        <v>242</v>
      </c>
      <c r="C22" s="243"/>
      <c r="D22" s="265"/>
      <c r="E22" s="265"/>
      <c r="F22" s="250"/>
    </row>
    <row r="23" spans="1:6" s="153" customFormat="1" ht="16.5" customHeight="1">
      <c r="A23" s="785"/>
      <c r="B23" s="266" t="s">
        <v>243</v>
      </c>
      <c r="C23" s="243" t="s">
        <v>225</v>
      </c>
      <c r="D23" s="265" t="s">
        <v>244</v>
      </c>
      <c r="E23" s="265" t="s">
        <v>244</v>
      </c>
      <c r="F23" s="250"/>
    </row>
    <row r="24" spans="1:6">
      <c r="A24" s="785"/>
      <c r="B24" s="261" t="s">
        <v>245</v>
      </c>
      <c r="C24" s="243"/>
      <c r="D24" s="260"/>
      <c r="E24" s="260"/>
      <c r="F24" s="250"/>
    </row>
    <row r="25" spans="1:6" ht="17.25" thickBot="1">
      <c r="A25" s="785"/>
      <c r="B25" s="267" t="s">
        <v>246</v>
      </c>
      <c r="C25" s="268" t="s">
        <v>225</v>
      </c>
      <c r="D25" s="269">
        <v>1</v>
      </c>
      <c r="E25" s="269">
        <v>1</v>
      </c>
      <c r="F25" s="254"/>
    </row>
    <row r="26" spans="1:6" s="153" customFormat="1">
      <c r="A26" s="779"/>
      <c r="B26" s="270" t="s">
        <v>247</v>
      </c>
      <c r="C26" s="271"/>
      <c r="D26" s="272"/>
      <c r="E26" s="273"/>
      <c r="F26" s="274"/>
    </row>
    <row r="27" spans="1:6" s="153" customFormat="1" ht="17.25" thickBot="1">
      <c r="A27" s="779"/>
      <c r="B27" s="275" t="s">
        <v>248</v>
      </c>
      <c r="C27" s="276" t="s">
        <v>225</v>
      </c>
      <c r="D27" s="277">
        <v>2</v>
      </c>
      <c r="E27" s="248">
        <v>2</v>
      </c>
      <c r="F27" s="278"/>
    </row>
    <row r="28" spans="1:6" s="153" customFormat="1" ht="17.25" thickBot="1">
      <c r="A28" s="779"/>
      <c r="B28" s="279" t="s">
        <v>249</v>
      </c>
      <c r="C28" s="280" t="s">
        <v>225</v>
      </c>
      <c r="D28" s="280">
        <v>5</v>
      </c>
      <c r="E28" s="280">
        <v>5</v>
      </c>
      <c r="F28" s="280">
        <v>1</v>
      </c>
    </row>
    <row r="29" spans="1:6" s="154" customFormat="1" ht="17.25" hidden="1" customHeight="1">
      <c r="A29" s="779"/>
      <c r="B29" s="281" t="s">
        <v>250</v>
      </c>
      <c r="C29" s="242" t="s">
        <v>230</v>
      </c>
      <c r="D29" s="282" t="s">
        <v>251</v>
      </c>
      <c r="E29" s="282" t="s">
        <v>251</v>
      </c>
      <c r="F29" s="242"/>
    </row>
    <row r="30" spans="1:6" s="154" customFormat="1" ht="17.25" hidden="1" customHeight="1">
      <c r="A30" s="779"/>
      <c r="B30" s="281" t="s">
        <v>252</v>
      </c>
      <c r="C30" s="242" t="s">
        <v>230</v>
      </c>
      <c r="D30" s="282" t="s">
        <v>253</v>
      </c>
      <c r="E30" s="282" t="s">
        <v>253</v>
      </c>
      <c r="F30" s="242"/>
    </row>
    <row r="31" spans="1:6" s="154" customFormat="1" ht="17.25" hidden="1" customHeight="1">
      <c r="A31" s="779"/>
      <c r="B31" s="281" t="s">
        <v>254</v>
      </c>
      <c r="C31" s="242" t="s">
        <v>230</v>
      </c>
      <c r="D31" s="282" t="s">
        <v>255</v>
      </c>
      <c r="E31" s="282" t="s">
        <v>255</v>
      </c>
      <c r="F31" s="242"/>
    </row>
    <row r="32" spans="1:6" s="154" customFormat="1" ht="17.25" hidden="1" customHeight="1">
      <c r="A32" s="779"/>
      <c r="B32" s="281" t="s">
        <v>256</v>
      </c>
      <c r="C32" s="242" t="s">
        <v>230</v>
      </c>
      <c r="D32" s="282" t="s">
        <v>257</v>
      </c>
      <c r="E32" s="282" t="s">
        <v>257</v>
      </c>
      <c r="F32" s="242"/>
    </row>
    <row r="33" spans="1:6" s="154" customFormat="1" ht="17.25" hidden="1" customHeight="1">
      <c r="A33" s="779"/>
      <c r="B33" s="281" t="s">
        <v>258</v>
      </c>
      <c r="C33" s="242" t="s">
        <v>230</v>
      </c>
      <c r="D33" s="282" t="s">
        <v>259</v>
      </c>
      <c r="E33" s="282" t="s">
        <v>259</v>
      </c>
      <c r="F33" s="242"/>
    </row>
    <row r="34" spans="1:6" s="154" customFormat="1" ht="13.5" hidden="1" customHeight="1">
      <c r="A34" s="779"/>
      <c r="B34" s="281" t="s">
        <v>260</v>
      </c>
      <c r="C34" s="242" t="s">
        <v>230</v>
      </c>
      <c r="D34" s="282" t="s">
        <v>261</v>
      </c>
      <c r="E34" s="282" t="s">
        <v>261</v>
      </c>
      <c r="F34" s="242"/>
    </row>
    <row r="35" spans="1:6" s="154" customFormat="1" ht="17.25" hidden="1" customHeight="1" thickBot="1">
      <c r="A35" s="779"/>
      <c r="B35" s="283" t="s">
        <v>262</v>
      </c>
      <c r="C35" s="251" t="s">
        <v>230</v>
      </c>
      <c r="D35" s="284" t="s">
        <v>263</v>
      </c>
      <c r="E35" s="284" t="s">
        <v>263</v>
      </c>
      <c r="F35" s="251"/>
    </row>
    <row r="36" spans="1:6" s="153" customFormat="1">
      <c r="A36" s="779"/>
      <c r="B36" s="279" t="s">
        <v>264</v>
      </c>
      <c r="C36" s="243"/>
      <c r="D36" s="285"/>
      <c r="E36" s="285"/>
      <c r="F36" s="241">
        <v>1</v>
      </c>
    </row>
    <row r="37" spans="1:6" s="153" customFormat="1">
      <c r="A37" s="779"/>
      <c r="B37" s="275" t="s">
        <v>265</v>
      </c>
      <c r="C37" s="243" t="s">
        <v>225</v>
      </c>
      <c r="D37" s="242">
        <v>1</v>
      </c>
      <c r="E37" s="242">
        <v>1</v>
      </c>
      <c r="F37" s="286"/>
    </row>
    <row r="38" spans="1:6" s="153" customFormat="1" ht="17.25" thickBot="1">
      <c r="A38" s="780"/>
      <c r="B38" s="283" t="s">
        <v>266</v>
      </c>
      <c r="C38" s="243" t="s">
        <v>225</v>
      </c>
      <c r="D38" s="251">
        <v>6</v>
      </c>
      <c r="E38" s="251">
        <v>6</v>
      </c>
      <c r="F38" s="287"/>
    </row>
    <row r="39" spans="1:6">
      <c r="A39" s="778" t="s">
        <v>62</v>
      </c>
      <c r="B39" s="255" t="s">
        <v>369</v>
      </c>
      <c r="C39" s="241" t="s">
        <v>267</v>
      </c>
      <c r="D39" s="241" t="s">
        <v>370</v>
      </c>
      <c r="E39" s="241" t="s">
        <v>453</v>
      </c>
      <c r="F39" s="288" t="s">
        <v>427</v>
      </c>
    </row>
    <row r="40" spans="1:6">
      <c r="A40" s="779"/>
      <c r="B40" s="289" t="s">
        <v>268</v>
      </c>
      <c r="C40" s="242" t="s">
        <v>267</v>
      </c>
      <c r="D40" s="242" t="s">
        <v>371</v>
      </c>
      <c r="E40" s="242" t="s">
        <v>371</v>
      </c>
      <c r="F40" s="290"/>
    </row>
    <row r="41" spans="1:6" ht="17.25" thickBot="1">
      <c r="A41" s="779"/>
      <c r="B41" s="291" t="s">
        <v>269</v>
      </c>
      <c r="C41" s="251" t="s">
        <v>267</v>
      </c>
      <c r="D41" s="253" t="s">
        <v>367</v>
      </c>
      <c r="E41" s="253" t="s">
        <v>454</v>
      </c>
      <c r="F41" s="292"/>
    </row>
    <row r="42" spans="1:6" s="153" customFormat="1">
      <c r="A42" s="779"/>
      <c r="B42" s="255" t="s">
        <v>372</v>
      </c>
      <c r="C42" s="293" t="s">
        <v>267</v>
      </c>
      <c r="D42" s="241" t="s">
        <v>373</v>
      </c>
      <c r="E42" s="241" t="s">
        <v>455</v>
      </c>
      <c r="F42" s="294" t="s">
        <v>376</v>
      </c>
    </row>
    <row r="43" spans="1:6" s="153" customFormat="1">
      <c r="A43" s="779"/>
      <c r="B43" s="289" t="s">
        <v>270</v>
      </c>
      <c r="C43" s="276" t="s">
        <v>267</v>
      </c>
      <c r="D43" s="242" t="s">
        <v>271</v>
      </c>
      <c r="E43" s="242" t="s">
        <v>456</v>
      </c>
      <c r="F43" s="290"/>
    </row>
    <row r="44" spans="1:6" s="153" customFormat="1">
      <c r="A44" s="779"/>
      <c r="B44" s="289" t="s">
        <v>272</v>
      </c>
      <c r="C44" s="276" t="s">
        <v>267</v>
      </c>
      <c r="D44" s="242" t="s">
        <v>374</v>
      </c>
      <c r="E44" s="242" t="s">
        <v>457</v>
      </c>
      <c r="F44" s="290"/>
    </row>
    <row r="45" spans="1:6" s="153" customFormat="1" ht="17.25" thickBot="1">
      <c r="A45" s="779"/>
      <c r="B45" s="295" t="s">
        <v>273</v>
      </c>
      <c r="C45" s="296" t="s">
        <v>267</v>
      </c>
      <c r="D45" s="265" t="s">
        <v>375</v>
      </c>
      <c r="E45" s="265" t="s">
        <v>375</v>
      </c>
      <c r="F45" s="297"/>
    </row>
    <row r="46" spans="1:6">
      <c r="A46" s="779"/>
      <c r="B46" s="255" t="s">
        <v>274</v>
      </c>
      <c r="C46" s="241" t="s">
        <v>225</v>
      </c>
      <c r="D46" s="241">
        <v>3</v>
      </c>
      <c r="E46" s="241">
        <v>3</v>
      </c>
      <c r="F46" s="241">
        <v>19</v>
      </c>
    </row>
    <row r="47" spans="1:6" ht="11.25" customHeight="1">
      <c r="A47" s="779"/>
      <c r="B47" s="298" t="s">
        <v>37</v>
      </c>
      <c r="C47" s="242"/>
      <c r="D47" s="242"/>
      <c r="E47" s="242"/>
      <c r="F47" s="286"/>
    </row>
    <row r="48" spans="1:6">
      <c r="A48" s="779"/>
      <c r="B48" s="289" t="s">
        <v>275</v>
      </c>
      <c r="C48" s="242" t="s">
        <v>225</v>
      </c>
      <c r="D48" s="242">
        <v>1</v>
      </c>
      <c r="E48" s="242">
        <v>1</v>
      </c>
      <c r="F48" s="781" t="s">
        <v>276</v>
      </c>
    </row>
    <row r="49" spans="1:6">
      <c r="A49" s="779"/>
      <c r="B49" s="289" t="s">
        <v>406</v>
      </c>
      <c r="C49" s="242" t="s">
        <v>225</v>
      </c>
      <c r="D49" s="242">
        <v>1</v>
      </c>
      <c r="E49" s="242">
        <v>1</v>
      </c>
      <c r="F49" s="781"/>
    </row>
    <row r="50" spans="1:6" ht="17.25" thickBot="1">
      <c r="A50" s="779"/>
      <c r="B50" s="291" t="s">
        <v>277</v>
      </c>
      <c r="C50" s="251" t="s">
        <v>225</v>
      </c>
      <c r="D50" s="251">
        <v>1</v>
      </c>
      <c r="E50" s="251">
        <v>1</v>
      </c>
      <c r="F50" s="782"/>
    </row>
    <row r="51" spans="1:6" ht="17.25" thickBot="1">
      <c r="A51" s="779"/>
      <c r="B51" s="299" t="s">
        <v>278</v>
      </c>
      <c r="C51" s="300" t="s">
        <v>279</v>
      </c>
      <c r="D51" s="301">
        <v>1</v>
      </c>
      <c r="E51" s="301">
        <v>1</v>
      </c>
      <c r="F51" s="302"/>
    </row>
    <row r="52" spans="1:6" ht="17.25" thickBot="1">
      <c r="A52" s="779"/>
      <c r="B52" s="303" t="s">
        <v>280</v>
      </c>
      <c r="C52" s="280" t="s">
        <v>225</v>
      </c>
      <c r="D52" s="280">
        <v>1</v>
      </c>
      <c r="E52" s="280">
        <v>1</v>
      </c>
      <c r="F52" s="280">
        <v>2</v>
      </c>
    </row>
    <row r="53" spans="1:6" ht="17.25" thickBot="1">
      <c r="A53" s="779"/>
      <c r="B53" s="303" t="s">
        <v>281</v>
      </c>
      <c r="C53" s="280" t="s">
        <v>225</v>
      </c>
      <c r="D53" s="280">
        <v>1</v>
      </c>
      <c r="E53" s="280">
        <v>1</v>
      </c>
      <c r="F53" s="286"/>
    </row>
    <row r="54" spans="1:6" ht="17.25" thickBot="1">
      <c r="A54" s="779"/>
      <c r="B54" s="255" t="s">
        <v>282</v>
      </c>
      <c r="C54" s="241" t="s">
        <v>225</v>
      </c>
      <c r="D54" s="241">
        <v>1</v>
      </c>
      <c r="E54" s="241">
        <v>1</v>
      </c>
      <c r="F54" s="304"/>
    </row>
    <row r="55" spans="1:6" s="155" customFormat="1" ht="50.25" thickBot="1">
      <c r="A55" s="780"/>
      <c r="B55" s="305" t="s">
        <v>283</v>
      </c>
      <c r="C55" s="306" t="s">
        <v>225</v>
      </c>
      <c r="D55" s="307">
        <v>1</v>
      </c>
      <c r="E55" s="307">
        <v>1</v>
      </c>
      <c r="F55" s="308"/>
    </row>
    <row r="56" spans="1:6" ht="17.25" customHeight="1">
      <c r="A56" s="778" t="s">
        <v>284</v>
      </c>
      <c r="B56" s="309" t="s">
        <v>285</v>
      </c>
      <c r="C56" s="293" t="s">
        <v>225</v>
      </c>
      <c r="D56" s="307">
        <v>16</v>
      </c>
      <c r="E56" s="307">
        <v>16</v>
      </c>
      <c r="F56" s="307">
        <v>60</v>
      </c>
    </row>
    <row r="57" spans="1:6" ht="19.5">
      <c r="A57" s="779"/>
      <c r="B57" s="310" t="s">
        <v>484</v>
      </c>
      <c r="C57" s="276" t="s">
        <v>230</v>
      </c>
      <c r="D57" s="263" t="s">
        <v>355</v>
      </c>
      <c r="E57" s="263" t="s">
        <v>387</v>
      </c>
      <c r="F57" s="311" t="s">
        <v>458</v>
      </c>
    </row>
    <row r="58" spans="1:6" ht="18.75" customHeight="1">
      <c r="A58" s="779"/>
      <c r="B58" s="312" t="s">
        <v>286</v>
      </c>
      <c r="C58" s="296" t="s">
        <v>287</v>
      </c>
      <c r="D58" s="311" t="s">
        <v>288</v>
      </c>
      <c r="E58" s="311" t="s">
        <v>288</v>
      </c>
      <c r="F58" s="311">
        <v>1</v>
      </c>
    </row>
    <row r="59" spans="1:6">
      <c r="A59" s="779"/>
      <c r="B59" s="313" t="s">
        <v>289</v>
      </c>
      <c r="C59" s="296" t="s">
        <v>225</v>
      </c>
      <c r="D59" s="311">
        <v>1</v>
      </c>
      <c r="E59" s="311">
        <v>1</v>
      </c>
      <c r="F59" s="314"/>
    </row>
    <row r="60" spans="1:6" ht="16.5" customHeight="1">
      <c r="A60" s="779"/>
      <c r="B60" s="313" t="s">
        <v>290</v>
      </c>
      <c r="C60" s="296" t="s">
        <v>225</v>
      </c>
      <c r="D60" s="311">
        <v>1</v>
      </c>
      <c r="E60" s="311">
        <v>1</v>
      </c>
      <c r="F60" s="311">
        <v>26</v>
      </c>
    </row>
    <row r="61" spans="1:6">
      <c r="A61" s="779"/>
      <c r="B61" s="315" t="s">
        <v>291</v>
      </c>
      <c r="C61" s="296" t="s">
        <v>225</v>
      </c>
      <c r="D61" s="311">
        <v>1</v>
      </c>
      <c r="E61" s="311">
        <v>1</v>
      </c>
      <c r="F61" s="314"/>
    </row>
    <row r="62" spans="1:6">
      <c r="A62" s="779"/>
      <c r="B62" s="315" t="s">
        <v>292</v>
      </c>
      <c r="C62" s="296" t="s">
        <v>225</v>
      </c>
      <c r="D62" s="311">
        <v>9</v>
      </c>
      <c r="E62" s="311">
        <v>9</v>
      </c>
      <c r="F62" s="314"/>
    </row>
    <row r="63" spans="1:6" ht="33">
      <c r="A63" s="779"/>
      <c r="B63" s="266" t="s">
        <v>293</v>
      </c>
      <c r="C63" s="296" t="s">
        <v>225</v>
      </c>
      <c r="D63" s="311">
        <v>1</v>
      </c>
      <c r="E63" s="311">
        <v>1</v>
      </c>
      <c r="F63" s="316">
        <v>1</v>
      </c>
    </row>
    <row r="64" spans="1:6">
      <c r="A64" s="779"/>
      <c r="B64" s="317" t="s">
        <v>294</v>
      </c>
      <c r="C64" s="296" t="s">
        <v>225</v>
      </c>
      <c r="D64" s="311">
        <v>1</v>
      </c>
      <c r="E64" s="311">
        <v>1</v>
      </c>
      <c r="F64" s="314"/>
    </row>
    <row r="65" spans="1:6">
      <c r="A65" s="779"/>
      <c r="B65" s="317" t="s">
        <v>388</v>
      </c>
      <c r="C65" s="296" t="s">
        <v>225</v>
      </c>
      <c r="D65" s="311">
        <v>0</v>
      </c>
      <c r="E65" s="311">
        <v>0</v>
      </c>
      <c r="F65" s="314"/>
    </row>
    <row r="66" spans="1:6">
      <c r="A66" s="779"/>
      <c r="B66" s="317" t="s">
        <v>295</v>
      </c>
      <c r="C66" s="296" t="s">
        <v>225</v>
      </c>
      <c r="D66" s="311">
        <v>1</v>
      </c>
      <c r="E66" s="311">
        <v>1</v>
      </c>
      <c r="F66" s="314"/>
    </row>
    <row r="67" spans="1:6">
      <c r="A67" s="779"/>
      <c r="B67" s="266" t="s">
        <v>296</v>
      </c>
      <c r="C67" s="296"/>
      <c r="D67" s="311" t="s">
        <v>297</v>
      </c>
      <c r="E67" s="311" t="s">
        <v>297</v>
      </c>
      <c r="F67" s="311">
        <v>1</v>
      </c>
    </row>
    <row r="68" spans="1:6">
      <c r="A68" s="779"/>
      <c r="B68" s="318" t="s">
        <v>298</v>
      </c>
      <c r="C68" s="296" t="s">
        <v>225</v>
      </c>
      <c r="D68" s="311">
        <v>1</v>
      </c>
      <c r="E68" s="311">
        <v>1</v>
      </c>
      <c r="F68" s="314"/>
    </row>
    <row r="69" spans="1:6" ht="33.75" thickBot="1">
      <c r="A69" s="779"/>
      <c r="B69" s="319" t="s">
        <v>299</v>
      </c>
      <c r="C69" s="296" t="s">
        <v>225</v>
      </c>
      <c r="D69" s="320" t="s">
        <v>300</v>
      </c>
      <c r="E69" s="320" t="s">
        <v>300</v>
      </c>
      <c r="F69" s="314"/>
    </row>
    <row r="70" spans="1:6">
      <c r="A70" s="778" t="s">
        <v>301</v>
      </c>
      <c r="B70" s="321" t="s">
        <v>302</v>
      </c>
      <c r="C70" s="241" t="s">
        <v>225</v>
      </c>
      <c r="D70" s="241" t="s">
        <v>303</v>
      </c>
      <c r="E70" s="241" t="s">
        <v>303</v>
      </c>
      <c r="F70" s="241">
        <v>45</v>
      </c>
    </row>
    <row r="71" spans="1:6">
      <c r="A71" s="779"/>
      <c r="B71" s="298" t="s">
        <v>304</v>
      </c>
      <c r="C71" s="242"/>
      <c r="D71" s="242">
        <v>17</v>
      </c>
      <c r="E71" s="242">
        <v>17</v>
      </c>
      <c r="F71" s="286"/>
    </row>
    <row r="72" spans="1:6">
      <c r="A72" s="779"/>
      <c r="B72" s="298" t="s">
        <v>305</v>
      </c>
      <c r="C72" s="242" t="s">
        <v>279</v>
      </c>
      <c r="D72" s="242">
        <v>3</v>
      </c>
      <c r="E72" s="242">
        <v>3</v>
      </c>
      <c r="F72" s="242">
        <v>1</v>
      </c>
    </row>
    <row r="73" spans="1:6">
      <c r="A73" s="779"/>
      <c r="B73" s="322" t="s">
        <v>306</v>
      </c>
      <c r="C73" s="242" t="s">
        <v>279</v>
      </c>
      <c r="D73" s="242">
        <v>4</v>
      </c>
      <c r="E73" s="242">
        <v>4</v>
      </c>
      <c r="F73" s="286"/>
    </row>
    <row r="74" spans="1:6" ht="17.25" customHeight="1">
      <c r="A74" s="779"/>
      <c r="B74" s="298" t="s">
        <v>356</v>
      </c>
      <c r="C74" s="242" t="s">
        <v>279</v>
      </c>
      <c r="D74" s="242">
        <v>1</v>
      </c>
      <c r="E74" s="242">
        <v>1</v>
      </c>
      <c r="F74" s="286"/>
    </row>
    <row r="75" spans="1:6">
      <c r="A75" s="779"/>
      <c r="B75" s="298" t="s">
        <v>307</v>
      </c>
      <c r="C75" s="242" t="s">
        <v>279</v>
      </c>
      <c r="D75" s="242">
        <v>1</v>
      </c>
      <c r="E75" s="242">
        <v>1</v>
      </c>
      <c r="F75" s="286"/>
    </row>
    <row r="76" spans="1:6" ht="15.75" customHeight="1" thickBot="1">
      <c r="A76" s="779"/>
      <c r="B76" s="323" t="s">
        <v>308</v>
      </c>
      <c r="C76" s="242" t="s">
        <v>279</v>
      </c>
      <c r="D76" s="242">
        <v>8</v>
      </c>
      <c r="E76" s="242">
        <v>8</v>
      </c>
      <c r="F76" s="286"/>
    </row>
    <row r="77" spans="1:6" ht="19.5">
      <c r="A77" s="779"/>
      <c r="B77" s="321" t="s">
        <v>309</v>
      </c>
      <c r="C77" s="241" t="s">
        <v>279</v>
      </c>
      <c r="D77" s="241">
        <v>9</v>
      </c>
      <c r="E77" s="241">
        <v>9</v>
      </c>
      <c r="F77" s="241">
        <v>1</v>
      </c>
    </row>
    <row r="78" spans="1:6" ht="19.5" customHeight="1" thickBot="1">
      <c r="A78" s="779"/>
      <c r="B78" s="298" t="s">
        <v>310</v>
      </c>
      <c r="C78" s="242" t="s">
        <v>34</v>
      </c>
      <c r="D78" s="156">
        <v>6592</v>
      </c>
      <c r="E78" s="156">
        <v>6578</v>
      </c>
      <c r="F78" s="156">
        <v>7620</v>
      </c>
    </row>
    <row r="79" spans="1:6" ht="33.75" customHeight="1">
      <c r="A79" s="783" t="s">
        <v>48</v>
      </c>
      <c r="B79" s="324" t="s">
        <v>311</v>
      </c>
      <c r="C79" s="325" t="s">
        <v>225</v>
      </c>
      <c r="D79" s="326">
        <v>2</v>
      </c>
      <c r="E79" s="325">
        <v>2</v>
      </c>
      <c r="F79" s="326">
        <v>1</v>
      </c>
    </row>
    <row r="80" spans="1:6" ht="33.75" customHeight="1" thickBot="1">
      <c r="A80" s="784"/>
      <c r="B80" s="327" t="s">
        <v>312</v>
      </c>
      <c r="C80" s="328" t="s">
        <v>225</v>
      </c>
      <c r="D80" s="329">
        <v>1</v>
      </c>
      <c r="E80" s="328">
        <v>1</v>
      </c>
      <c r="F80" s="330"/>
    </row>
    <row r="81" spans="1:6" ht="31.5" customHeight="1">
      <c r="A81" s="150"/>
      <c r="B81" s="777" t="s">
        <v>486</v>
      </c>
      <c r="C81" s="777"/>
      <c r="D81" s="777"/>
      <c r="E81" s="777"/>
      <c r="F81" s="777"/>
    </row>
    <row r="82" spans="1:6" ht="24.95" customHeight="1">
      <c r="A82" s="150"/>
      <c r="B82" s="777" t="s">
        <v>487</v>
      </c>
      <c r="C82" s="777"/>
      <c r="D82" s="777"/>
      <c r="E82" s="777"/>
      <c r="F82" s="777"/>
    </row>
    <row r="83" spans="1:6" ht="24.95" customHeight="1">
      <c r="A83" s="150"/>
      <c r="B83" s="777"/>
      <c r="C83" s="777"/>
      <c r="D83" s="777"/>
      <c r="E83" s="777"/>
      <c r="F83" s="777"/>
    </row>
    <row r="84" spans="1:6">
      <c r="F84" s="149"/>
    </row>
    <row r="85" spans="1:6">
      <c r="A85" s="150"/>
      <c r="B85" s="331"/>
      <c r="F85" s="149"/>
    </row>
  </sheetData>
  <mergeCells count="14">
    <mergeCell ref="A5:A38"/>
    <mergeCell ref="B1:F1"/>
    <mergeCell ref="E2:F2"/>
    <mergeCell ref="A3:A4"/>
    <mergeCell ref="B3:B4"/>
    <mergeCell ref="C3:E3"/>
    <mergeCell ref="B82:F82"/>
    <mergeCell ref="B83:F83"/>
    <mergeCell ref="A39:A55"/>
    <mergeCell ref="F48:F50"/>
    <mergeCell ref="A56:A69"/>
    <mergeCell ref="A70:A78"/>
    <mergeCell ref="A79:A80"/>
    <mergeCell ref="B81:F81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57"/>
  <sheetViews>
    <sheetView view="pageBreakPreview" zoomScale="60" zoomScaleNormal="60" workbookViewId="0">
      <selection activeCell="O31" sqref="O3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95" t="s">
        <v>321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</row>
    <row r="2" spans="1:14" ht="6" customHeight="1" thickBo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15"/>
    </row>
    <row r="3" spans="1:14" ht="40.5" customHeight="1" thickBot="1">
      <c r="A3" s="15"/>
      <c r="B3" s="796" t="s">
        <v>143</v>
      </c>
      <c r="C3" s="798" t="s">
        <v>315</v>
      </c>
      <c r="D3" s="799"/>
      <c r="E3" s="798" t="s">
        <v>322</v>
      </c>
      <c r="F3" s="799"/>
      <c r="G3" s="798" t="s">
        <v>316</v>
      </c>
      <c r="H3" s="799"/>
      <c r="I3" s="798" t="s">
        <v>317</v>
      </c>
      <c r="J3" s="799"/>
      <c r="K3" s="798" t="s">
        <v>318</v>
      </c>
      <c r="L3" s="799"/>
      <c r="M3" s="798" t="s">
        <v>319</v>
      </c>
      <c r="N3" s="799"/>
    </row>
    <row r="4" spans="1:14" ht="23.25" customHeight="1" thickBot="1">
      <c r="A4" s="15"/>
      <c r="B4" s="797"/>
      <c r="C4" s="404">
        <v>2012</v>
      </c>
      <c r="D4" s="405">
        <v>2013</v>
      </c>
      <c r="E4" s="404">
        <v>2012</v>
      </c>
      <c r="F4" s="405">
        <v>2013</v>
      </c>
      <c r="G4" s="404">
        <v>2012</v>
      </c>
      <c r="H4" s="405">
        <v>2013</v>
      </c>
      <c r="I4" s="404">
        <v>2012</v>
      </c>
      <c r="J4" s="405">
        <v>2013</v>
      </c>
      <c r="K4" s="404">
        <v>2012</v>
      </c>
      <c r="L4" s="405">
        <v>2013</v>
      </c>
      <c r="M4" s="404">
        <v>2012</v>
      </c>
      <c r="N4" s="405">
        <v>2013</v>
      </c>
    </row>
    <row r="5" spans="1:14" s="40" customFormat="1" ht="45" customHeight="1">
      <c r="A5" s="406"/>
      <c r="B5" s="407" t="s">
        <v>10</v>
      </c>
      <c r="C5" s="408">
        <v>8043</v>
      </c>
      <c r="D5" s="408">
        <v>8048.7713636363642</v>
      </c>
      <c r="E5" s="408">
        <v>19818.21</v>
      </c>
      <c r="F5" s="409">
        <v>17459.886363636364</v>
      </c>
      <c r="G5" s="408">
        <v>1506.24</v>
      </c>
      <c r="H5" s="408">
        <v>1636.57</v>
      </c>
      <c r="I5" s="408">
        <v>659.14</v>
      </c>
      <c r="J5" s="409">
        <v>712.36</v>
      </c>
      <c r="K5" s="408">
        <v>1656.12</v>
      </c>
      <c r="L5" s="408">
        <v>1669.91</v>
      </c>
      <c r="M5" s="410">
        <v>30.77</v>
      </c>
      <c r="N5" s="410">
        <v>31.06</v>
      </c>
    </row>
    <row r="6" spans="1:14" s="40" customFormat="1" ht="39" customHeight="1">
      <c r="A6" s="406"/>
      <c r="B6" s="411" t="s">
        <v>11</v>
      </c>
      <c r="C6" s="412">
        <v>8422.0300000000007</v>
      </c>
      <c r="D6" s="412">
        <v>8070.02</v>
      </c>
      <c r="E6" s="412">
        <v>20461.55</v>
      </c>
      <c r="F6" s="413">
        <v>17728.625</v>
      </c>
      <c r="G6" s="412">
        <v>1657.86</v>
      </c>
      <c r="H6" s="412">
        <v>1673.75</v>
      </c>
      <c r="I6" s="412">
        <v>703.05</v>
      </c>
      <c r="J6" s="413">
        <v>751.93</v>
      </c>
      <c r="K6" s="412">
        <v>1742.62</v>
      </c>
      <c r="L6" s="412">
        <v>1627.59</v>
      </c>
      <c r="M6" s="414">
        <v>34.14</v>
      </c>
      <c r="N6" s="414">
        <v>30.33</v>
      </c>
    </row>
    <row r="7" spans="1:14" s="40" customFormat="1" ht="39.75" customHeight="1">
      <c r="A7" s="406"/>
      <c r="B7" s="411" t="s">
        <v>12</v>
      </c>
      <c r="C7" s="412">
        <v>8456.5499999999993</v>
      </c>
      <c r="D7" s="412">
        <v>7662.24</v>
      </c>
      <c r="E7" s="412">
        <v>18705.57</v>
      </c>
      <c r="F7" s="413">
        <v>16725.13</v>
      </c>
      <c r="G7" s="412">
        <v>1655.41</v>
      </c>
      <c r="H7" s="412">
        <v>1583.3</v>
      </c>
      <c r="I7" s="412">
        <v>684.36</v>
      </c>
      <c r="J7" s="413">
        <v>756.65</v>
      </c>
      <c r="K7" s="412">
        <v>1673.77</v>
      </c>
      <c r="L7" s="412">
        <v>1592.86</v>
      </c>
      <c r="M7" s="414">
        <v>32.950000000000003</v>
      </c>
      <c r="N7" s="414">
        <v>28.8</v>
      </c>
    </row>
    <row r="8" spans="1:14" s="40" customFormat="1" ht="43.5" customHeight="1">
      <c r="A8" s="406"/>
      <c r="B8" s="411" t="s">
        <v>13</v>
      </c>
      <c r="C8" s="412">
        <v>8258.8807894736838</v>
      </c>
      <c r="D8" s="412">
        <v>7202.97</v>
      </c>
      <c r="E8" s="412">
        <v>17894.079210526317</v>
      </c>
      <c r="F8" s="413">
        <v>15631.55</v>
      </c>
      <c r="G8" s="412">
        <v>1584.89</v>
      </c>
      <c r="H8" s="412">
        <v>1489.12</v>
      </c>
      <c r="I8" s="412">
        <v>655.58</v>
      </c>
      <c r="J8" s="413">
        <v>703.05</v>
      </c>
      <c r="K8" s="412">
        <v>1650.07</v>
      </c>
      <c r="L8" s="412">
        <v>1485.08</v>
      </c>
      <c r="M8" s="414">
        <v>31.55</v>
      </c>
      <c r="N8" s="414">
        <v>25.2</v>
      </c>
    </row>
    <row r="9" spans="1:14" s="40" customFormat="1" ht="41.25" customHeight="1">
      <c r="B9" s="411" t="s">
        <v>14</v>
      </c>
      <c r="C9" s="412">
        <v>7919.2859090909096</v>
      </c>
      <c r="D9" s="412">
        <v>7228.62</v>
      </c>
      <c r="E9" s="412">
        <v>17017.385000000002</v>
      </c>
      <c r="F9" s="413">
        <v>14947.98</v>
      </c>
      <c r="G9" s="412">
        <v>1468</v>
      </c>
      <c r="H9" s="412">
        <v>1474.9</v>
      </c>
      <c r="I9" s="412">
        <v>618.04999999999995</v>
      </c>
      <c r="J9" s="413">
        <v>720.19</v>
      </c>
      <c r="K9" s="412">
        <v>1585.5</v>
      </c>
      <c r="L9" s="412">
        <v>1413.87</v>
      </c>
      <c r="M9" s="414">
        <v>28.67</v>
      </c>
      <c r="N9" s="414">
        <v>23.01</v>
      </c>
    </row>
    <row r="10" spans="1:14" s="40" customFormat="1" ht="41.25" customHeight="1">
      <c r="B10" s="411" t="s">
        <v>15</v>
      </c>
      <c r="C10" s="412">
        <v>7419.7876315789472</v>
      </c>
      <c r="D10" s="412">
        <v>7003.7150000000001</v>
      </c>
      <c r="E10" s="412">
        <v>16535.790263157895</v>
      </c>
      <c r="F10" s="413">
        <v>14266.875</v>
      </c>
      <c r="G10" s="412">
        <v>1447.74</v>
      </c>
      <c r="H10" s="412">
        <v>1430.23</v>
      </c>
      <c r="I10" s="412">
        <v>613.11</v>
      </c>
      <c r="J10" s="413">
        <v>713.68</v>
      </c>
      <c r="K10" s="412">
        <v>1596.7</v>
      </c>
      <c r="L10" s="412">
        <v>1342.36</v>
      </c>
      <c r="M10" s="414">
        <v>28.05</v>
      </c>
      <c r="N10" s="414">
        <v>21.11</v>
      </c>
    </row>
    <row r="11" spans="1:14" s="40" customFormat="1" ht="47.25" customHeight="1">
      <c r="B11" s="415" t="s">
        <v>140</v>
      </c>
      <c r="C11" s="416">
        <v>7588.7</v>
      </c>
      <c r="D11" s="412">
        <v>6892.5091304347825</v>
      </c>
      <c r="E11" s="416">
        <v>16155.1</v>
      </c>
      <c r="F11" s="413">
        <v>13702.174999999999</v>
      </c>
      <c r="G11" s="416">
        <v>1425.8</v>
      </c>
      <c r="H11" s="412">
        <v>1401.48</v>
      </c>
      <c r="I11" s="416">
        <v>579.5</v>
      </c>
      <c r="J11" s="413">
        <v>718.02</v>
      </c>
      <c r="K11" s="416">
        <v>1593.9</v>
      </c>
      <c r="L11" s="412">
        <v>1286.72</v>
      </c>
      <c r="M11" s="417">
        <v>27.4</v>
      </c>
      <c r="N11" s="414">
        <v>19.71</v>
      </c>
    </row>
    <row r="12" spans="1:14" s="40" customFormat="1" ht="43.5" customHeight="1">
      <c r="B12" s="415" t="s">
        <v>151</v>
      </c>
      <c r="C12" s="416">
        <v>7491.9</v>
      </c>
      <c r="D12" s="412">
        <v>7181.88</v>
      </c>
      <c r="E12" s="416">
        <v>15653.638636363636</v>
      </c>
      <c r="F12" s="413">
        <v>14278.22</v>
      </c>
      <c r="G12" s="416">
        <v>1449.4</v>
      </c>
      <c r="H12" s="412">
        <v>1494.1</v>
      </c>
      <c r="I12" s="416">
        <v>600.20000000000005</v>
      </c>
      <c r="J12" s="413">
        <v>740.57</v>
      </c>
      <c r="K12" s="416">
        <v>1626</v>
      </c>
      <c r="L12" s="412">
        <v>1347.1</v>
      </c>
      <c r="M12" s="417">
        <v>28.7</v>
      </c>
      <c r="N12" s="414">
        <v>21.84</v>
      </c>
    </row>
    <row r="13" spans="1:14" s="40" customFormat="1" ht="42.75" customHeight="1">
      <c r="B13" s="415" t="s">
        <v>157</v>
      </c>
      <c r="C13" s="416">
        <v>8068</v>
      </c>
      <c r="D13" s="416"/>
      <c r="E13" s="416">
        <v>17213</v>
      </c>
      <c r="F13" s="418"/>
      <c r="G13" s="416">
        <v>1623.7</v>
      </c>
      <c r="H13" s="416"/>
      <c r="I13" s="416">
        <v>657.9</v>
      </c>
      <c r="J13" s="418"/>
      <c r="K13" s="416">
        <v>1744.5</v>
      </c>
      <c r="L13" s="416"/>
      <c r="M13" s="417">
        <v>33.6</v>
      </c>
      <c r="N13" s="417"/>
    </row>
    <row r="14" spans="1:14" s="40" customFormat="1" ht="51.75" customHeight="1">
      <c r="B14" s="411" t="s">
        <v>158</v>
      </c>
      <c r="C14" s="412">
        <v>8069.08</v>
      </c>
      <c r="D14" s="412"/>
      <c r="E14" s="412">
        <v>17242.169999999998</v>
      </c>
      <c r="F14" s="412"/>
      <c r="G14" s="412">
        <v>1635.83</v>
      </c>
      <c r="H14" s="412"/>
      <c r="I14" s="412">
        <v>633.37</v>
      </c>
      <c r="J14" s="412"/>
      <c r="K14" s="412">
        <v>1747.01</v>
      </c>
      <c r="L14" s="412"/>
      <c r="M14" s="414">
        <v>33.19</v>
      </c>
      <c r="N14" s="412"/>
    </row>
    <row r="15" spans="1:14" s="40" customFormat="1" ht="45" customHeight="1">
      <c r="B15" s="411" t="s">
        <v>163</v>
      </c>
      <c r="C15" s="412">
        <v>7693.92</v>
      </c>
      <c r="D15" s="419"/>
      <c r="E15" s="412">
        <v>16293.18</v>
      </c>
      <c r="F15" s="420"/>
      <c r="G15" s="412">
        <v>1576.36</v>
      </c>
      <c r="H15" s="419"/>
      <c r="I15" s="412">
        <v>636.5</v>
      </c>
      <c r="J15" s="420"/>
      <c r="K15" s="412">
        <v>1721.13</v>
      </c>
      <c r="L15" s="419"/>
      <c r="M15" s="414">
        <v>32.770000000000003</v>
      </c>
      <c r="N15" s="421"/>
    </row>
    <row r="16" spans="1:14" s="40" customFormat="1" ht="51.75" customHeight="1" thickBot="1">
      <c r="B16" s="411" t="s">
        <v>164</v>
      </c>
      <c r="C16" s="412">
        <v>7962.09</v>
      </c>
      <c r="D16" s="412"/>
      <c r="E16" s="422">
        <v>17403.95</v>
      </c>
      <c r="F16" s="413"/>
      <c r="G16" s="412">
        <v>1585.42</v>
      </c>
      <c r="H16" s="412"/>
      <c r="I16" s="422">
        <v>691.32</v>
      </c>
      <c r="J16" s="413"/>
      <c r="K16" s="412">
        <v>1658.87</v>
      </c>
      <c r="L16" s="412"/>
      <c r="M16" s="414">
        <v>31.96</v>
      </c>
      <c r="N16" s="414"/>
    </row>
    <row r="17" spans="2:14" s="40" customFormat="1" ht="49.5" customHeight="1" thickBot="1">
      <c r="B17" s="423" t="s">
        <v>320</v>
      </c>
      <c r="C17" s="424">
        <f>AVERAGE(C5:C16)</f>
        <v>7949.4353608452948</v>
      </c>
      <c r="D17" s="424">
        <f>AVERAGE(D5:D16)</f>
        <v>7411.3406867588928</v>
      </c>
      <c r="E17" s="424">
        <f t="shared" ref="E17:L17" si="0">AVERAGE(E5:E16)</f>
        <v>17532.801925837321</v>
      </c>
      <c r="F17" s="424">
        <f t="shared" si="0"/>
        <v>15592.555170454547</v>
      </c>
      <c r="G17" s="424">
        <f>AVERAGE(G5:G16)</f>
        <v>1551.3875</v>
      </c>
      <c r="H17" s="424">
        <f>AVERAGE(H5:H16)</f>
        <v>1522.9312499999999</v>
      </c>
      <c r="I17" s="424">
        <f>AVERAGE(I5:I16)</f>
        <v>644.34</v>
      </c>
      <c r="J17" s="424">
        <f t="shared" si="0"/>
        <v>727.05624999999986</v>
      </c>
      <c r="K17" s="424">
        <f>AVERAGE(K5:K16)</f>
        <v>1666.3491666666666</v>
      </c>
      <c r="L17" s="424">
        <f t="shared" si="0"/>
        <v>1470.68625</v>
      </c>
      <c r="M17" s="425">
        <f>AVERAGE(M5:M16)</f>
        <v>31.145833333333329</v>
      </c>
      <c r="N17" s="425">
        <f>AVERAGE(N5:N16)</f>
        <v>25.1325</v>
      </c>
    </row>
    <row r="18" spans="2:14" ht="57.75" customHeight="1"/>
    <row r="21" spans="2:14">
      <c r="F21" s="78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topLeftCell="A40" zoomScaleNormal="100" workbookViewId="0">
      <selection activeCell="R29" sqref="R29"/>
    </sheetView>
  </sheetViews>
  <sheetFormatPr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2"/>
      <c r="C2" s="13"/>
      <c r="D2" s="13"/>
      <c r="E2" s="13"/>
      <c r="F2" s="13"/>
      <c r="G2" s="13"/>
      <c r="H2" s="13"/>
      <c r="I2" s="13"/>
      <c r="J2" s="13"/>
    </row>
    <row r="3" spans="2:10" ht="15">
      <c r="B3" s="117"/>
      <c r="C3" s="117"/>
      <c r="D3" s="117"/>
      <c r="E3" s="117"/>
      <c r="F3" s="117"/>
      <c r="G3" s="117"/>
      <c r="H3" s="117"/>
      <c r="I3" s="21"/>
      <c r="J3" s="21"/>
    </row>
    <row r="4" spans="2:10" ht="14.25" customHeight="1">
      <c r="B4" s="118"/>
      <c r="C4" s="19"/>
      <c r="D4" s="19"/>
      <c r="E4" s="19"/>
      <c r="F4" s="19"/>
      <c r="G4" s="19"/>
      <c r="H4" s="19"/>
      <c r="I4" s="21"/>
      <c r="J4" s="21"/>
    </row>
    <row r="5" spans="2:10" ht="14.25">
      <c r="B5" s="118"/>
      <c r="C5" s="20"/>
      <c r="D5" s="20"/>
      <c r="E5" s="20"/>
      <c r="F5" s="20"/>
      <c r="G5" s="20"/>
      <c r="H5" s="20"/>
      <c r="I5" s="20"/>
      <c r="J5" s="20"/>
    </row>
    <row r="6" spans="2:10" ht="14.25">
      <c r="B6" s="118"/>
      <c r="C6" s="20"/>
      <c r="D6" s="20"/>
      <c r="E6" s="20"/>
      <c r="F6" s="20"/>
      <c r="G6" s="20"/>
      <c r="H6" s="20"/>
      <c r="I6" s="20"/>
      <c r="J6" s="20"/>
    </row>
    <row r="7" spans="2:10" ht="14.25">
      <c r="B7" s="118"/>
      <c r="C7" s="20"/>
      <c r="D7" s="20"/>
      <c r="E7" s="20"/>
      <c r="F7" s="20"/>
      <c r="G7" s="20"/>
      <c r="H7" s="20"/>
      <c r="I7" s="20"/>
      <c r="J7" s="20"/>
    </row>
    <row r="8" spans="2:10" ht="14.25">
      <c r="B8" s="118"/>
      <c r="C8" s="20"/>
      <c r="D8" s="20"/>
      <c r="E8" s="20"/>
      <c r="F8" s="20"/>
      <c r="G8" s="20"/>
      <c r="H8" s="20"/>
      <c r="I8" s="20"/>
      <c r="J8" s="20"/>
    </row>
    <row r="9" spans="2:10" ht="14.25">
      <c r="B9" s="118"/>
      <c r="C9" s="20"/>
      <c r="D9" s="20"/>
      <c r="E9" s="20"/>
      <c r="F9" s="20"/>
      <c r="G9" s="20"/>
      <c r="H9" s="20"/>
      <c r="I9" s="20"/>
      <c r="J9" s="20"/>
    </row>
    <row r="10" spans="2:10" ht="14.25">
      <c r="B10" s="118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19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20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21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2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21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22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Normal="100" workbookViewId="0">
      <pane ySplit="4" topLeftCell="A5" activePane="bottomLeft" state="frozen"/>
      <selection activeCell="AP21" sqref="AP21"/>
      <selection pane="bottomLeft" activeCell="I66" sqref="I66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749" t="s">
        <v>138</v>
      </c>
      <c r="B1" s="749"/>
      <c r="C1" s="749"/>
      <c r="D1" s="749"/>
      <c r="E1" s="749"/>
      <c r="F1" s="749"/>
    </row>
    <row r="2" spans="1:6" ht="23.25" thickBot="1">
      <c r="A2" s="430"/>
      <c r="B2" s="430"/>
      <c r="C2" s="430"/>
      <c r="D2" s="430"/>
      <c r="E2" s="430"/>
      <c r="F2" s="430"/>
    </row>
    <row r="3" spans="1:6" ht="19.5" thickBot="1">
      <c r="A3" s="698" t="s">
        <v>72</v>
      </c>
      <c r="B3" s="750" t="s">
        <v>45</v>
      </c>
      <c r="C3" s="691" t="s">
        <v>55</v>
      </c>
      <c r="D3" s="692"/>
      <c r="E3" s="693"/>
      <c r="F3" s="552" t="s">
        <v>56</v>
      </c>
    </row>
    <row r="4" spans="1:6" ht="28.5" customHeight="1" thickBot="1">
      <c r="A4" s="751"/>
      <c r="B4" s="800"/>
      <c r="C4" s="553" t="s">
        <v>506</v>
      </c>
      <c r="D4" s="554" t="s">
        <v>507</v>
      </c>
      <c r="E4" s="395" t="s">
        <v>63</v>
      </c>
      <c r="F4" s="555" t="s">
        <v>507</v>
      </c>
    </row>
    <row r="5" spans="1:6" ht="23.25" customHeight="1">
      <c r="A5" s="528" t="s">
        <v>42</v>
      </c>
      <c r="B5" s="529"/>
      <c r="C5" s="399"/>
      <c r="D5" s="399"/>
      <c r="E5" s="399"/>
      <c r="F5" s="399"/>
    </row>
    <row r="6" spans="1:6" ht="21.75" customHeight="1">
      <c r="A6" s="70" t="s">
        <v>76</v>
      </c>
      <c r="B6" s="9" t="s">
        <v>50</v>
      </c>
      <c r="C6" s="399">
        <v>34.1</v>
      </c>
      <c r="D6" s="399">
        <v>44.7</v>
      </c>
      <c r="E6" s="399">
        <f t="shared" ref="E6:E34" si="0">D6/C6*100</f>
        <v>131.0850439882698</v>
      </c>
      <c r="F6" s="399">
        <v>38.700000000000003</v>
      </c>
    </row>
    <row r="7" spans="1:6" ht="21.75" customHeight="1">
      <c r="A7" s="70" t="s">
        <v>77</v>
      </c>
      <c r="B7" s="9" t="s">
        <v>50</v>
      </c>
      <c r="C7" s="399">
        <v>64.8</v>
      </c>
      <c r="D7" s="399">
        <v>73.599999999999994</v>
      </c>
      <c r="E7" s="399">
        <f t="shared" si="0"/>
        <v>113.58024691358024</v>
      </c>
      <c r="F7" s="399">
        <v>60.5</v>
      </c>
    </row>
    <row r="8" spans="1:6" ht="21.75" customHeight="1">
      <c r="A8" s="70" t="s">
        <v>78</v>
      </c>
      <c r="B8" s="9" t="s">
        <v>50</v>
      </c>
      <c r="C8" s="399">
        <v>60.5</v>
      </c>
      <c r="D8" s="399">
        <v>69.900000000000006</v>
      </c>
      <c r="E8" s="399">
        <f t="shared" si="0"/>
        <v>115.53719008264464</v>
      </c>
      <c r="F8" s="399">
        <v>65.2</v>
      </c>
    </row>
    <row r="9" spans="1:6" ht="21.75" customHeight="1">
      <c r="A9" s="70" t="s">
        <v>79</v>
      </c>
      <c r="B9" s="9" t="s">
        <v>50</v>
      </c>
      <c r="C9" s="399">
        <v>91.3</v>
      </c>
      <c r="D9" s="399">
        <v>96.3</v>
      </c>
      <c r="E9" s="399">
        <f t="shared" si="0"/>
        <v>105.47645125958378</v>
      </c>
      <c r="F9" s="399">
        <v>87</v>
      </c>
    </row>
    <row r="10" spans="1:6" ht="21.75" customHeight="1">
      <c r="A10" s="70" t="s">
        <v>80</v>
      </c>
      <c r="B10" s="9" t="s">
        <v>50</v>
      </c>
      <c r="C10" s="399">
        <v>73.900000000000006</v>
      </c>
      <c r="D10" s="399">
        <v>75.7</v>
      </c>
      <c r="E10" s="399">
        <f t="shared" si="0"/>
        <v>102.43572395128551</v>
      </c>
      <c r="F10" s="399">
        <v>62.2</v>
      </c>
    </row>
    <row r="11" spans="1:6" ht="21.75" customHeight="1">
      <c r="A11" s="70" t="s">
        <v>81</v>
      </c>
      <c r="B11" s="9" t="s">
        <v>50</v>
      </c>
      <c r="C11" s="399">
        <v>89.6</v>
      </c>
      <c r="D11" s="399">
        <v>74.599999999999994</v>
      </c>
      <c r="E11" s="399">
        <f>D11/C11*100</f>
        <v>83.258928571428569</v>
      </c>
      <c r="F11" s="399">
        <v>58.2</v>
      </c>
    </row>
    <row r="12" spans="1:6" ht="21.75" customHeight="1">
      <c r="A12" s="70" t="s">
        <v>82</v>
      </c>
      <c r="B12" s="9" t="s">
        <v>50</v>
      </c>
      <c r="C12" s="399">
        <v>41.5</v>
      </c>
      <c r="D12" s="399">
        <v>54.4</v>
      </c>
      <c r="E12" s="399">
        <f t="shared" si="0"/>
        <v>131.0843373493976</v>
      </c>
      <c r="F12" s="399">
        <v>58.8</v>
      </c>
    </row>
    <row r="13" spans="1:6" ht="21.75" customHeight="1">
      <c r="A13" s="70" t="s">
        <v>83</v>
      </c>
      <c r="B13" s="9" t="s">
        <v>50</v>
      </c>
      <c r="C13" s="399">
        <v>47.8</v>
      </c>
      <c r="D13" s="399">
        <v>54.8</v>
      </c>
      <c r="E13" s="399">
        <f t="shared" si="0"/>
        <v>114.64435146443515</v>
      </c>
      <c r="F13" s="399">
        <v>48.7</v>
      </c>
    </row>
    <row r="14" spans="1:6" ht="21.75" customHeight="1">
      <c r="A14" s="70" t="s">
        <v>84</v>
      </c>
      <c r="B14" s="9" t="s">
        <v>50</v>
      </c>
      <c r="C14" s="399">
        <v>45.3</v>
      </c>
      <c r="D14" s="399">
        <v>47.8</v>
      </c>
      <c r="E14" s="399">
        <f>D14/C14*100</f>
        <v>105.5187637969095</v>
      </c>
      <c r="F14" s="399">
        <v>46.4</v>
      </c>
    </row>
    <row r="15" spans="1:6" ht="21.75" customHeight="1">
      <c r="A15" s="70" t="s">
        <v>85</v>
      </c>
      <c r="B15" s="9" t="s">
        <v>50</v>
      </c>
      <c r="C15" s="399">
        <v>53.4</v>
      </c>
      <c r="D15" s="399">
        <v>56</v>
      </c>
      <c r="E15" s="399">
        <f t="shared" si="0"/>
        <v>104.86891385767791</v>
      </c>
      <c r="F15" s="399">
        <v>59.4</v>
      </c>
    </row>
    <row r="16" spans="1:6" ht="21.75" customHeight="1">
      <c r="A16" s="70" t="s">
        <v>86</v>
      </c>
      <c r="B16" s="9" t="s">
        <v>50</v>
      </c>
      <c r="C16" s="399">
        <v>62.6</v>
      </c>
      <c r="D16" s="399">
        <v>77.599999999999994</v>
      </c>
      <c r="E16" s="399">
        <f t="shared" si="0"/>
        <v>123.96166134185303</v>
      </c>
      <c r="F16" s="399">
        <v>80.8</v>
      </c>
    </row>
    <row r="17" spans="1:10" ht="21.75" customHeight="1">
      <c r="A17" s="70" t="s">
        <v>87</v>
      </c>
      <c r="B17" s="9" t="s">
        <v>50</v>
      </c>
      <c r="C17" s="399">
        <v>109.5</v>
      </c>
      <c r="D17" s="399">
        <v>111.7</v>
      </c>
      <c r="E17" s="399">
        <f t="shared" si="0"/>
        <v>102.00913242009133</v>
      </c>
      <c r="F17" s="399">
        <v>107.5</v>
      </c>
    </row>
    <row r="18" spans="1:10" ht="21.75" customHeight="1">
      <c r="A18" s="70" t="s">
        <v>88</v>
      </c>
      <c r="B18" s="9" t="s">
        <v>50</v>
      </c>
      <c r="C18" s="399">
        <v>128.4</v>
      </c>
      <c r="D18" s="399">
        <v>152.6</v>
      </c>
      <c r="E18" s="399">
        <f t="shared" si="0"/>
        <v>118.84735202492212</v>
      </c>
      <c r="F18" s="399">
        <v>142.5</v>
      </c>
    </row>
    <row r="19" spans="1:10" ht="21.75" customHeight="1">
      <c r="A19" s="70" t="s">
        <v>89</v>
      </c>
      <c r="B19" s="9" t="s">
        <v>50</v>
      </c>
      <c r="C19" s="399">
        <v>92</v>
      </c>
      <c r="D19" s="399">
        <v>92.4</v>
      </c>
      <c r="E19" s="399">
        <f t="shared" si="0"/>
        <v>100.43478260869566</v>
      </c>
      <c r="F19" s="399">
        <v>97</v>
      </c>
    </row>
    <row r="20" spans="1:10" ht="21.75" customHeight="1">
      <c r="A20" s="70" t="s">
        <v>90</v>
      </c>
      <c r="B20" s="9" t="s">
        <v>50</v>
      </c>
      <c r="C20" s="399">
        <v>94.3</v>
      </c>
      <c r="D20" s="399">
        <v>91.5</v>
      </c>
      <c r="E20" s="399">
        <f t="shared" si="0"/>
        <v>97.030752916224813</v>
      </c>
      <c r="F20" s="399">
        <v>96.6</v>
      </c>
    </row>
    <row r="21" spans="1:10" ht="21.75" customHeight="1">
      <c r="A21" s="70" t="s">
        <v>91</v>
      </c>
      <c r="B21" s="9" t="s">
        <v>50</v>
      </c>
      <c r="C21" s="399">
        <v>322.89999999999998</v>
      </c>
      <c r="D21" s="399">
        <v>320.2</v>
      </c>
      <c r="E21" s="399">
        <f t="shared" si="0"/>
        <v>99.163827810467637</v>
      </c>
      <c r="F21" s="399">
        <v>311.60000000000002</v>
      </c>
    </row>
    <row r="22" spans="1:10" ht="21.75" customHeight="1">
      <c r="A22" s="70" t="s">
        <v>92</v>
      </c>
      <c r="B22" s="9" t="s">
        <v>50</v>
      </c>
      <c r="C22" s="399">
        <v>275.5</v>
      </c>
      <c r="D22" s="399">
        <v>268.3</v>
      </c>
      <c r="E22" s="399">
        <f t="shared" si="0"/>
        <v>97.386569872958262</v>
      </c>
      <c r="F22" s="399">
        <v>277.60000000000002</v>
      </c>
      <c r="J22" s="137"/>
    </row>
    <row r="23" spans="1:10" ht="21.75" customHeight="1">
      <c r="A23" s="70" t="s">
        <v>93</v>
      </c>
      <c r="B23" s="9" t="s">
        <v>50</v>
      </c>
      <c r="C23" s="399">
        <v>215.1</v>
      </c>
      <c r="D23" s="399">
        <v>209.3</v>
      </c>
      <c r="E23" s="399">
        <f t="shared" si="0"/>
        <v>97.303579730357981</v>
      </c>
      <c r="F23" s="399">
        <v>214</v>
      </c>
    </row>
    <row r="24" spans="1:10" ht="21.75" customHeight="1">
      <c r="A24" s="70" t="s">
        <v>94</v>
      </c>
      <c r="B24" s="9" t="s">
        <v>50</v>
      </c>
      <c r="C24" s="399">
        <v>264.3</v>
      </c>
      <c r="D24" s="399">
        <v>248.3</v>
      </c>
      <c r="E24" s="399">
        <f t="shared" si="0"/>
        <v>93.946273174422998</v>
      </c>
      <c r="F24" s="399">
        <v>256.8</v>
      </c>
    </row>
    <row r="25" spans="1:10" ht="21.75" customHeight="1">
      <c r="A25" s="70" t="s">
        <v>95</v>
      </c>
      <c r="B25" s="9" t="s">
        <v>50</v>
      </c>
      <c r="C25" s="399">
        <v>150.69999999999999</v>
      </c>
      <c r="D25" s="399">
        <v>146.1</v>
      </c>
      <c r="E25" s="399">
        <f t="shared" si="0"/>
        <v>96.947577969475788</v>
      </c>
      <c r="F25" s="399">
        <v>131.69999999999999</v>
      </c>
    </row>
    <row r="26" spans="1:10" ht="21.75" customHeight="1">
      <c r="A26" s="70" t="s">
        <v>96</v>
      </c>
      <c r="B26" s="9" t="s">
        <v>53</v>
      </c>
      <c r="C26" s="399">
        <v>39.700000000000003</v>
      </c>
      <c r="D26" s="399">
        <v>48.3</v>
      </c>
      <c r="E26" s="399">
        <f t="shared" si="0"/>
        <v>121.6624685138539</v>
      </c>
      <c r="F26" s="399">
        <v>42.9</v>
      </c>
    </row>
    <row r="27" spans="1:10" ht="21.75" customHeight="1">
      <c r="A27" s="70" t="s">
        <v>166</v>
      </c>
      <c r="B27" s="9" t="s">
        <v>51</v>
      </c>
      <c r="C27" s="399">
        <v>51</v>
      </c>
      <c r="D27" s="399">
        <v>60.1</v>
      </c>
      <c r="E27" s="399">
        <f t="shared" si="0"/>
        <v>117.84313725490196</v>
      </c>
      <c r="F27" s="399">
        <v>51.9</v>
      </c>
    </row>
    <row r="28" spans="1:10" ht="21.75" customHeight="1">
      <c r="A28" s="70" t="s">
        <v>97</v>
      </c>
      <c r="B28" s="9" t="s">
        <v>51</v>
      </c>
      <c r="C28" s="399">
        <v>82.3</v>
      </c>
      <c r="D28" s="399">
        <v>83.6</v>
      </c>
      <c r="E28" s="399">
        <f t="shared" si="0"/>
        <v>101.57958687727825</v>
      </c>
      <c r="F28" s="399">
        <v>94.8</v>
      </c>
    </row>
    <row r="29" spans="1:10" ht="21.75" customHeight="1">
      <c r="A29" s="70" t="s">
        <v>98</v>
      </c>
      <c r="B29" s="9" t="s">
        <v>52</v>
      </c>
      <c r="C29" s="399">
        <v>264</v>
      </c>
      <c r="D29" s="399">
        <v>275.2</v>
      </c>
      <c r="E29" s="399">
        <f t="shared" si="0"/>
        <v>104.24242424242425</v>
      </c>
      <c r="F29" s="399">
        <v>334.6</v>
      </c>
    </row>
    <row r="30" spans="1:10" ht="21.75" customHeight="1">
      <c r="A30" s="70" t="s">
        <v>99</v>
      </c>
      <c r="B30" s="9" t="s">
        <v>52</v>
      </c>
      <c r="C30" s="399">
        <v>313.3</v>
      </c>
      <c r="D30" s="399">
        <v>317.3</v>
      </c>
      <c r="E30" s="399">
        <f t="shared" si="0"/>
        <v>101.27673156718799</v>
      </c>
      <c r="F30" s="399">
        <v>338.1</v>
      </c>
    </row>
    <row r="31" spans="1:10" ht="21.75" customHeight="1">
      <c r="A31" s="70" t="s">
        <v>100</v>
      </c>
      <c r="B31" s="9" t="s">
        <v>52</v>
      </c>
      <c r="C31" s="399">
        <v>312.7</v>
      </c>
      <c r="D31" s="399">
        <v>349.9</v>
      </c>
      <c r="E31" s="399">
        <f t="shared" si="0"/>
        <v>111.89638631275982</v>
      </c>
      <c r="F31" s="399">
        <v>356</v>
      </c>
    </row>
    <row r="32" spans="1:10" ht="21.75" customHeight="1">
      <c r="A32" s="70" t="s">
        <v>101</v>
      </c>
      <c r="B32" s="9" t="s">
        <v>51</v>
      </c>
      <c r="C32" s="399">
        <v>90.6</v>
      </c>
      <c r="D32" s="399">
        <v>97.2</v>
      </c>
      <c r="E32" s="399">
        <f t="shared" si="0"/>
        <v>107.28476821192055</v>
      </c>
      <c r="F32" s="399">
        <v>88</v>
      </c>
    </row>
    <row r="33" spans="1:6" ht="21.75" customHeight="1">
      <c r="A33" s="70" t="s">
        <v>102</v>
      </c>
      <c r="B33" s="9" t="s">
        <v>51</v>
      </c>
      <c r="C33" s="399">
        <v>102.7</v>
      </c>
      <c r="D33" s="399">
        <v>109.7</v>
      </c>
      <c r="E33" s="399">
        <f t="shared" si="0"/>
        <v>106.8159688412853</v>
      </c>
      <c r="F33" s="399">
        <v>100</v>
      </c>
    </row>
    <row r="34" spans="1:6" ht="21.75" customHeight="1" thickBot="1">
      <c r="A34" s="71" t="s">
        <v>103</v>
      </c>
      <c r="B34" s="9" t="s">
        <v>51</v>
      </c>
      <c r="C34" s="399">
        <v>383.9</v>
      </c>
      <c r="D34" s="399">
        <v>515.1</v>
      </c>
      <c r="E34" s="399">
        <f t="shared" si="0"/>
        <v>134.17556655379005</v>
      </c>
      <c r="F34" s="399">
        <v>573.6</v>
      </c>
    </row>
    <row r="35" spans="1:6" ht="27" customHeight="1" thickBot="1">
      <c r="A35" s="530" t="s">
        <v>49</v>
      </c>
      <c r="B35" s="531"/>
      <c r="C35" s="428"/>
      <c r="D35" s="550"/>
      <c r="E35" s="428"/>
      <c r="F35" s="428"/>
    </row>
    <row r="36" spans="1:6" s="17" customFormat="1" ht="21.75" customHeight="1">
      <c r="A36" s="532" t="s">
        <v>104</v>
      </c>
      <c r="B36" s="533" t="s">
        <v>36</v>
      </c>
      <c r="C36" s="399">
        <v>540</v>
      </c>
      <c r="D36" s="399">
        <v>600</v>
      </c>
      <c r="E36" s="399">
        <f t="shared" ref="E36:E53" si="1">D36/C36*100</f>
        <v>111.11111111111111</v>
      </c>
      <c r="F36" s="399">
        <v>360</v>
      </c>
    </row>
    <row r="37" spans="1:6" s="17" customFormat="1" ht="21.75" customHeight="1">
      <c r="A37" s="532" t="s">
        <v>105</v>
      </c>
      <c r="B37" s="533" t="s">
        <v>36</v>
      </c>
      <c r="C37" s="399">
        <v>655.6</v>
      </c>
      <c r="D37" s="399">
        <v>694.4</v>
      </c>
      <c r="E37" s="399">
        <f t="shared" si="1"/>
        <v>105.91824283099449</v>
      </c>
      <c r="F37" s="399">
        <v>440</v>
      </c>
    </row>
    <row r="38" spans="1:6" s="17" customFormat="1" ht="21.75" customHeight="1">
      <c r="A38" s="532" t="s">
        <v>106</v>
      </c>
      <c r="B38" s="533" t="s">
        <v>36</v>
      </c>
      <c r="C38" s="399">
        <v>472.2</v>
      </c>
      <c r="D38" s="399">
        <v>516.70000000000005</v>
      </c>
      <c r="E38" s="399">
        <f t="shared" si="1"/>
        <v>109.42397289284203</v>
      </c>
      <c r="F38" s="399">
        <v>356.25</v>
      </c>
    </row>
    <row r="39" spans="1:6" s="17" customFormat="1" ht="16.5">
      <c r="A39" s="532" t="s">
        <v>107</v>
      </c>
      <c r="B39" s="533" t="s">
        <v>36</v>
      </c>
      <c r="C39" s="399">
        <v>2000</v>
      </c>
      <c r="D39" s="399">
        <v>2000</v>
      </c>
      <c r="E39" s="399">
        <f t="shared" si="1"/>
        <v>100</v>
      </c>
      <c r="F39" s="399">
        <v>1500</v>
      </c>
    </row>
    <row r="40" spans="1:6" s="17" customFormat="1" ht="16.5">
      <c r="A40" s="532" t="s">
        <v>108</v>
      </c>
      <c r="B40" s="533" t="s">
        <v>36</v>
      </c>
      <c r="C40" s="399">
        <v>2000</v>
      </c>
      <c r="D40" s="399">
        <v>2500</v>
      </c>
      <c r="E40" s="399">
        <f t="shared" si="1"/>
        <v>125</v>
      </c>
      <c r="F40" s="399">
        <v>2000</v>
      </c>
    </row>
    <row r="41" spans="1:6" s="17" customFormat="1" ht="33">
      <c r="A41" s="532" t="s">
        <v>109</v>
      </c>
      <c r="B41" s="533" t="s">
        <v>36</v>
      </c>
      <c r="C41" s="399">
        <v>366.7</v>
      </c>
      <c r="D41" s="399">
        <v>400</v>
      </c>
      <c r="E41" s="399">
        <f t="shared" si="1"/>
        <v>109.08099263703299</v>
      </c>
      <c r="F41" s="399">
        <v>325</v>
      </c>
    </row>
    <row r="42" spans="1:6" s="17" customFormat="1" ht="33">
      <c r="A42" s="532" t="s">
        <v>110</v>
      </c>
      <c r="B42" s="533" t="s">
        <v>36</v>
      </c>
      <c r="C42" s="399">
        <v>350</v>
      </c>
      <c r="D42" s="399">
        <v>383.3</v>
      </c>
      <c r="E42" s="399">
        <f t="shared" si="1"/>
        <v>109.51428571428572</v>
      </c>
      <c r="F42" s="399">
        <v>337.5</v>
      </c>
    </row>
    <row r="43" spans="1:6" s="17" customFormat="1" ht="16.5">
      <c r="A43" s="532" t="s">
        <v>111</v>
      </c>
      <c r="B43" s="533" t="s">
        <v>36</v>
      </c>
      <c r="C43" s="399">
        <v>850</v>
      </c>
      <c r="D43" s="399">
        <v>850</v>
      </c>
      <c r="E43" s="399">
        <f t="shared" si="1"/>
        <v>100</v>
      </c>
      <c r="F43" s="399" t="s">
        <v>131</v>
      </c>
    </row>
    <row r="44" spans="1:6" s="17" customFormat="1" ht="33">
      <c r="A44" s="532" t="s">
        <v>221</v>
      </c>
      <c r="B44" s="533" t="s">
        <v>36</v>
      </c>
      <c r="C44" s="399">
        <v>5233.3999999999996</v>
      </c>
      <c r="D44" s="399">
        <v>5233.3999999999996</v>
      </c>
      <c r="E44" s="399">
        <f t="shared" si="1"/>
        <v>100</v>
      </c>
      <c r="F44" s="399">
        <v>1800</v>
      </c>
    </row>
    <row r="45" spans="1:6" s="17" customFormat="1" ht="33" customHeight="1">
      <c r="A45" s="532" t="s">
        <v>137</v>
      </c>
      <c r="B45" s="533" t="s">
        <v>36</v>
      </c>
      <c r="C45" s="399">
        <v>3976.5</v>
      </c>
      <c r="D45" s="399">
        <v>6000</v>
      </c>
      <c r="E45" s="399">
        <f t="shared" si="1"/>
        <v>150.88645794039985</v>
      </c>
      <c r="F45" s="399">
        <v>3600</v>
      </c>
    </row>
    <row r="46" spans="1:6" s="17" customFormat="1" ht="18" customHeight="1">
      <c r="A46" s="534" t="s">
        <v>112</v>
      </c>
      <c r="B46" s="533" t="s">
        <v>36</v>
      </c>
      <c r="C46" s="399">
        <v>130</v>
      </c>
      <c r="D46" s="399">
        <v>130</v>
      </c>
      <c r="E46" s="399">
        <f t="shared" si="1"/>
        <v>100</v>
      </c>
      <c r="F46" s="399">
        <v>76</v>
      </c>
    </row>
    <row r="47" spans="1:6" s="17" customFormat="1" ht="17.25" thickBot="1">
      <c r="A47" s="535" t="s">
        <v>218</v>
      </c>
      <c r="B47" s="536" t="s">
        <v>36</v>
      </c>
      <c r="C47" s="399">
        <v>266.7</v>
      </c>
      <c r="D47" s="399">
        <v>266.7</v>
      </c>
      <c r="E47" s="399">
        <f t="shared" si="1"/>
        <v>100</v>
      </c>
      <c r="F47" s="399">
        <v>300</v>
      </c>
    </row>
    <row r="48" spans="1:6" ht="27" customHeight="1" thickBot="1">
      <c r="A48" s="537" t="s">
        <v>75</v>
      </c>
      <c r="B48" s="531" t="s">
        <v>36</v>
      </c>
      <c r="C48" s="428">
        <v>340</v>
      </c>
      <c r="D48" s="563">
        <v>359</v>
      </c>
      <c r="E48" s="381">
        <f t="shared" si="1"/>
        <v>105.58823529411765</v>
      </c>
      <c r="F48" s="398">
        <v>359</v>
      </c>
    </row>
    <row r="49" spans="1:10" ht="53.25" customHeight="1" thickBot="1">
      <c r="A49" s="538" t="s">
        <v>113</v>
      </c>
      <c r="B49" s="531" t="s">
        <v>36</v>
      </c>
      <c r="C49" s="428">
        <v>5.8</v>
      </c>
      <c r="D49" s="550">
        <v>5.8</v>
      </c>
      <c r="E49" s="561">
        <f t="shared" si="1"/>
        <v>100</v>
      </c>
      <c r="F49" s="428">
        <v>5.8</v>
      </c>
    </row>
    <row r="50" spans="1:10" ht="56.25" customHeight="1" thickBot="1">
      <c r="A50" s="539" t="s">
        <v>114</v>
      </c>
      <c r="B50" s="531" t="s">
        <v>36</v>
      </c>
      <c r="C50" s="428">
        <v>7.6</v>
      </c>
      <c r="D50" s="550">
        <v>7.6</v>
      </c>
      <c r="E50" s="561">
        <f t="shared" si="1"/>
        <v>100</v>
      </c>
      <c r="F50" s="428">
        <v>7.6</v>
      </c>
    </row>
    <row r="51" spans="1:10" ht="24.75" customHeight="1" thickBot="1">
      <c r="A51" s="539" t="s">
        <v>115</v>
      </c>
      <c r="B51" s="531" t="s">
        <v>36</v>
      </c>
      <c r="C51" s="428">
        <v>80.400000000000006</v>
      </c>
      <c r="D51" s="550">
        <v>85.9</v>
      </c>
      <c r="E51" s="561">
        <f t="shared" si="1"/>
        <v>106.84079601990051</v>
      </c>
      <c r="F51" s="428">
        <v>85.9</v>
      </c>
    </row>
    <row r="52" spans="1:10" ht="36.75" customHeight="1" thickBot="1">
      <c r="A52" s="540" t="s">
        <v>116</v>
      </c>
      <c r="B52" s="531" t="s">
        <v>36</v>
      </c>
      <c r="C52" s="428">
        <v>4350</v>
      </c>
      <c r="D52" s="551">
        <v>4272.6000000000004</v>
      </c>
      <c r="E52" s="561">
        <f t="shared" si="1"/>
        <v>98.220689655172421</v>
      </c>
      <c r="F52" s="428" t="s">
        <v>131</v>
      </c>
    </row>
    <row r="53" spans="1:10" ht="35.25" customHeight="1" thickBot="1">
      <c r="A53" s="539" t="s">
        <v>117</v>
      </c>
      <c r="B53" s="531" t="s">
        <v>36</v>
      </c>
      <c r="C53" s="428">
        <v>2400</v>
      </c>
      <c r="D53" s="550">
        <v>2725</v>
      </c>
      <c r="E53" s="561">
        <f t="shared" si="1"/>
        <v>113.54166666666667</v>
      </c>
      <c r="F53" s="562" t="s">
        <v>131</v>
      </c>
    </row>
    <row r="54" spans="1:10" ht="50.25" customHeight="1" thickBot="1">
      <c r="A54" s="539" t="s">
        <v>186</v>
      </c>
      <c r="B54" s="531" t="s">
        <v>36</v>
      </c>
      <c r="C54" s="556" t="s">
        <v>467</v>
      </c>
      <c r="D54" s="556" t="s">
        <v>131</v>
      </c>
      <c r="E54" s="561"/>
      <c r="F54" s="389" t="s">
        <v>131</v>
      </c>
    </row>
    <row r="55" spans="1:10" ht="23.25" customHeight="1" thickBot="1">
      <c r="A55" s="801" t="s">
        <v>200</v>
      </c>
      <c r="B55" s="541" t="s">
        <v>133</v>
      </c>
      <c r="C55" s="389">
        <v>5500</v>
      </c>
      <c r="D55" s="564">
        <v>5500</v>
      </c>
      <c r="E55" s="561">
        <f>D55/C55*100</f>
        <v>100</v>
      </c>
      <c r="F55" s="398" t="s">
        <v>131</v>
      </c>
    </row>
    <row r="56" spans="1:10" ht="21.75" customHeight="1" thickBot="1">
      <c r="A56" s="802"/>
      <c r="B56" s="541" t="s">
        <v>134</v>
      </c>
      <c r="C56" s="389">
        <v>28000</v>
      </c>
      <c r="D56" s="564">
        <v>28000</v>
      </c>
      <c r="E56" s="561">
        <f>D56/C56*100</f>
        <v>100</v>
      </c>
      <c r="F56" s="398" t="s">
        <v>131</v>
      </c>
    </row>
    <row r="57" spans="1:10" ht="23.25" customHeight="1" thickBot="1">
      <c r="A57" s="801" t="s">
        <v>201</v>
      </c>
      <c r="B57" s="541" t="s">
        <v>133</v>
      </c>
      <c r="C57" s="389">
        <v>12200</v>
      </c>
      <c r="D57" s="564">
        <v>6090</v>
      </c>
      <c r="E57" s="561">
        <f>D57/C57*100</f>
        <v>49.918032786885249</v>
      </c>
      <c r="F57" s="398" t="s">
        <v>131</v>
      </c>
    </row>
    <row r="58" spans="1:10" ht="21.75" customHeight="1" thickBot="1">
      <c r="A58" s="802"/>
      <c r="B58" s="541" t="s">
        <v>134</v>
      </c>
      <c r="C58" s="389">
        <v>75000</v>
      </c>
      <c r="D58" s="564">
        <v>75050</v>
      </c>
      <c r="E58" s="561">
        <f>D58/C58*100</f>
        <v>100.06666666666666</v>
      </c>
      <c r="F58" s="398" t="s">
        <v>131</v>
      </c>
    </row>
    <row r="59" spans="1:10" ht="39.75" customHeight="1" thickBot="1">
      <c r="A59" s="542" t="s">
        <v>390</v>
      </c>
      <c r="B59" s="543"/>
      <c r="C59" s="428"/>
      <c r="D59" s="550"/>
      <c r="E59" s="551"/>
      <c r="F59" s="428"/>
    </row>
    <row r="60" spans="1:10" ht="33">
      <c r="A60" s="544" t="s">
        <v>189</v>
      </c>
      <c r="B60" s="545" t="s">
        <v>58</v>
      </c>
      <c r="C60" s="557" t="s">
        <v>469</v>
      </c>
      <c r="D60" s="568" t="s">
        <v>551</v>
      </c>
      <c r="E60" s="1">
        <f>50.9/49.4*100</f>
        <v>103.03643724696356</v>
      </c>
      <c r="F60" s="401">
        <v>72.319999999999993</v>
      </c>
      <c r="J60" s="63"/>
    </row>
    <row r="61" spans="1:10" ht="24" customHeight="1">
      <c r="A61" s="72" t="s">
        <v>391</v>
      </c>
      <c r="B61" s="545" t="s">
        <v>59</v>
      </c>
      <c r="C61" s="558">
        <v>1.1599999999999999</v>
      </c>
      <c r="D61" s="567">
        <v>1.28</v>
      </c>
      <c r="E61" s="1">
        <f>D61/C61*100</f>
        <v>110.34482758620692</v>
      </c>
      <c r="F61" s="401">
        <v>1.28</v>
      </c>
    </row>
    <row r="62" spans="1:10" ht="24" customHeight="1">
      <c r="A62" s="72" t="s">
        <v>118</v>
      </c>
      <c r="B62" s="545" t="s">
        <v>187</v>
      </c>
      <c r="C62" s="401">
        <v>928.53</v>
      </c>
      <c r="D62" s="568">
        <v>1015</v>
      </c>
      <c r="E62" s="1">
        <f>D62/C62*100</f>
        <v>109.31256933001627</v>
      </c>
      <c r="F62" s="401" t="s">
        <v>470</v>
      </c>
    </row>
    <row r="63" spans="1:10" ht="24" customHeight="1">
      <c r="A63" s="72" t="s">
        <v>119</v>
      </c>
      <c r="B63" s="545" t="s">
        <v>188</v>
      </c>
      <c r="C63" s="401">
        <v>55.71</v>
      </c>
      <c r="D63" s="568">
        <v>60.89</v>
      </c>
      <c r="E63" s="1">
        <f>D63/C63*100</f>
        <v>109.29815113983128</v>
      </c>
      <c r="F63" s="401" t="s">
        <v>471</v>
      </c>
    </row>
    <row r="64" spans="1:10" ht="24" customHeight="1" thickBot="1">
      <c r="A64" s="72" t="s">
        <v>120</v>
      </c>
      <c r="B64" s="545" t="s">
        <v>188</v>
      </c>
      <c r="C64" s="402">
        <v>40.94</v>
      </c>
      <c r="D64" s="568">
        <v>45.91</v>
      </c>
      <c r="E64" s="1">
        <f>D64/C64*100</f>
        <v>112.13971665852466</v>
      </c>
      <c r="F64" s="401" t="s">
        <v>472</v>
      </c>
    </row>
    <row r="65" spans="1:6" ht="41.25" customHeight="1" thickBot="1">
      <c r="A65" s="546" t="s">
        <v>139</v>
      </c>
      <c r="B65" s="543" t="s">
        <v>36</v>
      </c>
      <c r="C65" s="428">
        <v>22</v>
      </c>
      <c r="D65" s="550" t="s">
        <v>550</v>
      </c>
      <c r="E65" s="428" t="s">
        <v>131</v>
      </c>
      <c r="F65" s="428">
        <v>20</v>
      </c>
    </row>
    <row r="66" spans="1:6" ht="18" customHeight="1">
      <c r="A66" s="547" t="s">
        <v>121</v>
      </c>
      <c r="B66" s="548"/>
      <c r="C66" s="559"/>
      <c r="D66" s="559"/>
      <c r="E66" s="560"/>
      <c r="F66" s="548"/>
    </row>
    <row r="67" spans="1:6" ht="16.5">
      <c r="A67" s="549" t="s">
        <v>122</v>
      </c>
      <c r="B67" s="396" t="s">
        <v>36</v>
      </c>
      <c r="C67" s="569">
        <v>21588.17</v>
      </c>
      <c r="D67" s="569">
        <v>31285.759999999998</v>
      </c>
      <c r="E67" s="675">
        <f>D67/C67*100</f>
        <v>144.92085248541215</v>
      </c>
      <c r="F67" s="675" t="s">
        <v>131</v>
      </c>
    </row>
    <row r="68" spans="1:6" ht="33">
      <c r="A68" s="544" t="s">
        <v>123</v>
      </c>
      <c r="B68" s="396" t="s">
        <v>36</v>
      </c>
      <c r="C68" s="569">
        <v>2281.59</v>
      </c>
      <c r="D68" s="569">
        <v>2243.37</v>
      </c>
      <c r="E68" s="675">
        <f>D68/C68*100</f>
        <v>98.32485240555927</v>
      </c>
      <c r="F68" s="675" t="s">
        <v>131</v>
      </c>
    </row>
    <row r="69" spans="1:6" ht="33">
      <c r="A69" s="534" t="s">
        <v>124</v>
      </c>
      <c r="B69" s="396" t="s">
        <v>35</v>
      </c>
      <c r="C69" s="569">
        <f>C68/C67*100</f>
        <v>10.568704989816183</v>
      </c>
      <c r="D69" s="569">
        <f>D68/D67*100</f>
        <v>7.1705785635381716</v>
      </c>
      <c r="E69" s="675">
        <f>D69/C69*100</f>
        <v>67.847277130430015</v>
      </c>
      <c r="F69" s="569" t="s">
        <v>131</v>
      </c>
    </row>
    <row r="70" spans="1:6" ht="34.5" customHeight="1" thickBot="1">
      <c r="A70" s="535" t="s">
        <v>214</v>
      </c>
      <c r="B70" s="394" t="s">
        <v>36</v>
      </c>
      <c r="C70" s="570">
        <v>2900</v>
      </c>
      <c r="D70" s="570">
        <v>2900</v>
      </c>
      <c r="E70" s="676">
        <f>D70/C70*100</f>
        <v>100</v>
      </c>
      <c r="F70" s="678" t="s">
        <v>131</v>
      </c>
    </row>
    <row r="71" spans="1:6" ht="24" customHeight="1">
      <c r="A71" s="776" t="s">
        <v>495</v>
      </c>
      <c r="B71" s="776"/>
      <c r="C71" s="776"/>
      <c r="D71" s="776"/>
      <c r="E71" s="776"/>
      <c r="F71" s="776"/>
    </row>
    <row r="72" spans="1:6" ht="21.75" customHeight="1">
      <c r="A72" s="776" t="s">
        <v>549</v>
      </c>
      <c r="B72" s="776"/>
      <c r="C72" s="776"/>
      <c r="D72" s="776"/>
      <c r="E72" s="776"/>
      <c r="F72" s="776"/>
    </row>
    <row r="73" spans="1:6" ht="12.75">
      <c r="D73" s="2"/>
      <c r="E73" s="2"/>
      <c r="F73" s="2"/>
    </row>
    <row r="74" spans="1:6" ht="15.75" customHeight="1">
      <c r="A74" s="25"/>
      <c r="B74" s="26"/>
      <c r="C74" s="26"/>
      <c r="D74" s="26"/>
      <c r="E74" s="26"/>
      <c r="F74" s="26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8">
    <mergeCell ref="A72:F72"/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'соц инфрастр'!Область_печати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ZarubinAI</cp:lastModifiedBy>
  <cp:lastPrinted>2013-10-31T03:46:08Z</cp:lastPrinted>
  <dcterms:created xsi:type="dcterms:W3CDTF">1996-09-27T09:22:49Z</dcterms:created>
  <dcterms:modified xsi:type="dcterms:W3CDTF">2013-10-31T04:24:53Z</dcterms:modified>
</cp:coreProperties>
</file>