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065" tabRatio="802" firstSheet="1" activeTab="1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" sheetId="164" r:id="rId6"/>
    <sheet name="индекс потр цен " sheetId="154" r:id="rId7"/>
    <sheet name="цены на металл" sheetId="95" r:id="rId8"/>
    <sheet name="цены на металл 2" sheetId="96" r:id="rId9"/>
    <sheet name="дин. цен" sheetId="159" r:id="rId10"/>
    <sheet name="Средние цены" sheetId="158" r:id="rId11"/>
  </sheets>
  <externalReferences>
    <externalReference r:id="rId12"/>
  </externalReferences>
  <definedNames>
    <definedName name="_xlnm.Print_Titles" localSheetId="9">'дин. цен'!$3:$4</definedName>
    <definedName name="_xlnm.Print_Area" localSheetId="1">демогр!$A$1:$G$70</definedName>
    <definedName name="_xlnm.Print_Area" localSheetId="9">'дин. цен'!$A$1:$F$106</definedName>
    <definedName name="_xlnm.Print_Area" localSheetId="3">занятость!$A$1:$H$50</definedName>
    <definedName name="_xlnm.Print_Area" localSheetId="6">'индекс потр цен '!$A$1:$M$80</definedName>
    <definedName name="_xlnm.Print_Area" localSheetId="4">'Ст.мин. набора прод.'!$A$2:$K$121</definedName>
    <definedName name="_xlnm.Print_Area" localSheetId="2">'труд рес'!$A$1:$H$59</definedName>
    <definedName name="_xlnm.Print_Area" localSheetId="7">'цены на металл'!$A$1:$O$97</definedName>
  </definedNames>
  <calcPr calcId="125725"/>
</workbook>
</file>

<file path=xl/calcChain.xml><?xml version="1.0" encoding="utf-8"?>
<calcChain xmlns="http://schemas.openxmlformats.org/spreadsheetml/2006/main">
  <c r="E34" i="157"/>
  <c r="E31"/>
  <c r="E27"/>
  <c r="E6"/>
  <c r="C6"/>
  <c r="D6" l="1"/>
  <c r="C58" i="98" l="1"/>
  <c r="D58"/>
  <c r="F58"/>
  <c r="G58"/>
  <c r="I58"/>
  <c r="J58"/>
  <c r="C59"/>
  <c r="D59"/>
  <c r="F59"/>
  <c r="G59"/>
  <c r="I59"/>
  <c r="J59"/>
  <c r="C60"/>
  <c r="D60"/>
  <c r="F60"/>
  <c r="G60"/>
  <c r="I60"/>
  <c r="J60"/>
  <c r="I57"/>
  <c r="F57"/>
  <c r="C57"/>
  <c r="J57"/>
  <c r="G57"/>
  <c r="D57"/>
  <c r="E61" i="159" l="1"/>
  <c r="C70"/>
  <c r="AK31" i="26" l="1"/>
  <c r="E5" i="149" l="1"/>
  <c r="C5"/>
  <c r="E71" i="159" l="1"/>
  <c r="F70"/>
  <c r="D70"/>
  <c r="E70" s="1"/>
  <c r="E69"/>
  <c r="E68"/>
  <c r="E66"/>
  <c r="E65"/>
  <c r="D65"/>
  <c r="E64"/>
  <c r="E63"/>
  <c r="E62"/>
  <c r="E59"/>
  <c r="E58"/>
  <c r="E57"/>
  <c r="E56"/>
  <c r="E54"/>
  <c r="E53"/>
  <c r="E52"/>
  <c r="E51"/>
  <c r="E50"/>
  <c r="E49"/>
  <c r="E48"/>
  <c r="E47"/>
  <c r="E46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6" i="157"/>
  <c r="G55"/>
  <c r="F55"/>
  <c r="G54"/>
  <c r="F54"/>
  <c r="G53"/>
  <c r="F53"/>
  <c r="G52"/>
  <c r="F52"/>
  <c r="G51"/>
  <c r="F51"/>
  <c r="G50"/>
  <c r="F50"/>
  <c r="E49"/>
  <c r="D49"/>
  <c r="C49"/>
  <c r="C43" s="1"/>
  <c r="C56" s="1"/>
  <c r="G48"/>
  <c r="F48"/>
  <c r="G47"/>
  <c r="F47"/>
  <c r="G46"/>
  <c r="F46"/>
  <c r="G44"/>
  <c r="F44"/>
  <c r="E37"/>
  <c r="G37" s="1"/>
  <c r="D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F6"/>
  <c r="G6" l="1"/>
  <c r="F37"/>
  <c r="G49"/>
  <c r="E43"/>
  <c r="F49"/>
  <c r="F43" l="1"/>
  <c r="E56"/>
  <c r="G43"/>
  <c r="F56" l="1"/>
  <c r="G56"/>
  <c r="D17" i="95" l="1"/>
  <c r="AJ31" i="26"/>
  <c r="F5" i="149"/>
  <c r="G23" l="1"/>
  <c r="F26"/>
  <c r="F25"/>
  <c r="F22"/>
  <c r="F21"/>
  <c r="O32" i="154" l="1"/>
  <c r="P32" s="1"/>
  <c r="Q32" s="1"/>
  <c r="R32" s="1"/>
  <c r="S32" s="1"/>
  <c r="T32" s="1"/>
  <c r="U32" s="1"/>
  <c r="V32" s="1"/>
  <c r="W32" s="1"/>
  <c r="O31"/>
  <c r="P31" s="1"/>
  <c r="Q31" s="1"/>
  <c r="R31" s="1"/>
  <c r="S31" s="1"/>
  <c r="T31" s="1"/>
  <c r="U31" s="1"/>
  <c r="V31" s="1"/>
  <c r="W31" s="1"/>
  <c r="C56" i="98" l="1"/>
  <c r="D56"/>
  <c r="F56"/>
  <c r="G56"/>
  <c r="I56"/>
  <c r="J56"/>
  <c r="J55"/>
  <c r="I55"/>
  <c r="G55"/>
  <c r="F55"/>
  <c r="D55"/>
  <c r="C55"/>
  <c r="N17" i="95" l="1"/>
  <c r="G13" i="149" l="1"/>
  <c r="AI31" i="26" l="1"/>
  <c r="C23" i="149"/>
  <c r="E23" l="1"/>
  <c r="F23" s="1"/>
  <c r="E13" l="1"/>
  <c r="C13"/>
  <c r="F11"/>
  <c r="F9"/>
  <c r="F13" l="1"/>
  <c r="B11" i="26" l="1"/>
  <c r="F5" i="23"/>
  <c r="AH31" i="26" l="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H17" i="95"/>
  <c r="F17"/>
  <c r="M17"/>
  <c r="K17"/>
  <c r="I17"/>
  <c r="G17"/>
  <c r="C17"/>
  <c r="F9" i="23" l="1"/>
  <c r="F8"/>
  <c r="F6"/>
  <c r="L17" i="95" l="1"/>
  <c r="J17"/>
  <c r="E17"/>
  <c r="J53" i="98"/>
  <c r="G53"/>
  <c r="D53"/>
  <c r="C41"/>
  <c r="D41"/>
  <c r="F41"/>
  <c r="G41"/>
  <c r="I41"/>
  <c r="J41"/>
  <c r="C53"/>
  <c r="F53"/>
  <c r="F52"/>
  <c r="F51"/>
  <c r="C52"/>
  <c r="C51"/>
  <c r="I53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<sst xmlns="http://schemas.openxmlformats.org/spreadsheetml/2006/main" count="971" uniqueCount="578">
  <si>
    <t>Магаданская область</t>
  </si>
  <si>
    <t>Чукотский авт.округ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</si>
  <si>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</si>
  <si>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</si>
  <si>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</si>
  <si>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</si>
  <si>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</si>
  <si>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</si>
  <si>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</si>
  <si>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</si>
  <si>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</si>
  <si>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</si>
  <si>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</si>
  <si>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</si>
  <si>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</si>
  <si>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</si>
  <si>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</si>
  <si>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</si>
  <si>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</si>
  <si>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</si>
  <si>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</si>
  <si>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</si>
  <si>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</si>
  <si>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</si>
  <si>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</si>
  <si>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</si>
  <si>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</si>
  <si>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</si>
  <si>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</si>
  <si>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</si>
  <si>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</si>
  <si>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</si>
  <si>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</si>
  <si>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</si>
  <si>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</si>
  <si>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</si>
  <si>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</si>
  <si>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</si>
  <si>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</si>
  <si>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</si>
  <si>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</si>
  <si>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</si>
  <si>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</si>
  <si>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</si>
  <si>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</si>
  <si>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</si>
  <si>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</si>
  <si>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</si>
  <si>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</si>
  <si>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</si>
  <si>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</si>
  <si>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</si>
  <si>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</si>
  <si>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</si>
  <si>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</si>
  <si>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</si>
  <si>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</si>
  <si>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</si>
  <si>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</si>
  <si>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</si>
  <si>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</si>
  <si>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</si>
  <si>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</si>
  <si>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</si>
  <si>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</si>
  <si>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</si>
  <si>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</si>
  <si>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</si>
  <si>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</si>
  <si>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</si>
  <si>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</si>
  <si>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</si>
  <si>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</si>
  <si>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</si>
  <si>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</si>
  <si>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</si>
  <si>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</si>
  <si>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</si>
  <si>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</si>
  <si>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</si>
  <si>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</si>
  <si>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</si>
  <si>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</si>
  <si>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</si>
  <si>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</si>
  <si>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</si>
  <si>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</si>
  <si>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</si>
  <si>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</si>
  <si>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</si>
  <si>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</si>
  <si>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</si>
  <si>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</si>
  <si>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</si>
  <si>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</si>
  <si>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</si>
  <si>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</si>
  <si>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</si>
  <si>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</si>
  <si>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</si>
  <si>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</si>
  <si>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</si>
  <si>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</si>
  <si>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</si>
  <si>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</si>
  <si>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</si>
  <si>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</si>
  <si>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</si>
  <si>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</si>
  <si>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</si>
  <si>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</si>
  <si>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</si>
  <si>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</si>
  <si>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</si>
  <si>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</si>
  <si>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</si>
  <si>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</si>
  <si>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</si>
  <si>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</si>
  <si>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</si>
  <si>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</si>
  <si>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</si>
  <si>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</si>
  <si>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</si>
  <si>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</si>
  <si>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</si>
  <si>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</si>
  <si>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</si>
  <si>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</si>
  <si>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</si>
  <si>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</si>
  <si>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</si>
  <si>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</si>
  <si>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</si>
  <si>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</si>
  <si>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</si>
  <si>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</si>
  <si>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</si>
  <si>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</si>
  <si>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</si>
  <si>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</si>
  <si>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</si>
  <si>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</si>
  <si>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</si>
  <si>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</si>
  <si>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</si>
  <si>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</si>
  <si>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</si>
  <si>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</si>
  <si>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</si>
  <si>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</si>
  <si>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</si>
  <si>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</si>
  <si>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</si>
  <si>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</si>
  <si>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</si>
  <si>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</si>
  <si>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</si>
  <si>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</si>
  <si>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</si>
  <si>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</si>
  <si>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</si>
  <si>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</si>
  <si>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</si>
  <si>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</si>
  <si>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</si>
  <si>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</si>
  <si>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</si>
  <si>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</si>
  <si>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</si>
  <si>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</si>
  <si>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</si>
  <si>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</si>
  <si>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</si>
  <si>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</si>
  <si>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</si>
  <si>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</si>
  <si>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</si>
  <si>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</si>
  <si>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</si>
  <si>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</si>
  <si>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</si>
  <si>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</si>
  <si>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</si>
  <si>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</si>
  <si>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</si>
  <si>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</si>
  <si>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</si>
  <si>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</si>
  <si>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</si>
  <si>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</si>
  <si>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</si>
  <si>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</si>
  <si>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</si>
  <si>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</si>
  <si>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</si>
  <si>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</si>
  <si>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</si>
  <si>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</si>
  <si>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</si>
  <si>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</si>
  <si>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</si>
  <si>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</si>
  <si>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</si>
  <si>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</si>
  <si>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</si>
  <si>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</si>
  <si>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</si>
  <si>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</si>
  <si>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</si>
  <si>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</si>
  <si>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</si>
  <si>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</si>
  <si>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</si>
  <si>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</si>
  <si>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</si>
  <si>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</si>
  <si>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</si>
  <si>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</si>
  <si>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</si>
  <si>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</si>
  <si>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</si>
  <si>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</si>
  <si>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</si>
  <si>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</si>
  <si>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2010/2009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</si>
  <si>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</si>
  <si>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</si>
  <si>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</si>
  <si>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</si>
  <si>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</si>
  <si>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</si>
  <si>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</si>
  <si>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</si>
  <si>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</si>
  <si>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</si>
  <si>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</si>
  <si>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</si>
  <si>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</si>
  <si>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</si>
  <si>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</si>
  <si>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</si>
  <si>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</si>
  <si>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</si>
  <si>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</si>
  <si>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</si>
  <si>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 xml:space="preserve"> - высшее образование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</si>
  <si>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</si>
  <si>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</si>
  <si>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</si>
  <si>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</si>
  <si>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</si>
  <si>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</si>
  <si>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</si>
  <si>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</si>
  <si>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</si>
  <si>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</si>
  <si>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</si>
  <si>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</si>
  <si>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</si>
  <si>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</si>
  <si>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</si>
  <si>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</si>
  <si>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</si>
  <si>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</si>
  <si>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</si>
  <si>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</si>
  <si>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</si>
  <si>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</si>
  <si>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</si>
  <si>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</si>
  <si>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</si>
  <si>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</si>
  <si>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</si>
  <si>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</si>
  <si>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</si>
  <si>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</si>
  <si>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</si>
  <si>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</si>
  <si>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</si>
  <si>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</si>
  <si>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</si>
  <si>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</si>
  <si>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</si>
  <si>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</si>
  <si>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</si>
  <si>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</si>
  <si>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</si>
  <si>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</si>
  <si>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</si>
  <si>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</si>
  <si>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</si>
  <si>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</si>
  <si>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</si>
  <si>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</si>
  <si>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</si>
  <si>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</si>
  <si>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</si>
  <si>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</si>
  <si>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</si>
  <si>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</si>
  <si>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</si>
  <si>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</si>
  <si>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</si>
  <si>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</si>
  <si>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</si>
  <si>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</si>
  <si>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</si>
  <si>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</si>
  <si>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</si>
  <si>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</si>
  <si>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</si>
  <si>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</si>
  <si>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</si>
  <si>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</si>
  <si>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</si>
  <si>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</si>
  <si>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</si>
  <si>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</si>
  <si>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</si>
  <si>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</si>
  <si>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</si>
  <si>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</si>
  <si>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</si>
  <si>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</si>
  <si>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</si>
  <si>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</si>
  <si>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</si>
  <si>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</si>
  <si>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</si>
  <si>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</si>
  <si>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</si>
  <si>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</si>
  <si>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</si>
  <si>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</si>
  <si>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</si>
  <si>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</si>
  <si>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</si>
  <si>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</si>
  <si>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</si>
  <si>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</si>
  <si>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</si>
  <si>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</si>
  <si>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</si>
  <si>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г.Дудинка</t>
  </si>
  <si>
    <t>г.Норильск</t>
  </si>
  <si>
    <t>21 / 25</t>
  </si>
  <si>
    <t>29 / 32</t>
  </si>
  <si>
    <t>2011/2010</t>
  </si>
  <si>
    <t>Динамика индекса потребительских цен по Российской Федерации (декабрь к декабрю), %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</si>
  <si>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</si>
  <si>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</si>
  <si>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</si>
  <si>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</si>
  <si>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</si>
  <si>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</si>
  <si>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</si>
  <si>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</si>
  <si>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</si>
  <si>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</si>
  <si>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</si>
  <si>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</si>
  <si>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</si>
  <si>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</si>
  <si>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</si>
  <si>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</si>
  <si>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</si>
  <si>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</si>
  <si>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</si>
  <si>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</si>
  <si>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</si>
  <si>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</si>
  <si>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</si>
  <si>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</si>
  <si>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</si>
  <si>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</si>
  <si>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</si>
  <si>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</si>
  <si>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</si>
  <si>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</si>
  <si>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</si>
  <si>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</si>
  <si>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</si>
  <si>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</si>
  <si>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</si>
  <si>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</si>
  <si>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22 / 25</t>
  </si>
  <si>
    <t>26,5 / 28</t>
  </si>
  <si>
    <t>29,5 / 31</t>
  </si>
  <si>
    <t>31 / 32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</si>
  <si>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19.12.2011г. №577</t>
    </r>
  </si>
  <si>
    <t>2012/2011</t>
  </si>
  <si>
    <t>25,5 / 27</t>
  </si>
  <si>
    <t>23 / 26</t>
  </si>
  <si>
    <t>26 / 29</t>
  </si>
  <si>
    <t>31,30 / 32,75</t>
  </si>
  <si>
    <t>31,10 / 32,10</t>
  </si>
  <si>
    <t>31,24 / 32,10</t>
  </si>
  <si>
    <t>40,55 / 42,30</t>
  </si>
  <si>
    <t>40,75 / 41,85</t>
  </si>
  <si>
    <t>40,99 / 42,14</t>
  </si>
  <si>
    <t>декабрь 2011</t>
  </si>
  <si>
    <t>29,50 / 31,08</t>
  </si>
  <si>
    <t>29,75 / 30,75</t>
  </si>
  <si>
    <t>30,06 / 31,06</t>
  </si>
  <si>
    <t>39,14 / 40,76</t>
  </si>
  <si>
    <t>39,34 / 40,52</t>
  </si>
  <si>
    <t>39,30 / 40,58</t>
  </si>
  <si>
    <t>к декабрю 2011 г., %</t>
  </si>
  <si>
    <t>на 01.01.12</t>
  </si>
  <si>
    <t>январь-декабрь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</si>
  <si>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</si>
  <si>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01.01.12г</t>
  </si>
  <si>
    <t>на 01.01.12г.</t>
  </si>
  <si>
    <t>4 кв. 2011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</si>
  <si>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</si>
  <si>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</si>
  <si>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</si>
  <si>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</si>
  <si>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</si>
  <si>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</si>
  <si>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t xml:space="preserve"> - хоз/расчетный участок</t>
  </si>
  <si>
    <t>Прочие:</t>
  </si>
  <si>
    <t>2012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</si>
  <si>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</si>
  <si>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</si>
  <si>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</si>
  <si>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</si>
  <si>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</si>
  <si>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>Динамика курса Евро*</t>
  </si>
  <si>
    <t>28,24 / 29,82</t>
  </si>
  <si>
    <t>28,50 / 29,50</t>
  </si>
  <si>
    <t>28,65 / 29,65</t>
  </si>
  <si>
    <t>38,31 / 39,93</t>
  </si>
  <si>
    <t>38,42 / 39,59</t>
  </si>
  <si>
    <t>38,31 / 39,52</t>
  </si>
  <si>
    <t xml:space="preserve"> - Управление здравоохранения всего, в том числе:</t>
  </si>
  <si>
    <r>
      <t xml:space="preserve"> - финансируемые за счет местного бюджета</t>
    </r>
    <r>
      <rPr>
        <b/>
        <i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</si>
  <si>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i/>
        <vertAlign val="superscript"/>
        <sz val="11"/>
        <rFont val="Times New Roman Cyr"/>
        <charset val="204"/>
      </rPr>
      <t>1</t>
    </r>
  </si>
  <si>
    <t>Работники учреждений бюджетной сферы,   ВСЕГО:</t>
  </si>
  <si>
    <t>178139*</t>
  </si>
  <si>
    <t xml:space="preserve"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ВПН-2010. </t>
  </si>
  <si>
    <t>(*) Рост в 2011 году численности постоянного населения обусловлен изменением с 01.01.2011 года методики расчета миграционных процессов.</t>
  </si>
  <si>
    <t xml:space="preserve">* По данным статистики </t>
  </si>
  <si>
    <t>Стоимость минимального набора продуктов питания*</t>
  </si>
  <si>
    <t>Индексы цен по группам товаров и услуг в Красноярском крае,%</t>
  </si>
  <si>
    <t>Индексы цен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</si>
  <si>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</si>
  <si>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</si>
  <si>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</si>
  <si>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</si>
  <si>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</si>
  <si>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</si>
  <si>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</si>
  <si>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</si>
  <si>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добыча металлических руд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</si>
  <si>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</si>
  <si>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</si>
  <si>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</si>
  <si>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</si>
  <si>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</si>
  <si>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</si>
  <si>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</si>
  <si>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</si>
  <si>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</si>
  <si>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</si>
  <si>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</si>
  <si>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</si>
  <si>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</si>
  <si>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трубопроводный транспорт</t>
  </si>
  <si>
    <t>Индексы тарифов на услуги связи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</si>
  <si>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</si>
  <si>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(2) Расчетные данные</t>
  </si>
  <si>
    <t>1 кв. 2012</t>
  </si>
  <si>
    <t>28,54 / 30,12</t>
  </si>
  <si>
    <t>28,90 / 29,90</t>
  </si>
  <si>
    <t>29,20 / 30,09</t>
  </si>
  <si>
    <t>38,33 / 39,95</t>
  </si>
  <si>
    <t>38,52 / 39,68</t>
  </si>
  <si>
    <t>38,64 / 39,64</t>
  </si>
  <si>
    <t>декабрю 2011г.</t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</si>
  <si>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</si>
  <si>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</si>
  <si>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</si>
  <si>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</si>
  <si>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</si>
  <si>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</si>
  <si>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</si>
  <si>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</si>
  <si>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1 / 16</t>
  </si>
  <si>
    <t>7 / 2 435</t>
  </si>
  <si>
    <t>26 /4 766</t>
  </si>
  <si>
    <t>5/549</t>
  </si>
  <si>
    <t>на 01.07.2011г.</t>
  </si>
  <si>
    <t>на 01.07.2012г.</t>
  </si>
  <si>
    <t>на 01.07.12г.</t>
  </si>
  <si>
    <r>
      <t>на 01.07.11г.</t>
    </r>
    <r>
      <rPr>
        <b/>
        <vertAlign val="superscript"/>
        <sz val="12"/>
        <rFont val="Times New Roman Cyr"/>
        <charset val="204"/>
      </rPr>
      <t xml:space="preserve"> 2</t>
    </r>
  </si>
  <si>
    <r>
      <t xml:space="preserve">на 01.07.12г. </t>
    </r>
    <r>
      <rPr>
        <b/>
        <vertAlign val="superscript"/>
        <sz val="12"/>
        <color indexed="8"/>
        <rFont val="Times New Roman Cyr"/>
        <charset val="204"/>
      </rPr>
      <t>2</t>
    </r>
  </si>
  <si>
    <t>Отклонение 01.07.12г./ 01.07.11г, +, -</t>
  </si>
  <si>
    <t>на 01.07.11г.*</t>
  </si>
  <si>
    <t>на 01.07.12г.*</t>
  </si>
  <si>
    <t>2 кв. 2012</t>
  </si>
  <si>
    <t>на 01.07.11</t>
  </si>
  <si>
    <t>на 01.07.12</t>
  </si>
  <si>
    <r>
      <t xml:space="preserve">46,83 </t>
    </r>
    <r>
      <rPr>
        <b/>
        <vertAlign val="superscript"/>
        <sz val="13"/>
        <rFont val="Times New Roman Cyr"/>
        <family val="1"/>
        <charset val="204"/>
      </rPr>
      <t>2</t>
    </r>
  </si>
  <si>
    <t>Итого за 1 полугодие</t>
  </si>
  <si>
    <t>Динамика индекса потребительских цен по Красноярскому краю (июнь к июню), %</t>
  </si>
  <si>
    <t>Динамика индекса потребительских цен по Красноярскому краю (январь-июнь к январю-июню), %</t>
  </si>
  <si>
    <t>июнь 2012 г. к</t>
  </si>
  <si>
    <t xml:space="preserve">маю 2012г.
2009 г.
</t>
  </si>
  <si>
    <t>июню 2011г.</t>
  </si>
  <si>
    <t>Январь – июнь 2012 г. к январю – июню 2011 г.</t>
  </si>
  <si>
    <t>Динамика индекса потребительских цен по Российской Федерации (июнь к июню), %</t>
  </si>
  <si>
    <t>01.07.09 г.</t>
  </si>
  <si>
    <t>01.07.10 г.</t>
  </si>
  <si>
    <t>01.07.11 г.</t>
  </si>
  <si>
    <t>01.07.12 г.</t>
  </si>
  <si>
    <t>01.07.2012г.</t>
  </si>
  <si>
    <t>5 293/291</t>
  </si>
  <si>
    <t>5 657/119</t>
  </si>
  <si>
    <t>42 / 21 819</t>
  </si>
  <si>
    <t>42/22 714</t>
  </si>
  <si>
    <t>Больницы, всего</t>
  </si>
  <si>
    <t>2 / 775</t>
  </si>
  <si>
    <t>2 / 781</t>
  </si>
  <si>
    <t>1 / 760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</si>
  <si>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</si>
  <si>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</si>
  <si>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409</t>
  </si>
  <si>
    <t>3 / 383</t>
  </si>
  <si>
    <t>1 / 127</t>
  </si>
  <si>
    <t>1 / 117</t>
  </si>
  <si>
    <t>1 / 134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</si>
  <si>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3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</si>
  <si>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4</t>
    </r>
  </si>
  <si>
    <r>
      <t>"Синема Арт Холл"</t>
    </r>
    <r>
      <rPr>
        <i/>
        <vertAlign val="superscript"/>
        <sz val="13"/>
        <rFont val="Times New Roman Cyr"/>
        <charset val="204"/>
      </rPr>
      <t>5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</si>
  <si>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Увеличение численности связано с проведением ремонтных работ в МБДОУ №84</t>
    </r>
  </si>
  <si>
    <r>
      <t xml:space="preserve">(3)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</si>
  <si>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«эстрадные инструменты»</t>
    </r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</si>
  <si>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</t>
    </r>
  </si>
  <si>
    <t>1/70</t>
  </si>
  <si>
    <t>4/953</t>
  </si>
  <si>
    <t>27 / 29</t>
  </si>
  <si>
    <t>24 / 27</t>
  </si>
  <si>
    <t>35 / 37</t>
  </si>
  <si>
    <t>38 / 40</t>
  </si>
  <si>
    <t>29 / 35</t>
  </si>
  <si>
    <t>28,69 / 30,27</t>
  </si>
  <si>
    <t>28,85 / 29,85</t>
  </si>
  <si>
    <t>29,12 / 29,92</t>
  </si>
  <si>
    <t>32,23 / 33,81</t>
  </si>
  <si>
    <t>32,10 / 33,10</t>
  </si>
  <si>
    <t>32,35 / 33,35</t>
  </si>
  <si>
    <t>38,25 / 39,87</t>
  </si>
  <si>
    <t>38,24 / 39,39</t>
  </si>
  <si>
    <t>38,23 / 39,36</t>
  </si>
  <si>
    <t>39,99 / 41,61</t>
  </si>
  <si>
    <t>40,07 / 41,27</t>
  </si>
  <si>
    <t>40,25 / 41,06</t>
  </si>
  <si>
    <t>32,37 / 33,95</t>
  </si>
  <si>
    <t>32,24 / 33,56</t>
  </si>
  <si>
    <t>32,84 / 33,64</t>
  </si>
  <si>
    <t>40,54 / 42,16</t>
  </si>
  <si>
    <t>40,33 / 41,98</t>
  </si>
  <si>
    <t>40,90 / 41,80</t>
  </si>
  <si>
    <t>Средние цены в городах РФ и МО г. Норильск в июне 2012 года, по данным Росстата</t>
  </si>
  <si>
    <t>за июнь 2011г</t>
  </si>
  <si>
    <t>за июнь 2012г</t>
  </si>
  <si>
    <t>Стоимость минимального набора продуктов питания в субъектах РФ за июнь 2011 и 2012гг.</t>
  </si>
  <si>
    <t>Отклонение 01.07.12/ 01.07.11,          +, -</t>
  </si>
  <si>
    <t>июнь 2011</t>
  </si>
  <si>
    <t>июнь 2012</t>
  </si>
  <si>
    <r>
      <t xml:space="preserve">7 261       </t>
    </r>
    <r>
      <rPr>
        <sz val="10"/>
        <rFont val="Times New Roman Cyr"/>
        <charset val="204"/>
      </rPr>
      <t>(по итогам 2011 года)</t>
    </r>
  </si>
  <si>
    <t>Отклонение                                        июнь 2012 / 2011</t>
  </si>
  <si>
    <t>на 01.07.11г</t>
  </si>
  <si>
    <t>на 01.07.12г</t>
  </si>
  <si>
    <t>Отклонение                                    01.07.12г. / 01.07.11г.</t>
  </si>
  <si>
    <t>Отклонение                                          июнь 2012 / 2011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</si>
</sst>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#,##0.0_ ;\-#,##0.0\ "/>
  </numFmts>
  <fonts count="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i/>
      <vertAlign val="superscript"/>
      <sz val="11"/>
      <name val="Times New Roman Cyr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12"/>
      <name val="Times New Roman Cyr"/>
      <charset val="204"/>
    </font>
    <font>
      <b/>
      <vertAlign val="superscript"/>
      <sz val="12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</cellStyleXfs>
  <cellXfs count="1037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0" fillId="0" borderId="0" xfId="0" applyNumberFormat="1" applyFont="1" applyFill="1"/>
    <xf numFmtId="1" fontId="3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7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8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4" fillId="0" borderId="30" xfId="0" applyFont="1" applyFill="1" applyBorder="1" applyAlignment="1">
      <alignment horizontal="center" vertical="center"/>
    </xf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166" fontId="8" fillId="0" borderId="3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166" fontId="8" fillId="0" borderId="51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center" vertical="center"/>
    </xf>
    <xf numFmtId="166" fontId="8" fillId="0" borderId="4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166" fontId="4" fillId="0" borderId="3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7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54" xfId="0" applyNumberFormat="1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wrapText="1"/>
    </xf>
    <xf numFmtId="0" fontId="8" fillId="0" borderId="31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wrapText="1"/>
    </xf>
    <xf numFmtId="166" fontId="8" fillId="0" borderId="37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/>
    </xf>
    <xf numFmtId="4" fontId="38" fillId="0" borderId="58" xfId="0" applyNumberFormat="1" applyFont="1" applyFill="1" applyBorder="1" applyAlignment="1">
      <alignment horizontal="center"/>
    </xf>
    <xf numFmtId="4" fontId="38" fillId="0" borderId="59" xfId="0" applyNumberFormat="1" applyFont="1" applyFill="1" applyBorder="1" applyAlignment="1">
      <alignment horizontal="center"/>
    </xf>
    <xf numFmtId="167" fontId="38" fillId="0" borderId="64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6" fontId="38" fillId="0" borderId="64" xfId="0" applyNumberFormat="1" applyFont="1" applyFill="1" applyBorder="1" applyAlignment="1">
      <alignment horizontal="center"/>
    </xf>
    <xf numFmtId="166" fontId="38" fillId="0" borderId="58" xfId="0" applyNumberFormat="1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top" wrapText="1"/>
    </xf>
    <xf numFmtId="0" fontId="68" fillId="0" borderId="31" xfId="0" applyFont="1" applyFill="1" applyBorder="1" applyAlignment="1">
      <alignment horizontal="center" vertical="top" wrapText="1"/>
    </xf>
    <xf numFmtId="0" fontId="68" fillId="0" borderId="51" xfId="0" applyFont="1" applyFill="1" applyBorder="1" applyAlignment="1">
      <alignment horizontal="center" vertical="top" wrapText="1"/>
    </xf>
    <xf numFmtId="0" fontId="68" fillId="0" borderId="49" xfId="0" applyFont="1" applyFill="1" applyBorder="1" applyAlignment="1">
      <alignment horizontal="center" vertical="top" wrapText="1"/>
    </xf>
    <xf numFmtId="0" fontId="68" fillId="0" borderId="31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0" xfId="0" applyNumberFormat="1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2" xfId="0" applyNumberFormat="1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7" xfId="0" applyNumberFormat="1" applyFont="1" applyFill="1" applyBorder="1" applyAlignment="1">
      <alignment horizontal="center" vertical="center" wrapText="1"/>
    </xf>
    <xf numFmtId="166" fontId="69" fillId="0" borderId="66" xfId="0" applyNumberFormat="1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68" fillId="0" borderId="26" xfId="0" applyNumberFormat="1" applyFont="1" applyFill="1" applyBorder="1" applyAlignment="1">
      <alignment horizontal="center" vertical="center" wrapText="1"/>
    </xf>
    <xf numFmtId="166" fontId="68" fillId="0" borderId="31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vertical="center"/>
    </xf>
    <xf numFmtId="167" fontId="38" fillId="0" borderId="64" xfId="0" applyNumberFormat="1" applyFont="1" applyFill="1" applyBorder="1" applyAlignment="1">
      <alignment horizontal="center"/>
    </xf>
    <xf numFmtId="167" fontId="4" fillId="0" borderId="58" xfId="0" applyNumberFormat="1" applyFont="1" applyFill="1" applyBorder="1" applyAlignment="1">
      <alignment horizontal="center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0" fontId="28" fillId="0" borderId="56" xfId="0" applyFont="1" applyFill="1" applyBorder="1" applyAlignment="1">
      <alignment vertical="top" wrapText="1"/>
    </xf>
    <xf numFmtId="0" fontId="28" fillId="0" borderId="28" xfId="0" applyFont="1" applyFill="1" applyBorder="1" applyAlignment="1">
      <alignment vertical="top" wrapText="1"/>
    </xf>
    <xf numFmtId="0" fontId="8" fillId="0" borderId="35" xfId="0" applyFont="1" applyFill="1" applyBorder="1"/>
    <xf numFmtId="0" fontId="8" fillId="0" borderId="65" xfId="0" applyFont="1" applyFill="1" applyBorder="1"/>
    <xf numFmtId="167" fontId="3" fillId="0" borderId="0" xfId="0" applyNumberFormat="1" applyFont="1" applyFill="1" applyBorder="1"/>
    <xf numFmtId="0" fontId="61" fillId="0" borderId="0" xfId="7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5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5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5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14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53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167" fontId="35" fillId="0" borderId="56" xfId="0" applyNumberFormat="1" applyFont="1" applyFill="1" applyBorder="1" applyAlignment="1">
      <alignment horizontal="center" wrapText="1"/>
    </xf>
    <xf numFmtId="167" fontId="4" fillId="0" borderId="40" xfId="0" applyNumberFormat="1" applyFont="1" applyFill="1" applyBorder="1" applyAlignment="1">
      <alignment horizontal="center"/>
    </xf>
    <xf numFmtId="167" fontId="35" fillId="0" borderId="28" xfId="0" applyNumberFormat="1" applyFont="1" applyFill="1" applyBorder="1" applyAlignment="1">
      <alignment horizontal="center" wrapText="1"/>
    </xf>
    <xf numFmtId="167" fontId="4" fillId="0" borderId="42" xfId="0" applyNumberFormat="1" applyFont="1" applyFill="1" applyBorder="1" applyAlignment="1">
      <alignment horizontal="center"/>
    </xf>
    <xf numFmtId="167" fontId="35" fillId="0" borderId="28" xfId="0" applyNumberFormat="1" applyFont="1" applyFill="1" applyBorder="1" applyAlignment="1">
      <alignment horizontal="center" vertical="top" wrapText="1"/>
    </xf>
    <xf numFmtId="167" fontId="35" fillId="0" borderId="28" xfId="0" applyNumberFormat="1" applyFont="1" applyFill="1" applyBorder="1" applyAlignment="1">
      <alignment horizontal="center"/>
    </xf>
    <xf numFmtId="167" fontId="35" fillId="0" borderId="65" xfId="0" applyNumberFormat="1" applyFont="1" applyFill="1" applyBorder="1" applyAlignment="1">
      <alignment horizontal="center"/>
    </xf>
    <xf numFmtId="167" fontId="4" fillId="0" borderId="44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8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/>
    </xf>
    <xf numFmtId="167" fontId="35" fillId="0" borderId="53" xfId="0" applyNumberFormat="1" applyFont="1" applyFill="1" applyBorder="1" applyAlignment="1">
      <alignment horizontal="center"/>
    </xf>
    <xf numFmtId="167" fontId="4" fillId="0" borderId="65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8" xfId="0" applyNumberFormat="1" applyFont="1" applyFill="1" applyBorder="1" applyAlignment="1">
      <alignment horizontal="center" vertical="center"/>
    </xf>
    <xf numFmtId="49" fontId="35" fillId="0" borderId="66" xfId="0" applyNumberFormat="1" applyFont="1" applyFill="1" applyBorder="1" applyAlignment="1">
      <alignment horizontal="center" vertical="center" wrapText="1"/>
    </xf>
    <xf numFmtId="167" fontId="35" fillId="0" borderId="43" xfId="0" applyNumberFormat="1" applyFont="1" applyFill="1" applyBorder="1" applyAlignment="1">
      <alignment horizontal="center" vertical="center" wrapText="1"/>
    </xf>
    <xf numFmtId="167" fontId="35" fillId="0" borderId="64" xfId="0" applyNumberFormat="1" applyFont="1" applyFill="1" applyBorder="1" applyAlignment="1">
      <alignment horizontal="center" vertical="center" wrapText="1"/>
    </xf>
    <xf numFmtId="167" fontId="35" fillId="0" borderId="6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/>
    </xf>
    <xf numFmtId="0" fontId="8" fillId="0" borderId="54" xfId="0" applyNumberFormat="1" applyFont="1" applyFill="1" applyBorder="1" applyAlignment="1">
      <alignment horizontal="center" vertical="center"/>
    </xf>
    <xf numFmtId="167" fontId="8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/>
    <xf numFmtId="0" fontId="20" fillId="0" borderId="0" xfId="0" applyFont="1" applyFill="1" applyAlignment="1"/>
    <xf numFmtId="0" fontId="50" fillId="0" borderId="0" xfId="0" applyFont="1" applyFill="1"/>
    <xf numFmtId="0" fontId="22" fillId="0" borderId="0" xfId="0" applyFont="1" applyFill="1" applyAlignment="1"/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31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3" fillId="0" borderId="0" xfId="0" applyFont="1" applyFill="1"/>
    <xf numFmtId="0" fontId="6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167" fontId="8" fillId="0" borderId="3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38" fillId="0" borderId="64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46" fillId="0" borderId="0" xfId="0" applyFont="1" applyFill="1" applyBorder="1" applyAlignment="1"/>
    <xf numFmtId="166" fontId="38" fillId="0" borderId="1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/>
    </xf>
    <xf numFmtId="2" fontId="33" fillId="0" borderId="31" xfId="0" applyNumberFormat="1" applyFont="1" applyFill="1" applyBorder="1" applyAlignment="1">
      <alignment horizontal="center" vertical="center"/>
    </xf>
    <xf numFmtId="2" fontId="54" fillId="0" borderId="3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30" xfId="0" applyFont="1" applyFill="1" applyBorder="1" applyAlignment="1">
      <alignment horizontal="left"/>
    </xf>
    <xf numFmtId="3" fontId="8" fillId="0" borderId="3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3" fontId="22" fillId="0" borderId="54" xfId="0" applyNumberFormat="1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/>
    </xf>
    <xf numFmtId="3" fontId="66" fillId="0" borderId="70" xfId="0" applyNumberFormat="1" applyFont="1" applyFill="1" applyBorder="1" applyAlignment="1">
      <alignment horizontal="center" vertical="center"/>
    </xf>
    <xf numFmtId="3" fontId="66" fillId="0" borderId="31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top"/>
    </xf>
    <xf numFmtId="49" fontId="7" fillId="0" borderId="51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6" fontId="32" fillId="0" borderId="14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59" xfId="0" applyNumberFormat="1" applyFont="1" applyFill="1" applyBorder="1" applyAlignment="1">
      <alignment horizontal="center" vertical="center" wrapText="1"/>
    </xf>
    <xf numFmtId="167" fontId="35" fillId="0" borderId="5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1" fillId="0" borderId="0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166" fontId="3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167" fontId="3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2" fontId="9" fillId="0" borderId="54" xfId="0" applyNumberFormat="1" applyFont="1" applyFill="1" applyBorder="1" applyAlignment="1">
      <alignment horizontal="center" vertical="center"/>
    </xf>
    <xf numFmtId="3" fontId="66" fillId="0" borderId="5" xfId="0" applyNumberFormat="1" applyFont="1" applyFill="1" applyBorder="1" applyAlignment="1">
      <alignment horizontal="center" vertical="center"/>
    </xf>
    <xf numFmtId="3" fontId="53" fillId="0" borderId="54" xfId="0" applyNumberFormat="1" applyFont="1" applyFill="1" applyBorder="1" applyAlignment="1">
      <alignment horizontal="center" vertical="center" wrapText="1"/>
    </xf>
    <xf numFmtId="3" fontId="8" fillId="0" borderId="5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wrapText="1"/>
    </xf>
    <xf numFmtId="14" fontId="3" fillId="0" borderId="5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57" xfId="0" applyNumberFormat="1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58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167" fontId="35" fillId="0" borderId="58" xfId="0" applyNumberFormat="1" applyFont="1" applyFill="1" applyBorder="1" applyAlignment="1">
      <alignment horizontal="center" wrapText="1"/>
    </xf>
    <xf numFmtId="167" fontId="35" fillId="0" borderId="18" xfId="0" applyNumberFormat="1" applyFont="1" applyFill="1" applyBorder="1" applyAlignment="1">
      <alignment horizontal="center" wrapText="1"/>
    </xf>
    <xf numFmtId="2" fontId="35" fillId="0" borderId="18" xfId="0" applyNumberFormat="1" applyFont="1" applyFill="1" applyBorder="1" applyAlignment="1">
      <alignment horizontal="center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wrapText="1"/>
    </xf>
    <xf numFmtId="2" fontId="35" fillId="0" borderId="36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vertical="top" wrapText="1"/>
    </xf>
    <xf numFmtId="2" fontId="35" fillId="0" borderId="57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top" wrapText="1"/>
    </xf>
    <xf numFmtId="167" fontId="35" fillId="0" borderId="45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167" fontId="35" fillId="0" borderId="17" xfId="0" applyNumberFormat="1" applyFont="1" applyFill="1" applyBorder="1" applyAlignment="1">
      <alignment horizontal="center" wrapText="1"/>
    </xf>
    <xf numFmtId="49" fontId="35" fillId="0" borderId="56" xfId="0" applyNumberFormat="1" applyFont="1" applyFill="1" applyBorder="1" applyAlignment="1">
      <alignment horizontal="center" vertical="top" wrapText="1"/>
    </xf>
    <xf numFmtId="167" fontId="35" fillId="0" borderId="60" xfId="0" applyNumberFormat="1" applyFont="1" applyFill="1" applyBorder="1" applyAlignment="1">
      <alignment horizontal="center" wrapText="1"/>
    </xf>
    <xf numFmtId="167" fontId="35" fillId="0" borderId="52" xfId="0" applyNumberFormat="1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 wrapText="1"/>
    </xf>
    <xf numFmtId="49" fontId="35" fillId="0" borderId="28" xfId="0" applyNumberFormat="1" applyFont="1" applyFill="1" applyBorder="1" applyAlignment="1">
      <alignment horizontal="center" vertical="top" wrapText="1"/>
    </xf>
    <xf numFmtId="167" fontId="35" fillId="0" borderId="19" xfId="0" applyNumberFormat="1" applyFont="1" applyFill="1" applyBorder="1" applyAlignment="1">
      <alignment horizontal="center" wrapText="1"/>
    </xf>
    <xf numFmtId="167" fontId="35" fillId="0" borderId="20" xfId="0" applyNumberFormat="1" applyFont="1" applyFill="1" applyBorder="1" applyAlignment="1">
      <alignment horizontal="center" wrapText="1"/>
    </xf>
    <xf numFmtId="49" fontId="35" fillId="0" borderId="35" xfId="0" applyNumberFormat="1" applyFont="1" applyFill="1" applyBorder="1" applyAlignment="1">
      <alignment horizontal="center" vertical="top" wrapText="1"/>
    </xf>
    <xf numFmtId="167" fontId="35" fillId="0" borderId="62" xfId="0" applyNumberFormat="1" applyFont="1" applyFill="1" applyBorder="1" applyAlignment="1">
      <alignment horizontal="center" wrapText="1"/>
    </xf>
    <xf numFmtId="2" fontId="35" fillId="0" borderId="61" xfId="0" applyNumberFormat="1" applyFont="1" applyFill="1" applyBorder="1" applyAlignment="1">
      <alignment horizontal="center" wrapText="1"/>
    </xf>
    <xf numFmtId="167" fontId="35" fillId="0" borderId="25" xfId="0" applyNumberFormat="1" applyFont="1" applyFill="1" applyBorder="1" applyAlignment="1">
      <alignment horizontal="center" wrapText="1"/>
    </xf>
    <xf numFmtId="2" fontId="35" fillId="0" borderId="45" xfId="0" applyNumberFormat="1" applyFont="1" applyFill="1" applyBorder="1" applyAlignment="1">
      <alignment horizontal="center" wrapText="1"/>
    </xf>
    <xf numFmtId="2" fontId="35" fillId="0" borderId="58" xfId="0" applyNumberFormat="1" applyFont="1" applyFill="1" applyBorder="1" applyAlignment="1">
      <alignment horizontal="center" wrapText="1"/>
    </xf>
    <xf numFmtId="2" fontId="35" fillId="0" borderId="17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66" xfId="0" applyNumberFormat="1" applyFont="1" applyFill="1" applyBorder="1" applyAlignment="1">
      <alignment horizontal="center" vertical="top" wrapText="1"/>
    </xf>
    <xf numFmtId="167" fontId="35" fillId="0" borderId="43" xfId="0" applyNumberFormat="1" applyFont="1" applyFill="1" applyBorder="1" applyAlignment="1">
      <alignment horizontal="center" wrapText="1"/>
    </xf>
    <xf numFmtId="167" fontId="35" fillId="0" borderId="64" xfId="0" applyNumberFormat="1" applyFont="1" applyFill="1" applyBorder="1" applyAlignment="1">
      <alignment horizontal="center" wrapText="1"/>
    </xf>
    <xf numFmtId="167" fontId="35" fillId="0" borderId="67" xfId="0" applyNumberFormat="1" applyFont="1" applyFill="1" applyBorder="1" applyAlignment="1">
      <alignment horizontal="center" wrapText="1"/>
    </xf>
    <xf numFmtId="167" fontId="35" fillId="0" borderId="68" xfId="0" applyNumberFormat="1" applyFont="1" applyFill="1" applyBorder="1" applyAlignment="1">
      <alignment horizont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2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167" fontId="35" fillId="0" borderId="45" xfId="0" applyNumberFormat="1" applyFont="1" applyFill="1" applyBorder="1" applyAlignment="1">
      <alignment horizontal="center" vertical="center" wrapText="1"/>
    </xf>
    <xf numFmtId="167" fontId="35" fillId="0" borderId="61" xfId="0" applyNumberFormat="1" applyFont="1" applyFill="1" applyBorder="1" applyAlignment="1">
      <alignment horizontal="center" vertical="center" wrapText="1"/>
    </xf>
    <xf numFmtId="167" fontId="35" fillId="0" borderId="36" xfId="0" applyNumberFormat="1" applyFont="1" applyFill="1" applyBorder="1" applyAlignment="1">
      <alignment horizontal="center" vertical="center" wrapText="1"/>
    </xf>
    <xf numFmtId="167" fontId="35" fillId="0" borderId="62" xfId="0" applyNumberFormat="1" applyFont="1" applyFill="1" applyBorder="1" applyAlignment="1">
      <alignment horizontal="center" vertical="center" wrapText="1"/>
    </xf>
    <xf numFmtId="167" fontId="35" fillId="0" borderId="25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 wrapText="1"/>
    </xf>
    <xf numFmtId="167" fontId="35" fillId="0" borderId="79" xfId="0" applyNumberFormat="1" applyFont="1" applyFill="1" applyBorder="1" applyAlignment="1">
      <alignment horizontal="center" vertical="center" wrapText="1"/>
    </xf>
    <xf numFmtId="167" fontId="35" fillId="0" borderId="7" xfId="0" applyNumberFormat="1" applyFont="1" applyFill="1" applyBorder="1" applyAlignment="1">
      <alignment horizontal="center" vertical="center" wrapText="1"/>
    </xf>
    <xf numFmtId="167" fontId="35" fillId="0" borderId="46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3" fontId="25" fillId="2" borderId="3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3" fontId="25" fillId="2" borderId="38" xfId="0" applyNumberFormat="1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vertical="center"/>
    </xf>
    <xf numFmtId="0" fontId="8" fillId="0" borderId="66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 wrapText="1"/>
    </xf>
    <xf numFmtId="3" fontId="25" fillId="0" borderId="53" xfId="0" applyNumberFormat="1" applyFont="1" applyFill="1" applyBorder="1" applyAlignment="1">
      <alignment horizontal="center" vertical="center" wrapText="1"/>
    </xf>
    <xf numFmtId="166" fontId="25" fillId="0" borderId="66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166" fontId="8" fillId="0" borderId="66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75" fillId="0" borderId="66" xfId="0" applyNumberFormat="1" applyFont="1" applyFill="1" applyBorder="1" applyAlignment="1">
      <alignment horizontal="center" vertical="center"/>
    </xf>
    <xf numFmtId="166" fontId="81" fillId="0" borderId="0" xfId="0" applyNumberFormat="1" applyFont="1" applyFill="1"/>
    <xf numFmtId="0" fontId="81" fillId="0" borderId="0" xfId="0" applyFont="1" applyFill="1"/>
    <xf numFmtId="49" fontId="8" fillId="0" borderId="3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/>
    </xf>
    <xf numFmtId="166" fontId="82" fillId="0" borderId="0" xfId="0" applyNumberFormat="1" applyFont="1" applyFill="1" applyBorder="1" applyAlignment="1">
      <alignment horizontal="center" vertical="center"/>
    </xf>
    <xf numFmtId="166" fontId="82" fillId="0" borderId="0" xfId="0" applyNumberFormat="1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0" xfId="0" applyFont="1" applyFill="1" applyBorder="1"/>
    <xf numFmtId="3" fontId="4" fillId="3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83" fillId="3" borderId="38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3" fontId="83" fillId="3" borderId="3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8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4" fillId="3" borderId="37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83" fillId="3" borderId="1" xfId="0" applyFont="1" applyFill="1" applyBorder="1"/>
    <xf numFmtId="0" fontId="25" fillId="3" borderId="38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38" xfId="0" applyNumberFormat="1" applyFont="1" applyFill="1" applyBorder="1" applyAlignment="1">
      <alignment horizontal="center"/>
    </xf>
    <xf numFmtId="3" fontId="83" fillId="3" borderId="3" xfId="0" applyNumberFormat="1" applyFont="1" applyFill="1" applyBorder="1" applyAlignment="1">
      <alignment horizontal="center"/>
    </xf>
    <xf numFmtId="0" fontId="24" fillId="3" borderId="37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horizontal="center"/>
    </xf>
    <xf numFmtId="0" fontId="83" fillId="3" borderId="31" xfId="0" applyFont="1" applyFill="1" applyBorder="1" applyAlignment="1">
      <alignment horizontal="center"/>
    </xf>
    <xf numFmtId="0" fontId="25" fillId="3" borderId="38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83" fillId="3" borderId="3" xfId="0" applyFont="1" applyFill="1" applyBorder="1" applyAlignment="1">
      <alignment horizontal="center"/>
    </xf>
    <xf numFmtId="0" fontId="25" fillId="3" borderId="39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83" fillId="3" borderId="2" xfId="0" applyFont="1" applyFill="1" applyBorder="1" applyAlignment="1">
      <alignment horizontal="center"/>
    </xf>
    <xf numFmtId="0" fontId="0" fillId="3" borderId="1" xfId="0" applyFill="1" applyBorder="1"/>
    <xf numFmtId="0" fontId="8" fillId="3" borderId="3" xfId="0" applyFont="1" applyFill="1" applyBorder="1"/>
    <xf numFmtId="49" fontId="83" fillId="3" borderId="3" xfId="0" applyNumberFormat="1" applyFont="1" applyFill="1" applyBorder="1" applyAlignment="1">
      <alignment horizontal="center"/>
    </xf>
    <xf numFmtId="0" fontId="8" fillId="3" borderId="2" xfId="0" applyFont="1" applyFill="1" applyBorder="1"/>
    <xf numFmtId="49" fontId="83" fillId="3" borderId="2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49" fontId="83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1" xfId="0" applyFont="1" applyFill="1" applyBorder="1" applyAlignment="1">
      <alignment vertical="center" wrapText="1"/>
    </xf>
    <xf numFmtId="0" fontId="8" fillId="3" borderId="49" xfId="0" applyFont="1" applyFill="1" applyBorder="1" applyAlignment="1">
      <alignment horizontal="center"/>
    </xf>
    <xf numFmtId="0" fontId="8" fillId="3" borderId="31" xfId="0" applyNumberFormat="1" applyFont="1" applyFill="1" applyBorder="1" applyAlignment="1">
      <alignment horizontal="center"/>
    </xf>
    <xf numFmtId="49" fontId="83" fillId="3" borderId="31" xfId="0" applyNumberFormat="1" applyFont="1" applyFill="1" applyBorder="1" applyAlignment="1">
      <alignment horizontal="center"/>
    </xf>
    <xf numFmtId="0" fontId="7" fillId="3" borderId="31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8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3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vertical="center"/>
    </xf>
    <xf numFmtId="0" fontId="32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7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4" fillId="3" borderId="66" xfId="0" applyFont="1" applyFill="1" applyBorder="1" applyAlignment="1">
      <alignment horizontal="left"/>
    </xf>
    <xf numFmtId="0" fontId="8" fillId="3" borderId="53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51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167" fontId="35" fillId="0" borderId="42" xfId="0" applyNumberFormat="1" applyFont="1" applyFill="1" applyBorder="1" applyAlignment="1">
      <alignment horizontal="center" vertical="center" wrapText="1"/>
    </xf>
    <xf numFmtId="167" fontId="36" fillId="0" borderId="42" xfId="0" applyNumberFormat="1" applyFont="1" applyFill="1" applyBorder="1" applyAlignment="1">
      <alignment horizontal="center" vertical="center" wrapText="1"/>
    </xf>
    <xf numFmtId="167" fontId="36" fillId="0" borderId="42" xfId="0" applyNumberFormat="1" applyFont="1" applyFill="1" applyBorder="1" applyAlignment="1">
      <alignment horizontal="center" vertical="center"/>
    </xf>
    <xf numFmtId="167" fontId="35" fillId="0" borderId="44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wrapText="1"/>
    </xf>
    <xf numFmtId="0" fontId="22" fillId="0" borderId="54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 wrapText="1"/>
    </xf>
    <xf numFmtId="167" fontId="67" fillId="0" borderId="14" xfId="17" applyNumberFormat="1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left" wrapText="1"/>
    </xf>
    <xf numFmtId="167" fontId="76" fillId="0" borderId="14" xfId="17" applyNumberFormat="1" applyFont="1" applyFill="1" applyBorder="1" applyAlignment="1">
      <alignment horizontal="center" wrapText="1"/>
    </xf>
    <xf numFmtId="0" fontId="35" fillId="0" borderId="66" xfId="0" applyFont="1" applyFill="1" applyBorder="1" applyAlignment="1">
      <alignment horizontal="left" wrapText="1"/>
    </xf>
    <xf numFmtId="167" fontId="67" fillId="0" borderId="66" xfId="17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167" fontId="35" fillId="0" borderId="42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3" fontId="8" fillId="0" borderId="59" xfId="0" applyNumberFormat="1" applyFont="1" applyFill="1" applyBorder="1" applyAlignment="1">
      <alignment horizontal="center" vertical="center"/>
    </xf>
    <xf numFmtId="167" fontId="8" fillId="0" borderId="57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8" xfId="0" applyFont="1" applyFill="1" applyBorder="1"/>
    <xf numFmtId="0" fontId="3" fillId="0" borderId="38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166" fontId="8" fillId="0" borderId="64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0" fontId="7" fillId="0" borderId="56" xfId="0" applyFont="1" applyFill="1" applyBorder="1"/>
    <xf numFmtId="0" fontId="8" fillId="0" borderId="11" xfId="0" applyFont="1" applyFill="1" applyBorder="1"/>
    <xf numFmtId="0" fontId="8" fillId="0" borderId="57" xfId="0" applyFont="1" applyFill="1" applyBorder="1"/>
    <xf numFmtId="0" fontId="8" fillId="0" borderId="28" xfId="0" applyFont="1" applyFill="1" applyBorder="1"/>
    <xf numFmtId="166" fontId="8" fillId="0" borderId="43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59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18" xfId="0" applyNumberFormat="1" applyFont="1" applyFill="1" applyBorder="1" applyAlignment="1">
      <alignment horizontal="center"/>
    </xf>
    <xf numFmtId="0" fontId="4" fillId="0" borderId="43" xfId="0" applyFont="1" applyFill="1" applyBorder="1"/>
    <xf numFmtId="167" fontId="4" fillId="0" borderId="6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 indent="5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5"/>
    </xf>
    <xf numFmtId="49" fontId="32" fillId="0" borderId="23" xfId="0" applyNumberFormat="1" applyFont="1" applyFill="1" applyBorder="1" applyAlignment="1">
      <alignment horizontal="left" vertical="center" wrapText="1" indent="5"/>
    </xf>
    <xf numFmtId="0" fontId="32" fillId="0" borderId="23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 wrapText="1" indent="7"/>
    </xf>
    <xf numFmtId="0" fontId="31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left" vertical="center" wrapText="1"/>
    </xf>
    <xf numFmtId="0" fontId="75" fillId="0" borderId="66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top" wrapText="1"/>
    </xf>
    <xf numFmtId="0" fontId="34" fillId="0" borderId="65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7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1" fillId="0" borderId="9" xfId="0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4" xfId="0" applyNumberFormat="1" applyFont="1" applyFill="1" applyBorder="1" applyAlignment="1">
      <alignment horizontal="center" vertical="center"/>
    </xf>
    <xf numFmtId="3" fontId="24" fillId="0" borderId="49" xfId="0" applyNumberFormat="1" applyFont="1" applyFill="1" applyBorder="1" applyAlignment="1">
      <alignment horizontal="center" vertical="center"/>
    </xf>
    <xf numFmtId="3" fontId="8" fillId="0" borderId="56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5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6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2" fontId="53" fillId="0" borderId="70" xfId="0" applyNumberFormat="1" applyFont="1" applyFill="1" applyBorder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8" fillId="0" borderId="0" xfId="0" applyFont="1" applyFill="1" applyBorder="1" applyAlignment="1">
      <alignment horizontal="center" vertical="justify"/>
    </xf>
    <xf numFmtId="0" fontId="48" fillId="0" borderId="33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6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47" fillId="0" borderId="72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4" fillId="3" borderId="54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 wrapText="1"/>
    </xf>
    <xf numFmtId="49" fontId="34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7" fillId="3" borderId="56" xfId="0" applyFont="1" applyFill="1" applyBorder="1" applyAlignment="1">
      <alignment horizontal="center" vertical="center" textRotation="90"/>
    </xf>
    <xf numFmtId="0" fontId="7" fillId="3" borderId="65" xfId="0" applyFont="1" applyFill="1" applyBorder="1" applyAlignment="1">
      <alignment horizontal="center" vertical="center" textRotation="90"/>
    </xf>
    <xf numFmtId="0" fontId="38" fillId="0" borderId="30" xfId="0" applyFont="1" applyFill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0" fontId="38" fillId="0" borderId="76" xfId="0" applyFont="1" applyFill="1" applyBorder="1" applyAlignment="1">
      <alignment horizontal="left"/>
    </xf>
    <xf numFmtId="167" fontId="38" fillId="0" borderId="55" xfId="0" applyNumberFormat="1" applyFont="1" applyFill="1" applyBorder="1" applyAlignment="1">
      <alignment horizontal="center"/>
    </xf>
    <xf numFmtId="167" fontId="38" fillId="0" borderId="76" xfId="0" applyNumberFormat="1" applyFont="1" applyFill="1" applyBorder="1" applyAlignment="1">
      <alignment horizontal="center"/>
    </xf>
    <xf numFmtId="167" fontId="38" fillId="0" borderId="9" xfId="0" applyNumberFormat="1" applyFont="1" applyFill="1" applyBorder="1" applyAlignment="1">
      <alignment horizontal="center"/>
    </xf>
    <xf numFmtId="167" fontId="38" fillId="0" borderId="39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167" fontId="38" fillId="0" borderId="24" xfId="0" applyNumberFormat="1" applyFont="1" applyFill="1" applyBorder="1" applyAlignment="1">
      <alignment horizontal="center"/>
    </xf>
    <xf numFmtId="167" fontId="38" fillId="0" borderId="34" xfId="0" applyNumberFormat="1" applyFont="1" applyFill="1" applyBorder="1" applyAlignment="1">
      <alignment horizontal="center"/>
    </xf>
    <xf numFmtId="167" fontId="38" fillId="0" borderId="21" xfId="0" applyNumberFormat="1" applyFont="1" applyFill="1" applyBorder="1" applyAlignment="1">
      <alignment horizontal="center"/>
    </xf>
    <xf numFmtId="167" fontId="38" fillId="0" borderId="47" xfId="0" applyNumberFormat="1" applyFont="1" applyFill="1" applyBorder="1" applyAlignment="1">
      <alignment horizontal="center"/>
    </xf>
    <xf numFmtId="168" fontId="51" fillId="0" borderId="35" xfId="0" applyNumberFormat="1" applyFont="1" applyFill="1" applyBorder="1" applyAlignment="1">
      <alignment vertical="center" wrapText="1"/>
    </xf>
    <xf numFmtId="168" fontId="51" fillId="0" borderId="62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0" xfId="0" applyNumberFormat="1" applyFont="1" applyFill="1" applyBorder="1" applyAlignment="1">
      <alignment vertical="center" wrapText="1"/>
    </xf>
    <xf numFmtId="168" fontId="51" fillId="0" borderId="76" xfId="0" applyNumberFormat="1" applyFont="1" applyFill="1" applyBorder="1" applyAlignment="1">
      <alignment vertical="center" wrapText="1"/>
    </xf>
    <xf numFmtId="167" fontId="38" fillId="0" borderId="61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8" xfId="0" applyNumberFormat="1" applyFont="1" applyFill="1" applyBorder="1" applyAlignment="1">
      <alignment horizontal="center" vertical="center"/>
    </xf>
    <xf numFmtId="172" fontId="38" fillId="0" borderId="36" xfId="1" applyNumberFormat="1" applyFont="1" applyFill="1" applyBorder="1" applyAlignment="1">
      <alignment horizontal="center" vertical="center"/>
    </xf>
    <xf numFmtId="172" fontId="38" fillId="0" borderId="46" xfId="1" applyNumberFormat="1" applyFont="1" applyFill="1" applyBorder="1" applyAlignment="1">
      <alignment horizontal="center" vertical="center"/>
    </xf>
    <xf numFmtId="172" fontId="38" fillId="0" borderId="29" xfId="1" applyNumberFormat="1" applyFont="1" applyFill="1" applyBorder="1" applyAlignment="1">
      <alignment horizontal="center" vertical="center"/>
    </xf>
    <xf numFmtId="172" fontId="38" fillId="0" borderId="18" xfId="1" applyNumberFormat="1" applyFont="1" applyFill="1" applyBorder="1" applyAlignment="1">
      <alignment horizontal="center" vertical="center"/>
    </xf>
    <xf numFmtId="172" fontId="38" fillId="0" borderId="67" xfId="1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1" fontId="51" fillId="0" borderId="77" xfId="0" applyNumberFormat="1" applyFont="1" applyFill="1" applyBorder="1" applyAlignment="1">
      <alignment horizontal="center" vertical="center"/>
    </xf>
    <xf numFmtId="1" fontId="51" fillId="0" borderId="69" xfId="0" applyNumberFormat="1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167" fontId="38" fillId="0" borderId="77" xfId="0" applyNumberFormat="1" applyFont="1" applyFill="1" applyBorder="1" applyAlignment="1">
      <alignment horizontal="center" vertical="center"/>
    </xf>
    <xf numFmtId="167" fontId="38" fillId="0" borderId="71" xfId="0" applyNumberFormat="1" applyFont="1" applyFill="1" applyBorder="1" applyAlignment="1">
      <alignment horizontal="center" vertical="center"/>
    </xf>
    <xf numFmtId="167" fontId="38" fillId="0" borderId="46" xfId="0" applyNumberFormat="1" applyFont="1" applyFill="1" applyBorder="1" applyAlignment="1">
      <alignment horizontal="center" vertical="center"/>
    </xf>
    <xf numFmtId="167" fontId="38" fillId="0" borderId="29" xfId="0" applyNumberFormat="1" applyFont="1" applyFill="1" applyBorder="1" applyAlignment="1">
      <alignment horizontal="center" vertical="center"/>
    </xf>
    <xf numFmtId="167" fontId="38" fillId="0" borderId="39" xfId="0" applyNumberFormat="1" applyFont="1" applyFill="1" applyBorder="1" applyAlignment="1">
      <alignment horizontal="center" vertical="center"/>
    </xf>
    <xf numFmtId="168" fontId="51" fillId="0" borderId="28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2" xfId="0" applyNumberFormat="1" applyFont="1" applyFill="1" applyBorder="1" applyAlignment="1">
      <alignment horizontal="center"/>
    </xf>
    <xf numFmtId="168" fontId="51" fillId="0" borderId="65" xfId="0" applyNumberFormat="1" applyFont="1" applyFill="1" applyBorder="1" applyAlignment="1">
      <alignment horizontal="left" vertical="top" wrapText="1"/>
    </xf>
    <xf numFmtId="168" fontId="51" fillId="0" borderId="68" xfId="0" applyNumberFormat="1" applyFont="1" applyFill="1" applyBorder="1" applyAlignment="1">
      <alignment horizontal="left" vertical="top" wrapText="1"/>
    </xf>
    <xf numFmtId="167" fontId="38" fillId="0" borderId="74" xfId="0" applyNumberFormat="1" applyFont="1" applyFill="1" applyBorder="1" applyAlignment="1">
      <alignment horizontal="center"/>
    </xf>
    <xf numFmtId="167" fontId="38" fillId="0" borderId="53" xfId="0" applyNumberFormat="1" applyFont="1" applyFill="1" applyBorder="1" applyAlignment="1">
      <alignment horizontal="center"/>
    </xf>
    <xf numFmtId="167" fontId="38" fillId="0" borderId="68" xfId="0" applyNumberFormat="1" applyFont="1" applyFill="1" applyBorder="1" applyAlignment="1">
      <alignment horizontal="center"/>
    </xf>
    <xf numFmtId="166" fontId="38" fillId="0" borderId="74" xfId="0" applyNumberFormat="1" applyFont="1" applyFill="1" applyBorder="1" applyAlignment="1">
      <alignment horizontal="center"/>
    </xf>
    <xf numFmtId="166" fontId="38" fillId="0" borderId="53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/>
    </xf>
    <xf numFmtId="0" fontId="51" fillId="0" borderId="54" xfId="0" applyFont="1" applyFill="1" applyBorder="1" applyAlignment="1">
      <alignment horizontal="left" vertical="center" wrapText="1"/>
    </xf>
    <xf numFmtId="0" fontId="51" fillId="0" borderId="72" xfId="0" applyFont="1" applyFill="1" applyBorder="1" applyAlignment="1">
      <alignment horizontal="left" vertical="center" wrapText="1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49" xfId="0" applyNumberFormat="1" applyFont="1" applyFill="1" applyBorder="1" applyAlignment="1">
      <alignment horizontal="center" vertical="center"/>
    </xf>
    <xf numFmtId="49" fontId="51" fillId="0" borderId="72" xfId="0" applyNumberFormat="1" applyFont="1" applyFill="1" applyBorder="1" applyAlignment="1">
      <alignment horizontal="center" vertical="center"/>
    </xf>
    <xf numFmtId="49" fontId="51" fillId="0" borderId="51" xfId="0" applyNumberFormat="1" applyFont="1" applyFill="1" applyBorder="1" applyAlignment="1">
      <alignment horizontal="center" vertical="center"/>
    </xf>
    <xf numFmtId="168" fontId="51" fillId="0" borderId="56" xfId="0" applyNumberFormat="1" applyFont="1" applyFill="1" applyBorder="1" applyAlignment="1">
      <alignment horizontal="left" vertical="top" wrapText="1"/>
    </xf>
    <xf numFmtId="168" fontId="51" fillId="0" borderId="60" xfId="0" applyNumberFormat="1" applyFont="1" applyFill="1" applyBorder="1" applyAlignment="1">
      <alignment horizontal="left" vertical="top" wrapText="1"/>
    </xf>
    <xf numFmtId="167" fontId="38" fillId="0" borderId="52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0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0" xfId="0" applyNumberFormat="1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167" fontId="38" fillId="0" borderId="20" xfId="0" applyNumberFormat="1" applyFont="1" applyFill="1" applyBorder="1" applyAlignment="1">
      <alignment horizontal="center"/>
    </xf>
    <xf numFmtId="167" fontId="38" fillId="0" borderId="19" xfId="0" applyNumberFormat="1" applyFont="1" applyFill="1" applyBorder="1" applyAlignment="1">
      <alignment horizontal="center"/>
    </xf>
    <xf numFmtId="167" fontId="38" fillId="0" borderId="16" xfId="0" applyNumberFormat="1" applyFont="1" applyFill="1" applyBorder="1" applyAlignment="1">
      <alignment horizontal="center"/>
    </xf>
    <xf numFmtId="167" fontId="38" fillId="0" borderId="42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wrapText="1"/>
    </xf>
    <xf numFmtId="0" fontId="51" fillId="0" borderId="5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58" xfId="0" applyFont="1" applyFill="1" applyBorder="1" applyAlignment="1">
      <alignment horizontal="center" wrapText="1"/>
    </xf>
    <xf numFmtId="0" fontId="51" fillId="0" borderId="65" xfId="0" applyFont="1" applyFill="1" applyBorder="1" applyAlignment="1">
      <alignment horizontal="left"/>
    </xf>
    <xf numFmtId="0" fontId="51" fillId="0" borderId="53" xfId="0" applyFont="1" applyFill="1" applyBorder="1" applyAlignment="1">
      <alignment horizontal="left"/>
    </xf>
    <xf numFmtId="0" fontId="51" fillId="0" borderId="68" xfId="0" applyFont="1" applyFill="1" applyBorder="1" applyAlignment="1">
      <alignment horizontal="left"/>
    </xf>
    <xf numFmtId="167" fontId="38" fillId="0" borderId="44" xfId="0" applyNumberFormat="1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172" fontId="38" fillId="0" borderId="25" xfId="1" applyNumberFormat="1" applyFont="1" applyFill="1" applyBorder="1" applyAlignment="1">
      <alignment horizontal="center" vertical="center"/>
    </xf>
    <xf numFmtId="172" fontId="38" fillId="0" borderId="8" xfId="1" applyNumberFormat="1" applyFont="1" applyFill="1" applyBorder="1" applyAlignment="1">
      <alignment horizontal="center" vertical="center"/>
    </xf>
    <xf numFmtId="172" fontId="38" fillId="0" borderId="55" xfId="1" applyNumberFormat="1" applyFont="1" applyFill="1" applyBorder="1" applyAlignment="1">
      <alignment horizontal="center" vertical="center"/>
    </xf>
    <xf numFmtId="1" fontId="51" fillId="0" borderId="73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61" xfId="0" applyFont="1" applyFill="1" applyBorder="1" applyAlignment="1">
      <alignment horizontal="center" wrapText="1"/>
    </xf>
    <xf numFmtId="167" fontId="38" fillId="0" borderId="42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/>
    </xf>
    <xf numFmtId="0" fontId="51" fillId="0" borderId="56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1" fillId="0" borderId="60" xfId="0" applyFont="1" applyFill="1" applyBorder="1" applyAlignment="1">
      <alignment horizontal="left"/>
    </xf>
    <xf numFmtId="167" fontId="51" fillId="0" borderId="52" xfId="0" applyNumberFormat="1" applyFont="1" applyFill="1" applyBorder="1" applyAlignment="1">
      <alignment horizontal="center"/>
    </xf>
    <xf numFmtId="167" fontId="51" fillId="0" borderId="60" xfId="0" applyNumberFormat="1" applyFont="1" applyFill="1" applyBorder="1" applyAlignment="1">
      <alignment horizontal="center"/>
    </xf>
    <xf numFmtId="167" fontId="51" fillId="0" borderId="13" xfId="0" applyNumberFormat="1" applyFont="1" applyFill="1" applyBorder="1" applyAlignment="1">
      <alignment horizontal="center"/>
    </xf>
    <xf numFmtId="167" fontId="51" fillId="0" borderId="40" xfId="0" applyNumberFormat="1" applyFont="1" applyFill="1" applyBorder="1" applyAlignment="1">
      <alignment horizontal="center"/>
    </xf>
    <xf numFmtId="0" fontId="38" fillId="0" borderId="28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28" xfId="0" applyFont="1" applyFill="1" applyBorder="1" applyAlignment="1">
      <alignment horizontal="left" wrapText="1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6" fillId="0" borderId="5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8" xfId="0" applyNumberFormat="1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35" fillId="0" borderId="43" xfId="0" applyNumberFormat="1" applyFont="1" applyFill="1" applyBorder="1" applyAlignment="1">
      <alignment horizontal="center" vertical="center" wrapText="1"/>
    </xf>
    <xf numFmtId="49" fontId="35" fillId="0" borderId="64" xfId="0" applyNumberFormat="1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49" fontId="35" fillId="0" borderId="79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2" fontId="45" fillId="0" borderId="58" xfId="0" applyNumberFormat="1" applyFont="1" applyFill="1" applyBorder="1" applyAlignment="1">
      <alignment horizontal="center" vertical="center"/>
    </xf>
    <xf numFmtId="2" fontId="45" fillId="0" borderId="64" xfId="0" applyNumberFormat="1" applyFont="1" applyFill="1" applyBorder="1" applyAlignment="1">
      <alignment horizontal="center" vertical="center"/>
    </xf>
    <xf numFmtId="2" fontId="45" fillId="0" borderId="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67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 vertical="top" wrapText="1"/>
    </xf>
    <xf numFmtId="0" fontId="35" fillId="0" borderId="69" xfId="0" applyFont="1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vertical="top" wrapText="1"/>
    </xf>
    <xf numFmtId="0" fontId="35" fillId="0" borderId="63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48" fillId="0" borderId="26" xfId="0" applyFont="1" applyFill="1" applyBorder="1" applyAlignment="1">
      <alignment horizontal="center" vertical="top" wrapText="1"/>
    </xf>
    <xf numFmtId="0" fontId="48" fillId="0" borderId="6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72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4" xfId="0" applyFont="1" applyFill="1" applyBorder="1" applyAlignment="1">
      <alignment horizontal="center" vertical="top" wrapText="1"/>
    </xf>
    <xf numFmtId="0" fontId="48" fillId="0" borderId="49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 vertical="top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/>
    </xf>
    <xf numFmtId="167" fontId="35" fillId="0" borderId="44" xfId="0" applyNumberFormat="1" applyFont="1" applyFill="1" applyBorder="1" applyAlignment="1">
      <alignment horizontal="center" vertical="center"/>
    </xf>
    <xf numFmtId="2" fontId="35" fillId="0" borderId="65" xfId="0" applyNumberFormat="1" applyFont="1" applyFill="1" applyBorder="1" applyAlignment="1">
      <alignment horizontal="center" vertical="center"/>
    </xf>
    <xf numFmtId="2" fontId="35" fillId="0" borderId="44" xfId="0" applyNumberFormat="1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167" fontId="35" fillId="0" borderId="28" xfId="0" applyNumberFormat="1" applyFont="1" applyFill="1" applyBorder="1" applyAlignment="1">
      <alignment horizontal="center" vertical="center"/>
    </xf>
    <xf numFmtId="167" fontId="35" fillId="0" borderId="42" xfId="0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4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40" xfId="0" applyFont="1" applyFill="1" applyBorder="1" applyAlignment="1">
      <alignment horizontal="center" vertical="top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167" fontId="35" fillId="0" borderId="56" xfId="0" applyNumberFormat="1" applyFont="1" applyFill="1" applyBorder="1" applyAlignment="1">
      <alignment horizontal="center" vertical="center"/>
    </xf>
    <xf numFmtId="167" fontId="35" fillId="0" borderId="40" xfId="0" applyNumberFormat="1" applyFont="1" applyFill="1" applyBorder="1" applyAlignment="1">
      <alignment horizontal="center" vertical="center"/>
    </xf>
    <xf numFmtId="2" fontId="35" fillId="0" borderId="56" xfId="0" applyNumberFormat="1" applyFont="1" applyFill="1" applyBorder="1" applyAlignment="1">
      <alignment horizontal="center" vertical="center"/>
    </xf>
    <xf numFmtId="2" fontId="35" fillId="0" borderId="40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1715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7747353048557872E-2"/>
                  <c:y val="4.1969330104923333E-2"/>
                </c:manualLayout>
              </c:layout>
              <c:showVal val="1"/>
            </c:dLbl>
            <c:dLbl>
              <c:idx val="1"/>
              <c:layout>
                <c:manualLayout>
                  <c:x val="-2.6286966046002218E-2"/>
                  <c:y val="3.5512510088781278E-2"/>
                </c:manualLayout>
              </c:layout>
              <c:showVal val="1"/>
            </c:dLbl>
            <c:dLbl>
              <c:idx val="2"/>
              <c:layout>
                <c:manualLayout>
                  <c:x val="8.6234140477445763E-4"/>
                  <c:y val="-8.0426496395553226E-3"/>
                </c:manualLayout>
              </c:layout>
              <c:showVal val="1"/>
            </c:dLbl>
            <c:dLbl>
              <c:idx val="3"/>
              <c:layout>
                <c:manualLayout>
                  <c:x val="-1.4124893305886309E-2"/>
                  <c:y val="-2.8835372186663911E-2"/>
                </c:manualLayout>
              </c:layout>
              <c:showVal val="1"/>
            </c:dLbl>
            <c:dLbl>
              <c:idx val="4"/>
              <c:layout>
                <c:manualLayout>
                  <c:x val="-5.7817491219521532E-2"/>
                  <c:y val="-3.4662860124940541E-2"/>
                </c:manualLayout>
              </c:layout>
              <c:showVal val="1"/>
            </c:dLbl>
            <c:dLbl>
              <c:idx val="5"/>
              <c:layout>
                <c:manualLayout>
                  <c:x val="1.4676549527505555E-2"/>
                  <c:y val="-1.40905486229426E-2"/>
                </c:manualLayout>
              </c:layout>
              <c:showVal val="1"/>
            </c:dLbl>
            <c:dLbl>
              <c:idx val="6"/>
              <c:layout>
                <c:manualLayout>
                  <c:x val="1.7693141137651709E-2"/>
                  <c:y val="-1.646922789622058E-2"/>
                </c:manualLayout>
              </c:layout>
              <c:showVal val="1"/>
            </c:dLbl>
            <c:dLbl>
              <c:idx val="7"/>
              <c:layout>
                <c:manualLayout>
                  <c:x val="-1.1108182932291048E-2"/>
                  <c:y val="-2.3007884248387039E-2"/>
                </c:manualLayout>
              </c:layout>
              <c:showVal val="1"/>
            </c:dLbl>
            <c:dLbl>
              <c:idx val="8"/>
              <c:layout>
                <c:manualLayout>
                  <c:x val="-4.3522053600557366E-3"/>
                  <c:y val="-1.4965234608831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диаграмма!$AC$28:$AK$28</c:f>
              <c:strCache>
                <c:ptCount val="9"/>
                <c:pt idx="0">
                  <c:v>2 кв. 2010</c:v>
                </c:pt>
                <c:pt idx="1">
                  <c:v>3 кв. 2010</c:v>
                </c:pt>
                <c:pt idx="2">
                  <c:v>4 кв. 2010</c:v>
                </c:pt>
                <c:pt idx="3">
                  <c:v>1 кв. 2011</c:v>
                </c:pt>
                <c:pt idx="4">
                  <c:v>2 кв. 2011</c:v>
                </c:pt>
                <c:pt idx="5">
                  <c:v>3 кв. 2011</c:v>
                </c:pt>
                <c:pt idx="6">
                  <c:v>4 кв. 2011</c:v>
                </c:pt>
                <c:pt idx="7">
                  <c:v>1 кв. 2012</c:v>
                </c:pt>
                <c:pt idx="8">
                  <c:v>2 кв. 2012</c:v>
                </c:pt>
              </c:strCache>
            </c:strRef>
          </c:cat>
          <c:val>
            <c:numRef>
              <c:f>диаграмма!$AC$29:$AK$29</c:f>
              <c:numCache>
                <c:formatCode>#,##0</c:formatCode>
                <c:ptCount val="9"/>
                <c:pt idx="0">
                  <c:v>976</c:v>
                </c:pt>
                <c:pt idx="1">
                  <c:v>1392</c:v>
                </c:pt>
                <c:pt idx="2">
                  <c:v>1125</c:v>
                </c:pt>
                <c:pt idx="3">
                  <c:v>2202</c:v>
                </c:pt>
                <c:pt idx="4">
                  <c:v>2004</c:v>
                </c:pt>
                <c:pt idx="5">
                  <c:v>2503</c:v>
                </c:pt>
                <c:pt idx="6">
                  <c:v>2952</c:v>
                </c:pt>
                <c:pt idx="7">
                  <c:v>2754</c:v>
                </c:pt>
                <c:pt idx="8">
                  <c:v>2585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802694006329805E-2"/>
                  <c:y val="-3.1573012437772947E-2"/>
                </c:manualLayout>
              </c:layout>
              <c:showVal val="1"/>
            </c:dLbl>
            <c:dLbl>
              <c:idx val="1"/>
              <c:layout>
                <c:manualLayout>
                  <c:x val="-8.336267780224435E-2"/>
                  <c:y val="-1.7237085130440567E-2"/>
                </c:manualLayout>
              </c:layout>
              <c:showVal val="1"/>
            </c:dLbl>
            <c:dLbl>
              <c:idx val="2"/>
              <c:layout>
                <c:manualLayout>
                  <c:x val="-8.4498175140221066E-2"/>
                  <c:y val="-4.8709408399972886E-3"/>
                </c:manualLayout>
              </c:layout>
              <c:showVal val="1"/>
            </c:dLbl>
            <c:dLbl>
              <c:idx val="3"/>
              <c:layout>
                <c:manualLayout>
                  <c:x val="-6.5354338470366598E-3"/>
                  <c:y val="1.9068318214609171E-2"/>
                </c:manualLayout>
              </c:layout>
              <c:showVal val="1"/>
            </c:dLbl>
            <c:dLbl>
              <c:idx val="4"/>
              <c:layout>
                <c:manualLayout>
                  <c:x val="4.4746623525447997E-2"/>
                  <c:y val="-2.8973922119384241E-2"/>
                </c:manualLayout>
              </c:layout>
              <c:showVal val="1"/>
            </c:dLbl>
            <c:dLbl>
              <c:idx val="5"/>
              <c:layout>
                <c:manualLayout>
                  <c:x val="-5.1832169669263947E-2"/>
                  <c:y val="-3.4662860124940541E-2"/>
                </c:manualLayout>
              </c:layout>
              <c:showVal val="1"/>
            </c:dLbl>
            <c:dLbl>
              <c:idx val="6"/>
              <c:layout>
                <c:manualLayout>
                  <c:x val="-1.0035511458950783E-4"/>
                  <c:y val="-5.5821092538871336E-3"/>
                </c:manualLayout>
              </c:layout>
              <c:showVal val="1"/>
            </c:dLbl>
            <c:dLbl>
              <c:idx val="7"/>
              <c:layout>
                <c:manualLayout>
                  <c:x val="7.1349517386910723E-3"/>
                  <c:y val="2.4517403160862205E-4"/>
                </c:manualLayout>
              </c:layout>
              <c:showVal val="1"/>
            </c:dLbl>
            <c:dLbl>
              <c:idx val="8"/>
              <c:layout>
                <c:manualLayout>
                  <c:x val="-2.0972437497468854E-2"/>
                  <c:y val="-3.1189083820662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диаграмма!$AC$28:$AK$28</c:f>
              <c:strCache>
                <c:ptCount val="9"/>
                <c:pt idx="0">
                  <c:v>2 кв. 2010</c:v>
                </c:pt>
                <c:pt idx="1">
                  <c:v>3 кв. 2010</c:v>
                </c:pt>
                <c:pt idx="2">
                  <c:v>4 кв. 2010</c:v>
                </c:pt>
                <c:pt idx="3">
                  <c:v>1 кв. 2011</c:v>
                </c:pt>
                <c:pt idx="4">
                  <c:v>2 кв. 2011</c:v>
                </c:pt>
                <c:pt idx="5">
                  <c:v>3 кв. 2011</c:v>
                </c:pt>
                <c:pt idx="6">
                  <c:v>4 кв. 2011</c:v>
                </c:pt>
                <c:pt idx="7">
                  <c:v>1 кв. 2012</c:v>
                </c:pt>
                <c:pt idx="8">
                  <c:v>2 кв. 2012</c:v>
                </c:pt>
              </c:strCache>
            </c:strRef>
          </c:cat>
          <c:val>
            <c:numRef>
              <c:f>диаграмма!$AC$30:$AK$30</c:f>
              <c:numCache>
                <c:formatCode>#,##0</c:formatCode>
                <c:ptCount val="9"/>
                <c:pt idx="0">
                  <c:v>1748</c:v>
                </c:pt>
                <c:pt idx="1">
                  <c:v>2311</c:v>
                </c:pt>
                <c:pt idx="2">
                  <c:v>1681</c:v>
                </c:pt>
                <c:pt idx="3">
                  <c:v>1486</c:v>
                </c:pt>
                <c:pt idx="4">
                  <c:v>2039</c:v>
                </c:pt>
                <c:pt idx="5">
                  <c:v>2667</c:v>
                </c:pt>
                <c:pt idx="6">
                  <c:v>2687</c:v>
                </c:pt>
                <c:pt idx="7">
                  <c:v>2181</c:v>
                </c:pt>
                <c:pt idx="8">
                  <c:v>2695</c:v>
                </c:pt>
              </c:numCache>
            </c:numRef>
          </c:val>
        </c:ser>
        <c:marker val="1"/>
        <c:axId val="69726592"/>
        <c:axId val="69728128"/>
      </c:lineChart>
      <c:catAx>
        <c:axId val="69726592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9728128"/>
        <c:crosses val="autoZero"/>
        <c:auto val="1"/>
        <c:lblAlgn val="ctr"/>
        <c:lblOffset val="100"/>
      </c:catAx>
      <c:valAx>
        <c:axId val="69728128"/>
        <c:scaling>
          <c:orientation val="minMax"/>
        </c:scaling>
        <c:axPos val="l"/>
        <c:majorGridlines/>
        <c:numFmt formatCode="#,##0" sourceLinked="1"/>
        <c:tickLblPos val="nextTo"/>
        <c:crossAx val="6972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76067688878711"/>
          <c:y val="0.90339958967117462"/>
          <c:w val="0.25847853047062136"/>
          <c:h val="8.1005868418495192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2593792"/>
        <c:axId val="72595328"/>
        <c:axId val="0"/>
      </c:bar3DChart>
      <c:catAx>
        <c:axId val="725937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595328"/>
        <c:crosses val="autoZero"/>
        <c:auto val="1"/>
        <c:lblAlgn val="ctr"/>
        <c:lblOffset val="100"/>
        <c:tickLblSkip val="1"/>
        <c:tickMarkSkip val="1"/>
      </c:catAx>
      <c:valAx>
        <c:axId val="7259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593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2478720"/>
        <c:axId val="72480256"/>
        <c:axId val="0"/>
      </c:bar3DChart>
      <c:catAx>
        <c:axId val="72478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480256"/>
        <c:crosses val="autoZero"/>
        <c:auto val="1"/>
        <c:lblAlgn val="ctr"/>
        <c:lblOffset val="100"/>
        <c:tickLblSkip val="1"/>
        <c:tickMarkSkip val="1"/>
      </c:catAx>
      <c:valAx>
        <c:axId val="724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47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218"/>
          <c:y val="0.16464895065207241"/>
          <c:w val="0.88353500283850561"/>
          <c:h val="0.64164648910414923"/>
        </c:manualLayout>
      </c:layout>
      <c:lineChart>
        <c:grouping val="standard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48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439415914020513E-2"/>
                  <c:y val="3.656744758757009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079644982788684E-2"/>
                  <c:y val="2.93081883283108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585871178949132E-2"/>
                  <c:y val="2.979605327111887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3077183770377434E-2"/>
                  <c:y val="-2.192748128706133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6.0185891644303192E-2"/>
                  <c:y val="-1.86137843880626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662082546677641E-2"/>
                  <c:y val="-3.40697239597497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895685613975118E-2"/>
                  <c:y val="-3.508719744356856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63080590685009E-2"/>
                  <c:y val="-3.8783485178134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553418228753452E-2"/>
                  <c:y val="-4.00775088387272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67198303463912E-2"/>
                  <c:y val="-4.025700299156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797606150226742E-2"/>
                  <c:y val="-3.92048545009518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201E-2"/>
                  <c:y val="-3.07553712265436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-2.97758022844714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175999360391E-2"/>
                  <c:y val="-1.476491364505363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73370024790384E-2"/>
                  <c:y val="-3.70879793309764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972505274079911E-2"/>
                  <c:y val="-2.72434464210492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461095874744182E-2"/>
                  <c:y val="-4.753766381178413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0.0</c:formatCode>
                <c:ptCount val="12"/>
                <c:pt idx="0">
                  <c:v>8043</c:v>
                </c:pt>
                <c:pt idx="1">
                  <c:v>8222.0300000000007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</c:numCache>
            </c:numRef>
          </c:val>
        </c:ser>
        <c:dLbls>
          <c:showVal val="1"/>
        </c:dLbls>
        <c:marker val="1"/>
        <c:axId val="73392512"/>
        <c:axId val="73394048"/>
      </c:lineChart>
      <c:catAx>
        <c:axId val="73392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394048"/>
        <c:crosses val="autoZero"/>
        <c:auto val="1"/>
        <c:lblAlgn val="ctr"/>
        <c:lblOffset val="100"/>
        <c:tickLblSkip val="1"/>
        <c:tickMarkSkip val="1"/>
      </c:catAx>
      <c:valAx>
        <c:axId val="73394048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39251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961"/>
          <c:y val="0.9128326944743419"/>
          <c:w val="0.28514088927952225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204"/>
          <c:w val="0.87087172218289088"/>
          <c:h val="0.65639810426543233"/>
        </c:manualLayout>
      </c:layout>
      <c:lineChart>
        <c:grouping val="standard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56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412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5.0256708560395165E-3"/>
                  <c:y val="-6.292622670526812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43754034483879E-2"/>
                  <c:y val="3.603939554520766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3959E-2"/>
                  <c:y val="2.694336612479037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02834893326456E-2"/>
                  <c:y val="1.91816751446221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843769160927892E-2"/>
                  <c:y val="2.34441006282232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105547045165072E-2"/>
                  <c:y val="2.07525494069994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747705373727255E-2"/>
                  <c:y val="-3.473385740575641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573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267550489660959E-2"/>
                  <c:y val="-3.249646318813203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177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587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2283344913398E-2"/>
                  <c:y val="-2.9125126631830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6844326387203797E-2"/>
                  <c:y val="-2.90876635038785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8187839616698515E-2"/>
                  <c:y val="2.73900445051467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52957579039609E-2"/>
                  <c:y val="2.170098026913994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6591138324860214E-3"/>
                  <c:y val="1.41718359507388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60177101953E-2"/>
                  <c:y val="-4.193086420238469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580861337996922E-2"/>
                  <c:y val="-3.53868983773909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9004E-2"/>
                  <c:y val="-3.627397281817270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</c:numCache>
            </c:numRef>
          </c:val>
        </c:ser>
        <c:dLbls>
          <c:showVal val="1"/>
        </c:dLbls>
        <c:marker val="1"/>
        <c:axId val="74215808"/>
        <c:axId val="74217344"/>
      </c:lineChart>
      <c:catAx>
        <c:axId val="7421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217344"/>
        <c:crosses val="autoZero"/>
        <c:auto val="1"/>
        <c:lblAlgn val="ctr"/>
        <c:lblOffset val="100"/>
        <c:tickLblSkip val="1"/>
        <c:tickMarkSkip val="1"/>
      </c:catAx>
      <c:valAx>
        <c:axId val="74217344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2158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6812"/>
          <c:y val="0.9344093454470882"/>
          <c:w val="0.31331349188617763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4305920"/>
        <c:axId val="74307456"/>
        <c:axId val="0"/>
      </c:bar3DChart>
      <c:catAx>
        <c:axId val="74305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307456"/>
        <c:crosses val="autoZero"/>
        <c:auto val="1"/>
        <c:lblAlgn val="ctr"/>
        <c:lblOffset val="100"/>
        <c:tickLblSkip val="1"/>
        <c:tickMarkSkip val="1"/>
      </c:catAx>
      <c:valAx>
        <c:axId val="74307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30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4895744"/>
        <c:axId val="74897280"/>
        <c:axId val="0"/>
      </c:bar3DChart>
      <c:catAx>
        <c:axId val="74895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897280"/>
        <c:crosses val="autoZero"/>
        <c:auto val="1"/>
        <c:lblAlgn val="ctr"/>
        <c:lblOffset val="100"/>
        <c:tickLblSkip val="1"/>
        <c:tickMarkSkip val="1"/>
      </c:catAx>
      <c:valAx>
        <c:axId val="7489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489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6259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64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71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535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74692614810777E-2"/>
                  <c:y val="-3.6374688392805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99446363212E-2"/>
                  <c:y val="-3.7589052947816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791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26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457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764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245864285212E-2"/>
                  <c:y val="3.9671868860584637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313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46843808685E-2"/>
                  <c:y val="-3.61121965243467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354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289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</c:numCache>
            </c:numRef>
          </c:val>
        </c:ser>
        <c:dLbls>
          <c:showVal val="1"/>
        </c:dLbls>
        <c:marker val="1"/>
        <c:axId val="75055872"/>
        <c:axId val="75057408"/>
      </c:lineChart>
      <c:catAx>
        <c:axId val="75055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57408"/>
        <c:crosses val="autoZero"/>
        <c:auto val="1"/>
        <c:lblAlgn val="ctr"/>
        <c:lblOffset val="100"/>
        <c:tickLblSkip val="1"/>
        <c:tickMarkSkip val="1"/>
      </c:catAx>
      <c:valAx>
        <c:axId val="75057408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295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5587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679"/>
        </c:manualLayout>
      </c:layout>
      <c:lineChart>
        <c:grouping val="standard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10983878396E-2"/>
                  <c:y val="3.8089756288160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74605926297E-2"/>
                  <c:y val="4.1595286886322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3.4624516050027075E-4"/>
                  <c:y val="-4.2201835343375202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3188071798554338E-2"/>
                  <c:y val="-2.90167436351878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69321187294E-2"/>
                  <c:y val="-3.4303258069022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221536289271422E-2"/>
                  <c:y val="-4.54308887924903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38027143401653E-2"/>
                  <c:y val="-4.37022814570831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86904318766E-2"/>
                  <c:y val="-4.4943002960926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195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411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10010053814076E-2"/>
                  <c:y val="-3.73931141400762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6178889621885E-2"/>
                  <c:y val="3.76870070303188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08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72261699064E-2"/>
                  <c:y val="-2.244254754489342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59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05612567252056E-2"/>
                  <c:y val="-4.032727590154374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70637352732E-2"/>
                  <c:y val="-2.33225497888073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595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6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</c:numCache>
            </c:numRef>
          </c:val>
        </c:ser>
        <c:dLbls>
          <c:showVal val="1"/>
        </c:dLbls>
        <c:marker val="1"/>
        <c:axId val="75170944"/>
        <c:axId val="75172480"/>
      </c:lineChart>
      <c:catAx>
        <c:axId val="75170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72480"/>
        <c:crosses val="autoZero"/>
        <c:auto val="1"/>
        <c:lblAlgn val="ctr"/>
        <c:lblOffset val="100"/>
        <c:tickLblSkip val="1"/>
        <c:tickMarkSkip val="1"/>
      </c:catAx>
      <c:valAx>
        <c:axId val="75172480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709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90320631338978E-2"/>
                  <c:y val="-4.41685023485952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205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8465288643404876E-2"/>
                  <c:y val="-4.01898565503043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671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2315411660832E-2"/>
                  <c:y val="4.5500154514758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8647245546252489E-2"/>
                  <c:y val="4.090723609651196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07486754410329E-2"/>
                  <c:y val="-4.338325863906429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298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6875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91307518132832E-2"/>
                  <c:y val="-4.386296798238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323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443975961993888E-2"/>
                  <c:y val="-4.15669456670187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3616462835762547E-2"/>
                  <c:y val="-2.46169519491155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314737253587982E-2"/>
                  <c:y val="-2.89973057427323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500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</c:numCache>
            </c:numRef>
          </c:val>
        </c:ser>
        <c:dLbls>
          <c:showVal val="1"/>
        </c:dLbls>
        <c:marker val="1"/>
        <c:axId val="75310592"/>
        <c:axId val="75312128"/>
      </c:lineChart>
      <c:catAx>
        <c:axId val="75310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312128"/>
        <c:crosses val="autoZero"/>
        <c:auto val="1"/>
        <c:lblAlgn val="ctr"/>
        <c:lblOffset val="100"/>
        <c:tickLblSkip val="1"/>
        <c:tickMarkSkip val="1"/>
      </c:catAx>
      <c:valAx>
        <c:axId val="75312128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80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31059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7476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55"/>
          <c:y val="7.63025341435354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701"/>
        </c:manualLayout>
      </c:layout>
      <c:lineChart>
        <c:grouping val="standard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109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799520277013649E-2"/>
                  <c:y val="-4.21271110322719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34029433256E-2"/>
                  <c:y val="-3.86188513556470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807413073215852E-2"/>
                  <c:y val="-4.10240591420004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653761278751E-2"/>
                  <c:y val="-4.195600193923723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838200299238349E-2"/>
                  <c:y val="-4.0973040375728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549803358355392E-2"/>
                  <c:y val="-2.90183450876573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82077359630154E-2"/>
                  <c:y val="-3.10884724545608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032202992229201E-2"/>
                  <c:y val="-4.32011214709726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01406987386E-2"/>
                  <c:y val="-4.13045315391475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518571780482E-2"/>
                  <c:y val="-3.92281985692246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92780663212625E-2"/>
                  <c:y val="-3.237127638226233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8910048537835E-2"/>
                  <c:y val="-4.073128991400912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10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4.4934895266746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</c:numCache>
            </c:numRef>
          </c:val>
        </c:ser>
        <c:dLbls>
          <c:showVal val="1"/>
        </c:dLbls>
        <c:marker val="1"/>
        <c:axId val="75290880"/>
        <c:axId val="75395072"/>
      </c:lineChart>
      <c:catAx>
        <c:axId val="75290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395072"/>
        <c:crosses val="autoZero"/>
        <c:auto val="1"/>
        <c:lblAlgn val="ctr"/>
        <c:lblOffset val="100"/>
        <c:tickLblSkip val="1"/>
        <c:tickMarkSkip val="1"/>
      </c:catAx>
      <c:valAx>
        <c:axId val="75395072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86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2908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41.4</c:v>
                </c:pt>
                <c:pt idx="1">
                  <c:v>58.6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5639040"/>
        <c:axId val="75657216"/>
        <c:axId val="0"/>
      </c:bar3DChart>
      <c:catAx>
        <c:axId val="75639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657216"/>
        <c:crosses val="autoZero"/>
        <c:auto val="1"/>
        <c:lblAlgn val="ctr"/>
        <c:lblOffset val="100"/>
        <c:tickLblSkip val="1"/>
        <c:tickMarkSkip val="1"/>
      </c:catAx>
      <c:valAx>
        <c:axId val="7565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63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2488832"/>
        <c:axId val="72490368"/>
        <c:axId val="0"/>
      </c:bar3DChart>
      <c:catAx>
        <c:axId val="72488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490368"/>
        <c:crosses val="autoZero"/>
        <c:auto val="1"/>
        <c:lblAlgn val="ctr"/>
        <c:lblOffset val="100"/>
        <c:tickLblSkip val="1"/>
        <c:tickMarkSkip val="1"/>
      </c:catAx>
      <c:valAx>
        <c:axId val="7249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48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(2011-2012 гг.),%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2011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7094779819189483E-2"/>
                  <c:y val="2.7889133858267846E-2"/>
                </c:manualLayout>
              </c:layout>
              <c:showVal val="1"/>
            </c:dLbl>
            <c:dLbl>
              <c:idx val="1"/>
              <c:layout>
                <c:manualLayout>
                  <c:x val="-2.4983801267265841E-2"/>
                  <c:y val="2.7888953880765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102,</a:t>
                    </a:r>
                    <a:r>
                      <a:rPr lang="ru-RU"/>
                      <a:t>9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9.3040642646942309E-3"/>
                  <c:y val="1.87462767154106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</a:t>
                    </a:r>
                    <a:r>
                      <a:rPr lang="ru-RU"/>
                      <a:t>6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-6.8804263103475718E-2"/>
                  <c:y val="-1.48715410573678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4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-3.6079429465256246E-2"/>
                  <c:y val="2.46533183352080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104,</a:t>
                    </a:r>
                    <a:r>
                      <a:rPr lang="ru-RU"/>
                      <a:t>7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-4.4722500596516584E-2"/>
                  <c:y val="2.3317705286839182E-2"/>
                </c:manualLayout>
              </c:layout>
              <c:showVal val="1"/>
            </c:dLbl>
            <c:dLbl>
              <c:idx val="6"/>
              <c:layout>
                <c:manualLayout>
                  <c:x val="-3.9637954346615795E-2"/>
                  <c:y val="-2.6939032620922551E-2"/>
                </c:manualLayout>
              </c:layout>
              <c:showVal val="1"/>
            </c:dLbl>
            <c:dLbl>
              <c:idx val="7"/>
              <c:layout>
                <c:manualLayout>
                  <c:x val="-3.9637954346615795E-2"/>
                  <c:y val="2.2396580427446581E-2"/>
                </c:manualLayout>
              </c:layout>
              <c:showVal val="1"/>
            </c:dLbl>
            <c:dLbl>
              <c:idx val="8"/>
              <c:layout>
                <c:manualLayout>
                  <c:x val="-4.2712691216628802E-2"/>
                  <c:y val="2.4682294713160881E-2"/>
                </c:manualLayout>
              </c:layout>
              <c:showVal val="1"/>
            </c:dLbl>
            <c:dLbl>
              <c:idx val="9"/>
              <c:layout>
                <c:manualLayout>
                  <c:x val="-7.410811527346961E-2"/>
                  <c:y val="-1.6000000000000021E-2"/>
                </c:manualLayout>
              </c:layout>
              <c:showVal val="1"/>
            </c:dLbl>
            <c:dLbl>
              <c:idx val="10"/>
              <c:layout>
                <c:manualLayout>
                  <c:x val="-7.9515787799252363E-2"/>
                  <c:y val="-9.1428571428571435E-3"/>
                </c:manualLayout>
              </c:layout>
              <c:showVal val="1"/>
            </c:dLbl>
            <c:dLbl>
              <c:idx val="11"/>
              <c:layout>
                <c:manualLayout>
                  <c:x val="-4.9868024072748852E-2"/>
                  <c:y val="-1.828571428571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106,1</a:t>
                    </a:r>
                  </a:p>
                </c:rich>
              </c:tx>
              <c:showVal val="1"/>
            </c:dLbl>
            <c:numFmt formatCode="#,##0.0" sourceLinked="0"/>
            <c:txPr>
              <a:bodyPr/>
              <a:lstStyle/>
              <a:p>
                <a:pPr>
                  <a:defRPr sz="1600" b="1">
                    <a:solidFill>
                      <a:srgbClr val="0070C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'!$P$38:$AA$38</c:f>
              <c:numCache>
                <c:formatCode>#,##0.0</c:formatCode>
                <c:ptCount val="12"/>
                <c:pt idx="0">
                  <c:v>101.9</c:v>
                </c:pt>
                <c:pt idx="1">
                  <c:v>102.9</c:v>
                </c:pt>
                <c:pt idx="2">
                  <c:v>103.6</c:v>
                </c:pt>
                <c:pt idx="3">
                  <c:v>104.4</c:v>
                </c:pt>
                <c:pt idx="4">
                  <c:v>104.7</c:v>
                </c:pt>
                <c:pt idx="5">
                  <c:v>104.7</c:v>
                </c:pt>
                <c:pt idx="6">
                  <c:v>105</c:v>
                </c:pt>
                <c:pt idx="7">
                  <c:v>104.7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</c:numCache>
            </c:numRef>
          </c:val>
        </c:ser>
        <c:ser>
          <c:idx val="1"/>
          <c:order val="1"/>
          <c:tx>
            <c:v>2012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1.6161616161616162E-2"/>
                  <c:y val="2.2857142857142898E-3"/>
                </c:manualLayout>
              </c:layout>
              <c:showVal val="1"/>
            </c:dLbl>
            <c:dLbl>
              <c:idx val="1"/>
              <c:layout>
                <c:manualLayout>
                  <c:x val="4.0404040404040404E-3"/>
                  <c:y val="6.8571428571428568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2.0571428571428602E-2"/>
                </c:manualLayout>
              </c:layout>
              <c:showVal val="1"/>
            </c:dLbl>
            <c:dLbl>
              <c:idx val="3"/>
              <c:layout>
                <c:manualLayout>
                  <c:x val="-4.0404040404040404E-3"/>
                  <c:y val="1.1428571428571453E-2"/>
                </c:manualLayout>
              </c:layout>
              <c:showVal val="1"/>
            </c:dLbl>
            <c:dLbl>
              <c:idx val="4"/>
              <c:layout>
                <c:manualLayout>
                  <c:x val="8.0808080808081294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-1.3468013468013486E-3"/>
                  <c:y val="-2.2857142857142899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>
                    <a:solidFill>
                      <a:schemeClr val="accent2">
                        <a:lumMod val="75000"/>
                      </a:schemeClr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val>
            <c:numRef>
              <c:f>'индекс потр цен '!$P$39:$AA$39</c:f>
              <c:numCache>
                <c:formatCode>#,##0.0</c:formatCode>
                <c:ptCount val="12"/>
                <c:pt idx="0">
                  <c:v>100.3</c:v>
                </c:pt>
                <c:pt idx="1">
                  <c:v>100.8</c:v>
                </c:pt>
                <c:pt idx="2">
                  <c:v>101.5</c:v>
                </c:pt>
                <c:pt idx="3">
                  <c:v>101.8</c:v>
                </c:pt>
                <c:pt idx="4">
                  <c:v>102.3</c:v>
                </c:pt>
                <c:pt idx="5">
                  <c:v>103.1</c:v>
                </c:pt>
              </c:numCache>
            </c:numRef>
          </c:val>
        </c:ser>
        <c:marker val="1"/>
        <c:axId val="72537216"/>
        <c:axId val="72538752"/>
      </c:lineChart>
      <c:catAx>
        <c:axId val="72537216"/>
        <c:scaling>
          <c:orientation val="minMax"/>
        </c:scaling>
        <c:axPos val="b"/>
        <c:numFmt formatCode="General" sourceLinked="1"/>
        <c:majorTickMark val="none"/>
        <c:tickLblPos val="nextTo"/>
        <c:crossAx val="72538752"/>
        <c:crosses val="autoZero"/>
        <c:auto val="1"/>
        <c:lblAlgn val="ctr"/>
        <c:lblOffset val="100"/>
      </c:catAx>
      <c:valAx>
        <c:axId val="7253875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spPr>
          <a:ln w="9525">
            <a:noFill/>
          </a:ln>
        </c:spPr>
        <c:crossAx val="72537216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0722" l="0.70000000000000062" r="0.70000000000000062" t="0.75000000000000722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2311552"/>
        <c:axId val="72313088"/>
        <c:axId val="0"/>
      </c:bar3DChart>
      <c:catAx>
        <c:axId val="72311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313088"/>
        <c:crosses val="autoZero"/>
        <c:auto val="1"/>
        <c:lblAlgn val="ctr"/>
        <c:lblOffset val="100"/>
        <c:tickLblSkip val="1"/>
        <c:tickMarkSkip val="1"/>
      </c:catAx>
      <c:valAx>
        <c:axId val="7231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31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5764096"/>
        <c:axId val="75765632"/>
        <c:axId val="0"/>
      </c:bar3DChart>
      <c:catAx>
        <c:axId val="75764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765632"/>
        <c:crosses val="autoZero"/>
        <c:auto val="1"/>
        <c:lblAlgn val="ctr"/>
        <c:lblOffset val="100"/>
        <c:tickLblSkip val="1"/>
        <c:tickMarkSkip val="1"/>
      </c:catAx>
      <c:valAx>
        <c:axId val="75765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576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39.799999999999997</c:v>
                </c:pt>
                <c:pt idx="1">
                  <c:v>25.2</c:v>
                </c:pt>
                <c:pt idx="2">
                  <c:v>35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01.07.2012г.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806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образование- 20,4%
(11г.- 16,8%)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образование- 16%
(11г.- 15%)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171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образование- 34,5%
(11г.- 34,3%)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853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образование- 15,5%
(11г.- 18,6%)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95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образование- 12,6%
(11г.-14%)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20.399999999999999</c:v>
                </c:pt>
                <c:pt idx="1">
                  <c:v>16</c:v>
                </c:pt>
                <c:pt idx="2">
                  <c:v>34.5</c:v>
                </c:pt>
                <c:pt idx="3">
                  <c:v>15.5</c:v>
                </c:pt>
                <c:pt idx="4">
                  <c:v>12.6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135"/>
          <c:y val="9.3243871127756547E-2"/>
          <c:w val="0.76275027147822583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597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43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01.07.2011г.</c:v>
                </c:pt>
                <c:pt idx="1">
                  <c:v>на 01.07.2012г.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40.799999999999997</c:v>
                </c:pt>
                <c:pt idx="1">
                  <c:v>41.4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01.07.2011г.</c:v>
                </c:pt>
                <c:pt idx="1">
                  <c:v>на 01.07.2012г.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59.2</c:v>
                </c:pt>
                <c:pt idx="1">
                  <c:v>58.6</c:v>
                </c:pt>
              </c:numCache>
            </c:numRef>
          </c:val>
        </c:ser>
        <c:dLbls>
          <c:showVal val="1"/>
        </c:dLbls>
        <c:shape val="box"/>
        <c:axId val="70949504"/>
        <c:axId val="70971776"/>
        <c:axId val="0"/>
      </c:bar3DChart>
      <c:catAx>
        <c:axId val="7094950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971776"/>
        <c:crosses val="autoZero"/>
        <c:lblAlgn val="ctr"/>
        <c:lblOffset val="100"/>
        <c:tickLblSkip val="1"/>
        <c:tickMarkSkip val="1"/>
      </c:catAx>
      <c:valAx>
        <c:axId val="70971776"/>
        <c:scaling>
          <c:orientation val="minMax"/>
        </c:scaling>
        <c:delete val="1"/>
        <c:axPos val="b"/>
        <c:numFmt formatCode="#,##0.0" sourceLinked="1"/>
        <c:tickLblPos val="none"/>
        <c:crossAx val="70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138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4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01.07.2011г.</c:v>
                </c:pt>
                <c:pt idx="1">
                  <c:v>на 01.07.2012г.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42.7</c:v>
                </c:pt>
                <c:pt idx="1">
                  <c:v>39.799999999999997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4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01.07.2011г.</c:v>
                </c:pt>
                <c:pt idx="1">
                  <c:v>на 01.07.2012г.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23.7</c:v>
                </c:pt>
                <c:pt idx="1">
                  <c:v>25.2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01.07.2011г.</c:v>
                </c:pt>
                <c:pt idx="1">
                  <c:v>на 01.07.2012г.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33.6</c:v>
                </c:pt>
                <c:pt idx="1">
                  <c:v>35</c:v>
                </c:pt>
              </c:numCache>
            </c:numRef>
          </c:val>
        </c:ser>
        <c:dLbls>
          <c:showVal val="1"/>
        </c:dLbls>
        <c:shape val="box"/>
        <c:axId val="71208320"/>
        <c:axId val="71238784"/>
        <c:axId val="0"/>
      </c:bar3DChart>
      <c:catAx>
        <c:axId val="712083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1238784"/>
        <c:crosses val="autoZero"/>
        <c:auto val="1"/>
        <c:lblAlgn val="ctr"/>
        <c:lblOffset val="100"/>
        <c:tickLblSkip val="1"/>
        <c:tickMarkSkip val="1"/>
      </c:catAx>
      <c:valAx>
        <c:axId val="71238784"/>
        <c:scaling>
          <c:orientation val="minMax"/>
        </c:scaling>
        <c:delete val="1"/>
        <c:axPos val="b"/>
        <c:numFmt formatCode="#,##0.0" sourceLinked="1"/>
        <c:tickLblPos val="none"/>
        <c:crossAx val="7120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64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781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2012 июнь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2000" b="1"/>
                  </a:pPr>
                  <a:endParaRPr lang="ru-RU"/>
                </a:p>
              </c:txPr>
            </c:dLbl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</c:dLbl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20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Ненецкий авт.округ</c:v>
                </c:pt>
                <c:pt idx="6">
                  <c:v>г.Дудинка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диаграмма!$B$74:$B$82</c:f>
              <c:numCache>
                <c:formatCode>0.0</c:formatCode>
                <c:ptCount val="9"/>
                <c:pt idx="0">
                  <c:v>2602.77</c:v>
                </c:pt>
                <c:pt idx="1">
                  <c:v>2820.37</c:v>
                </c:pt>
                <c:pt idx="2">
                  <c:v>4139.16</c:v>
                </c:pt>
                <c:pt idx="3">
                  <c:v>4386.08</c:v>
                </c:pt>
                <c:pt idx="4">
                  <c:v>4404.92</c:v>
                </c:pt>
                <c:pt idx="5">
                  <c:v>4573.1499999999996</c:v>
                </c:pt>
                <c:pt idx="6">
                  <c:v>4657.16</c:v>
                </c:pt>
                <c:pt idx="7">
                  <c:v>4889.3900000000003</c:v>
                </c:pt>
                <c:pt idx="8">
                  <c:v>6920.76</c:v>
                </c:pt>
              </c:numCache>
            </c:numRef>
          </c:val>
        </c:ser>
        <c:ser>
          <c:idx val="1"/>
          <c:order val="1"/>
          <c:tx>
            <c:v>2011 июнь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Ненецкий авт.округ</c:v>
                </c:pt>
                <c:pt idx="6">
                  <c:v>г.Дудинка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диаграмма!$C$74:$C$82</c:f>
              <c:numCache>
                <c:formatCode>0.0</c:formatCode>
                <c:ptCount val="9"/>
                <c:pt idx="0">
                  <c:v>2761.45</c:v>
                </c:pt>
                <c:pt idx="1">
                  <c:v>2905.41</c:v>
                </c:pt>
                <c:pt idx="2">
                  <c:v>4190.08</c:v>
                </c:pt>
                <c:pt idx="3">
                  <c:v>4053.7</c:v>
                </c:pt>
                <c:pt idx="4">
                  <c:v>4527.1099999999997</c:v>
                </c:pt>
                <c:pt idx="5">
                  <c:v>4803.37</c:v>
                </c:pt>
                <c:pt idx="6">
                  <c:v>4366.05</c:v>
                </c:pt>
                <c:pt idx="7">
                  <c:v>4455.49</c:v>
                </c:pt>
                <c:pt idx="8">
                  <c:v>6633.92</c:v>
                </c:pt>
              </c:numCache>
            </c:numRef>
          </c:val>
        </c:ser>
        <c:gapWidth val="123"/>
        <c:axId val="70115712"/>
        <c:axId val="70117248"/>
      </c:barChart>
      <c:catAx>
        <c:axId val="7011571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117248"/>
        <c:crosses val="autoZero"/>
        <c:auto val="1"/>
        <c:lblAlgn val="ctr"/>
        <c:lblOffset val="100"/>
        <c:tickLblSkip val="1"/>
        <c:tickMarkSkip val="1"/>
      </c:catAx>
      <c:valAx>
        <c:axId val="7011724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011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063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1523712"/>
        <c:axId val="71533696"/>
        <c:axId val="0"/>
      </c:bar3DChart>
      <c:catAx>
        <c:axId val="715237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533696"/>
        <c:crosses val="autoZero"/>
        <c:auto val="1"/>
        <c:lblAlgn val="ctr"/>
        <c:lblOffset val="100"/>
        <c:tickLblSkip val="1"/>
        <c:tickMarkSkip val="1"/>
      </c:catAx>
      <c:valAx>
        <c:axId val="7153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52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1670784"/>
        <c:axId val="71680768"/>
        <c:axId val="0"/>
      </c:bar3DChart>
      <c:catAx>
        <c:axId val="71670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680768"/>
        <c:crosses val="autoZero"/>
        <c:auto val="1"/>
        <c:lblAlgn val="ctr"/>
        <c:lblOffset val="100"/>
        <c:tickLblSkip val="1"/>
        <c:tickMarkSkip val="1"/>
      </c:catAx>
      <c:valAx>
        <c:axId val="7168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67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161924</xdr:rowOff>
    </xdr:from>
    <xdr:to>
      <xdr:col>6</xdr:col>
      <xdr:colOff>1133475</xdr:colOff>
      <xdr:row>58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</xdr:colOff>
      <xdr:row>62</xdr:row>
      <xdr:rowOff>10582</xdr:rowOff>
    </xdr:from>
    <xdr:to>
      <xdr:col>10</xdr:col>
      <xdr:colOff>449791</xdr:colOff>
      <xdr:row>119</xdr:row>
      <xdr:rowOff>21165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1438275</xdr:colOff>
      <xdr:row>102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K130"/>
  <sheetViews>
    <sheetView workbookViewId="0">
      <selection activeCell="F91" sqref="F91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42" width="14.42578125" style="2" bestFit="1" customWidth="1"/>
    <col min="43" max="16384" width="9.140625" style="2"/>
  </cols>
  <sheetData>
    <row r="1" spans="1:16" ht="27.75" customHeight="1">
      <c r="A1" s="284" t="s">
        <v>67</v>
      </c>
      <c r="B1" s="287" t="s">
        <v>493</v>
      </c>
      <c r="C1" s="287" t="s">
        <v>494</v>
      </c>
      <c r="D1" s="285"/>
      <c r="F1" s="286"/>
    </row>
    <row r="2" spans="1:16" ht="16.5">
      <c r="A2" s="210"/>
      <c r="B2" s="6"/>
      <c r="C2" s="209"/>
      <c r="D2" s="211"/>
      <c r="E2" s="3"/>
    </row>
    <row r="10" spans="1:16" ht="17.25" thickBot="1">
      <c r="A10" s="212"/>
      <c r="B10" s="213"/>
      <c r="C10" s="214"/>
      <c r="D10" s="23"/>
      <c r="E10" s="23"/>
      <c r="F10" s="3"/>
      <c r="G10" s="23"/>
      <c r="H10" s="23"/>
      <c r="I10" s="23"/>
      <c r="J10" s="23"/>
      <c r="K10" s="23"/>
      <c r="L10" s="23"/>
      <c r="M10" s="23"/>
      <c r="N10" s="215"/>
    </row>
    <row r="11" spans="1:16" ht="16.5">
      <c r="A11" s="629" t="s">
        <v>45</v>
      </c>
      <c r="B11" s="630" t="str">
        <f>B1</f>
        <v>на 01.07.2011г.</v>
      </c>
      <c r="C11" s="631" t="str">
        <f>C1</f>
        <v>на 01.07.2012г.</v>
      </c>
      <c r="D11" s="211"/>
    </row>
    <row r="12" spans="1:16" ht="15.75" customHeight="1">
      <c r="A12" s="632"/>
      <c r="B12" s="633"/>
      <c r="C12" s="634"/>
      <c r="P12" s="216"/>
    </row>
    <row r="13" spans="1:16" ht="16.5">
      <c r="A13" s="635" t="s">
        <v>130</v>
      </c>
      <c r="B13" s="255">
        <v>40.799999999999997</v>
      </c>
      <c r="C13" s="636">
        <v>41.4</v>
      </c>
      <c r="D13" s="211"/>
      <c r="P13" s="3"/>
    </row>
    <row r="14" spans="1:16" ht="17.25" thickBot="1">
      <c r="A14" s="637" t="s">
        <v>131</v>
      </c>
      <c r="B14" s="638">
        <v>59.2</v>
      </c>
      <c r="C14" s="639">
        <v>58.6</v>
      </c>
      <c r="P14" s="3"/>
    </row>
    <row r="15" spans="1:16" ht="17.25" thickBot="1">
      <c r="A15" s="640"/>
      <c r="B15" s="641"/>
      <c r="C15" s="642"/>
      <c r="P15" s="3"/>
    </row>
    <row r="16" spans="1:16" ht="16.5">
      <c r="A16" s="640" t="s">
        <v>46</v>
      </c>
      <c r="B16" s="641" t="str">
        <f>B1</f>
        <v>на 01.07.2011г.</v>
      </c>
      <c r="C16" s="642" t="str">
        <f>C1</f>
        <v>на 01.07.2012г.</v>
      </c>
      <c r="D16" s="211"/>
      <c r="P16" s="3"/>
    </row>
    <row r="17" spans="1:37" ht="16.5">
      <c r="A17" s="643" t="s">
        <v>132</v>
      </c>
      <c r="B17" s="253">
        <v>42.7</v>
      </c>
      <c r="C17" s="636">
        <v>39.799999999999997</v>
      </c>
      <c r="D17" s="211"/>
      <c r="P17" s="3"/>
    </row>
    <row r="18" spans="1:37" ht="16.5">
      <c r="A18" s="643" t="s">
        <v>133</v>
      </c>
      <c r="B18" s="253">
        <v>23.7</v>
      </c>
      <c r="C18" s="636">
        <v>25.2</v>
      </c>
      <c r="D18" s="211"/>
      <c r="P18" s="3"/>
    </row>
    <row r="19" spans="1:37" ht="17.25" thickBot="1">
      <c r="A19" s="184" t="s">
        <v>134</v>
      </c>
      <c r="B19" s="644">
        <v>33.6</v>
      </c>
      <c r="C19" s="639">
        <v>35</v>
      </c>
      <c r="D19" s="211"/>
      <c r="P19" s="3"/>
    </row>
    <row r="20" spans="1:37" ht="16.5">
      <c r="A20" s="645"/>
      <c r="B20" s="646"/>
      <c r="C20" s="647"/>
      <c r="D20" s="211"/>
      <c r="P20" s="3"/>
    </row>
    <row r="21" spans="1:37" ht="15.75">
      <c r="A21" s="648" t="s">
        <v>246</v>
      </c>
      <c r="B21" s="172">
        <v>16.8</v>
      </c>
      <c r="C21" s="649">
        <v>20.399999999999999</v>
      </c>
      <c r="D21" s="9"/>
    </row>
    <row r="22" spans="1:37" ht="16.5">
      <c r="A22" s="648" t="s">
        <v>249</v>
      </c>
      <c r="B22" s="172">
        <v>15</v>
      </c>
      <c r="C22" s="649">
        <v>16</v>
      </c>
      <c r="D22" s="1"/>
      <c r="E22" s="208"/>
    </row>
    <row r="23" spans="1:37" ht="16.5">
      <c r="A23" s="648" t="s">
        <v>175</v>
      </c>
      <c r="B23" s="172">
        <v>34.299999999999997</v>
      </c>
      <c r="C23" s="649">
        <v>34.5</v>
      </c>
      <c r="D23" s="1"/>
      <c r="E23" s="208"/>
    </row>
    <row r="24" spans="1:37" ht="16.5">
      <c r="A24" s="648" t="s">
        <v>176</v>
      </c>
      <c r="B24" s="172">
        <v>18.600000000000001</v>
      </c>
      <c r="C24" s="649">
        <v>15.5</v>
      </c>
      <c r="D24" s="1"/>
      <c r="E24" s="208"/>
    </row>
    <row r="25" spans="1:37" ht="17.25" thickBot="1">
      <c r="A25" s="650" t="s">
        <v>177</v>
      </c>
      <c r="B25" s="651">
        <v>14</v>
      </c>
      <c r="C25" s="652">
        <v>12.6</v>
      </c>
      <c r="D25" s="1"/>
      <c r="E25" s="209"/>
    </row>
    <row r="26" spans="1:37" ht="16.5">
      <c r="C26" s="210"/>
      <c r="D26" s="9"/>
    </row>
    <row r="27" spans="1:37" ht="17.25" thickBot="1">
      <c r="C27" s="4"/>
      <c r="D27" s="1"/>
      <c r="E27" s="209"/>
    </row>
    <row r="28" spans="1:37">
      <c r="G28" s="296"/>
      <c r="H28" s="170" t="s">
        <v>358</v>
      </c>
      <c r="I28" s="170" t="s">
        <v>359</v>
      </c>
      <c r="J28" s="170" t="s">
        <v>360</v>
      </c>
      <c r="K28" s="170" t="s">
        <v>361</v>
      </c>
      <c r="L28" s="170" t="s">
        <v>362</v>
      </c>
      <c r="M28" s="170" t="s">
        <v>363</v>
      </c>
      <c r="N28" s="170" t="s">
        <v>364</v>
      </c>
      <c r="O28" s="170" t="s">
        <v>365</v>
      </c>
      <c r="P28" s="170" t="s">
        <v>366</v>
      </c>
      <c r="Q28" s="170" t="s">
        <v>367</v>
      </c>
      <c r="R28" s="170" t="s">
        <v>368</v>
      </c>
      <c r="S28" s="170" t="s">
        <v>369</v>
      </c>
      <c r="T28" s="170" t="s">
        <v>370</v>
      </c>
      <c r="U28" s="170" t="s">
        <v>371</v>
      </c>
      <c r="V28" s="170" t="s">
        <v>372</v>
      </c>
      <c r="W28" s="170" t="s">
        <v>373</v>
      </c>
      <c r="X28" s="170" t="s">
        <v>374</v>
      </c>
      <c r="Y28" s="170" t="s">
        <v>375</v>
      </c>
      <c r="Z28" s="170" t="s">
        <v>376</v>
      </c>
      <c r="AA28" s="170" t="s">
        <v>377</v>
      </c>
      <c r="AB28" s="170" t="s">
        <v>378</v>
      </c>
      <c r="AC28" s="170" t="s">
        <v>379</v>
      </c>
      <c r="AD28" s="170" t="s">
        <v>380</v>
      </c>
      <c r="AE28" s="170" t="s">
        <v>381</v>
      </c>
      <c r="AF28" s="170" t="s">
        <v>382</v>
      </c>
      <c r="AG28" s="170" t="s">
        <v>383</v>
      </c>
      <c r="AH28" s="387" t="s">
        <v>384</v>
      </c>
      <c r="AI28" s="387" t="s">
        <v>414</v>
      </c>
      <c r="AJ28" s="387" t="s">
        <v>473</v>
      </c>
      <c r="AK28" s="387" t="s">
        <v>501</v>
      </c>
    </row>
    <row r="29" spans="1:37" ht="16.5">
      <c r="G29" s="297" t="s">
        <v>76</v>
      </c>
      <c r="H29" s="298">
        <v>697</v>
      </c>
      <c r="I29" s="298">
        <v>675</v>
      </c>
      <c r="J29" s="298">
        <v>619</v>
      </c>
      <c r="K29" s="298">
        <v>826</v>
      </c>
      <c r="L29" s="298">
        <v>655</v>
      </c>
      <c r="M29" s="298">
        <v>815</v>
      </c>
      <c r="N29" s="298">
        <v>681</v>
      </c>
      <c r="O29" s="298">
        <v>1011</v>
      </c>
      <c r="P29" s="298">
        <v>862</v>
      </c>
      <c r="Q29" s="298">
        <v>865</v>
      </c>
      <c r="R29" s="298">
        <v>903</v>
      </c>
      <c r="S29" s="298">
        <v>829</v>
      </c>
      <c r="T29" s="298">
        <v>957</v>
      </c>
      <c r="U29" s="298">
        <v>1049</v>
      </c>
      <c r="V29" s="298">
        <v>1015</v>
      </c>
      <c r="W29" s="298">
        <v>1149</v>
      </c>
      <c r="X29" s="298">
        <v>601</v>
      </c>
      <c r="Y29" s="298">
        <v>1069</v>
      </c>
      <c r="Z29" s="298">
        <v>939</v>
      </c>
      <c r="AA29" s="298">
        <v>552</v>
      </c>
      <c r="AB29" s="298">
        <v>855</v>
      </c>
      <c r="AC29" s="298">
        <v>976</v>
      </c>
      <c r="AD29" s="298">
        <v>1392</v>
      </c>
      <c r="AE29" s="298">
        <v>1125</v>
      </c>
      <c r="AF29" s="298">
        <v>2202</v>
      </c>
      <c r="AG29" s="298">
        <v>2004</v>
      </c>
      <c r="AH29" s="388">
        <v>2503</v>
      </c>
      <c r="AI29" s="388">
        <v>2952</v>
      </c>
      <c r="AJ29" s="388">
        <v>2754</v>
      </c>
      <c r="AK29" s="388">
        <v>2585</v>
      </c>
    </row>
    <row r="30" spans="1:37" ht="16.5">
      <c r="G30" s="297" t="s">
        <v>77</v>
      </c>
      <c r="H30" s="298">
        <v>1383</v>
      </c>
      <c r="I30" s="298">
        <v>1752</v>
      </c>
      <c r="J30" s="298">
        <v>2669</v>
      </c>
      <c r="K30" s="298">
        <v>2226</v>
      </c>
      <c r="L30" s="298">
        <v>1365</v>
      </c>
      <c r="M30" s="298">
        <v>1856</v>
      </c>
      <c r="N30" s="298">
        <v>2686</v>
      </c>
      <c r="O30" s="298">
        <v>2182</v>
      </c>
      <c r="P30" s="298">
        <v>1672</v>
      </c>
      <c r="Q30" s="298">
        <v>1752</v>
      </c>
      <c r="R30" s="298">
        <v>2555</v>
      </c>
      <c r="S30" s="298">
        <v>1755</v>
      </c>
      <c r="T30" s="298">
        <v>1600</v>
      </c>
      <c r="U30" s="298">
        <v>1821</v>
      </c>
      <c r="V30" s="298">
        <v>2705</v>
      </c>
      <c r="W30" s="298">
        <v>1746</v>
      </c>
      <c r="X30" s="298">
        <v>1356</v>
      </c>
      <c r="Y30" s="298">
        <v>1657</v>
      </c>
      <c r="Z30" s="298">
        <v>2159</v>
      </c>
      <c r="AA30" s="298">
        <v>1580</v>
      </c>
      <c r="AB30" s="298">
        <v>1256</v>
      </c>
      <c r="AC30" s="298">
        <v>1748</v>
      </c>
      <c r="AD30" s="298">
        <v>2311</v>
      </c>
      <c r="AE30" s="298">
        <v>1681</v>
      </c>
      <c r="AF30" s="298">
        <v>1486</v>
      </c>
      <c r="AG30" s="298">
        <v>2039</v>
      </c>
      <c r="AH30" s="388">
        <v>2667</v>
      </c>
      <c r="AI30" s="388">
        <v>2687</v>
      </c>
      <c r="AJ30" s="388">
        <v>2181</v>
      </c>
      <c r="AK30" s="388">
        <v>2695</v>
      </c>
    </row>
    <row r="31" spans="1:37" ht="17.25" thickBot="1">
      <c r="G31" s="299" t="s">
        <v>385</v>
      </c>
      <c r="H31" s="300">
        <f t="shared" ref="H31:Y31" si="0">H30-H29</f>
        <v>686</v>
      </c>
      <c r="I31" s="300">
        <f t="shared" si="0"/>
        <v>1077</v>
      </c>
      <c r="J31" s="300">
        <f t="shared" si="0"/>
        <v>2050</v>
      </c>
      <c r="K31" s="300">
        <f t="shared" si="0"/>
        <v>1400</v>
      </c>
      <c r="L31" s="300">
        <f t="shared" si="0"/>
        <v>710</v>
      </c>
      <c r="M31" s="300">
        <f t="shared" si="0"/>
        <v>1041</v>
      </c>
      <c r="N31" s="300">
        <f t="shared" si="0"/>
        <v>2005</v>
      </c>
      <c r="O31" s="300">
        <f t="shared" si="0"/>
        <v>1171</v>
      </c>
      <c r="P31" s="300">
        <f t="shared" si="0"/>
        <v>810</v>
      </c>
      <c r="Q31" s="300">
        <f t="shared" si="0"/>
        <v>887</v>
      </c>
      <c r="R31" s="300">
        <f t="shared" si="0"/>
        <v>1652</v>
      </c>
      <c r="S31" s="300">
        <f t="shared" si="0"/>
        <v>926</v>
      </c>
      <c r="T31" s="300">
        <f t="shared" si="0"/>
        <v>643</v>
      </c>
      <c r="U31" s="300">
        <f t="shared" si="0"/>
        <v>772</v>
      </c>
      <c r="V31" s="300">
        <f t="shared" si="0"/>
        <v>1690</v>
      </c>
      <c r="W31" s="300">
        <f t="shared" si="0"/>
        <v>597</v>
      </c>
      <c r="X31" s="300">
        <f t="shared" si="0"/>
        <v>755</v>
      </c>
      <c r="Y31" s="300">
        <f t="shared" si="0"/>
        <v>588</v>
      </c>
      <c r="Z31" s="300">
        <f>Z29-Z30</f>
        <v>-1220</v>
      </c>
      <c r="AA31" s="300">
        <f t="shared" ref="AA31:AH31" si="1">AA29-AA30</f>
        <v>-1028</v>
      </c>
      <c r="AB31" s="300">
        <f t="shared" si="1"/>
        <v>-401</v>
      </c>
      <c r="AC31" s="300">
        <f t="shared" si="1"/>
        <v>-772</v>
      </c>
      <c r="AD31" s="300">
        <f t="shared" si="1"/>
        <v>-919</v>
      </c>
      <c r="AE31" s="300">
        <f t="shared" si="1"/>
        <v>-556</v>
      </c>
      <c r="AF31" s="300">
        <f t="shared" si="1"/>
        <v>716</v>
      </c>
      <c r="AG31" s="300">
        <f t="shared" si="1"/>
        <v>-35</v>
      </c>
      <c r="AH31" s="301">
        <f t="shared" si="1"/>
        <v>-164</v>
      </c>
      <c r="AI31" s="301">
        <f t="shared" ref="AI31:AJ31" si="2">AI29-AI30</f>
        <v>265</v>
      </c>
      <c r="AJ31" s="301">
        <f t="shared" si="2"/>
        <v>573</v>
      </c>
      <c r="AK31" s="301">
        <f t="shared" ref="AK31" si="3">AK29-AK30</f>
        <v>-110</v>
      </c>
    </row>
    <row r="33" spans="1:6">
      <c r="A33" s="4"/>
      <c r="B33" s="4"/>
    </row>
    <row r="34" spans="1:6" ht="15.75" customHeight="1"/>
    <row r="35" spans="1:6" ht="15.75" customHeight="1"/>
    <row r="47" spans="1:6">
      <c r="F47" s="365"/>
    </row>
    <row r="55" spans="6:7">
      <c r="F55" s="30"/>
      <c r="G55" s="30"/>
    </row>
    <row r="56" spans="6:7">
      <c r="F56" s="30"/>
      <c r="G56" s="30"/>
    </row>
    <row r="57" spans="6:7">
      <c r="F57" s="30"/>
      <c r="G57" s="30"/>
    </row>
    <row r="58" spans="6:7">
      <c r="F58" s="30"/>
      <c r="G58" s="30"/>
    </row>
    <row r="59" spans="6:7">
      <c r="F59" s="30"/>
      <c r="G59" s="30"/>
    </row>
    <row r="60" spans="6:7">
      <c r="F60" s="30"/>
      <c r="G60" s="30"/>
    </row>
    <row r="61" spans="6:7">
      <c r="F61" s="30"/>
      <c r="G61" s="30"/>
    </row>
    <row r="62" spans="6:7">
      <c r="F62" s="30"/>
      <c r="G62" s="30"/>
    </row>
    <row r="63" spans="6:7">
      <c r="F63" s="30"/>
      <c r="G63" s="30"/>
    </row>
    <row r="64" spans="6:7">
      <c r="F64" s="30"/>
      <c r="G64" s="30"/>
    </row>
    <row r="65" spans="1:10">
      <c r="F65" s="30"/>
      <c r="G65" s="30"/>
    </row>
    <row r="66" spans="1:10">
      <c r="F66" s="30"/>
      <c r="G66" s="30"/>
    </row>
    <row r="69" spans="1:10">
      <c r="F69" s="30"/>
    </row>
    <row r="70" spans="1:10" ht="16.5">
      <c r="A70" s="8"/>
      <c r="B70" s="11"/>
      <c r="C70" s="11"/>
    </row>
    <row r="71" spans="1:10" ht="13.5" thickBot="1"/>
    <row r="72" spans="1:10" ht="30.75" customHeight="1" thickBot="1">
      <c r="A72" s="615" t="s">
        <v>35</v>
      </c>
      <c r="B72" s="616" t="s">
        <v>567</v>
      </c>
      <c r="C72" s="609" t="s">
        <v>566</v>
      </c>
      <c r="D72" s="201"/>
      <c r="E72" s="201"/>
    </row>
    <row r="73" spans="1:10" ht="13.5" customHeight="1">
      <c r="A73" s="617"/>
      <c r="B73" s="618"/>
      <c r="C73" s="610"/>
      <c r="D73" s="201"/>
      <c r="E73" s="201"/>
      <c r="G73" s="187"/>
    </row>
    <row r="74" spans="1:10" s="17" customFormat="1" ht="15.75">
      <c r="A74" s="619" t="s">
        <v>231</v>
      </c>
      <c r="B74" s="620">
        <v>2602.77</v>
      </c>
      <c r="C74" s="611">
        <v>2761.45</v>
      </c>
      <c r="D74" s="201"/>
      <c r="E74" s="201"/>
      <c r="G74" s="189"/>
      <c r="I74" s="190"/>
      <c r="J74" s="191"/>
    </row>
    <row r="75" spans="1:10" s="17" customFormat="1" ht="15.75">
      <c r="A75" s="619" t="s">
        <v>68</v>
      </c>
      <c r="B75" s="620">
        <v>2820.37</v>
      </c>
      <c r="C75" s="611">
        <v>2905.41</v>
      </c>
      <c r="D75" s="201"/>
      <c r="E75" s="201"/>
      <c r="G75" s="189"/>
      <c r="I75" s="190"/>
      <c r="J75" s="191"/>
    </row>
    <row r="76" spans="1:10" s="17" customFormat="1" ht="15.75">
      <c r="A76" s="619" t="s">
        <v>192</v>
      </c>
      <c r="B76" s="620">
        <v>4139.16</v>
      </c>
      <c r="C76" s="611">
        <v>4190.08</v>
      </c>
      <c r="D76" s="201"/>
      <c r="E76" s="201"/>
      <c r="G76" s="189"/>
      <c r="I76" s="190"/>
      <c r="J76" s="191"/>
    </row>
    <row r="77" spans="1:10" s="17" customFormat="1" ht="14.25" customHeight="1">
      <c r="A77" s="621" t="s">
        <v>345</v>
      </c>
      <c r="B77" s="622">
        <v>4386.08</v>
      </c>
      <c r="C77" s="612">
        <v>4053.7</v>
      </c>
      <c r="D77" s="201"/>
      <c r="E77" s="201"/>
      <c r="F77" s="192"/>
      <c r="G77" s="189"/>
      <c r="I77" s="190"/>
      <c r="J77" s="191"/>
    </row>
    <row r="78" spans="1:10" s="17" customFormat="1" ht="15.75">
      <c r="A78" s="619" t="s">
        <v>3</v>
      </c>
      <c r="B78" s="620">
        <v>4404.92</v>
      </c>
      <c r="C78" s="611">
        <v>4527.1099999999997</v>
      </c>
      <c r="D78" s="201"/>
      <c r="E78" s="201"/>
      <c r="F78" s="192"/>
      <c r="G78" s="189"/>
      <c r="I78" s="190"/>
      <c r="J78" s="191"/>
    </row>
    <row r="79" spans="1:10" s="17" customFormat="1" ht="15.75">
      <c r="A79" s="619" t="s">
        <v>230</v>
      </c>
      <c r="B79" s="620">
        <v>4573.1499999999996</v>
      </c>
      <c r="C79" s="628">
        <v>4803.37</v>
      </c>
      <c r="D79" s="201"/>
      <c r="E79" s="201"/>
      <c r="F79" s="193"/>
      <c r="G79" s="194"/>
      <c r="I79" s="195"/>
      <c r="J79" s="196"/>
    </row>
    <row r="80" spans="1:10" ht="15.75">
      <c r="A80" s="621" t="s">
        <v>344</v>
      </c>
      <c r="B80" s="622">
        <v>4657.16</v>
      </c>
      <c r="C80" s="613">
        <v>4366.05</v>
      </c>
      <c r="D80" s="201"/>
      <c r="E80" s="201"/>
      <c r="F80" s="197"/>
      <c r="G80" s="4"/>
      <c r="H80" s="4"/>
      <c r="I80" s="198"/>
      <c r="J80" s="198"/>
    </row>
    <row r="81" spans="1:11" ht="15.75">
      <c r="A81" s="619" t="s">
        <v>0</v>
      </c>
      <c r="B81" s="620">
        <v>4889.3900000000003</v>
      </c>
      <c r="C81" s="611">
        <v>4455.49</v>
      </c>
      <c r="D81" s="201"/>
      <c r="E81" s="201"/>
      <c r="F81" s="4"/>
      <c r="G81" s="199"/>
      <c r="H81" s="200"/>
      <c r="I81" s="201"/>
      <c r="J81" s="202"/>
      <c r="K81" s="188"/>
    </row>
    <row r="82" spans="1:11" s="63" customFormat="1" ht="16.5" thickBot="1">
      <c r="A82" s="623" t="s">
        <v>1</v>
      </c>
      <c r="B82" s="624">
        <v>6920.76</v>
      </c>
      <c r="C82" s="614">
        <v>6633.92</v>
      </c>
      <c r="D82" s="201"/>
      <c r="E82" s="201"/>
      <c r="F82" s="203"/>
      <c r="G82" s="204"/>
      <c r="H82" s="205"/>
      <c r="I82" s="206"/>
      <c r="J82" s="207"/>
    </row>
    <row r="83" spans="1:11">
      <c r="F83" s="4"/>
    </row>
    <row r="84" spans="1:11" ht="29.25" customHeight="1">
      <c r="A84" s="307"/>
      <c r="C84" s="308"/>
      <c r="E84" s="4"/>
      <c r="G84" s="4"/>
    </row>
    <row r="85" spans="1:11" ht="31.5" customHeight="1">
      <c r="A85" s="4"/>
      <c r="B85" s="4"/>
      <c r="C85" s="4"/>
      <c r="D85" s="4"/>
      <c r="E85" s="4"/>
      <c r="F85" s="4"/>
      <c r="G85" s="4"/>
    </row>
    <row r="86" spans="1:1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186"/>
      <c r="D99" s="4"/>
      <c r="E99" s="4"/>
      <c r="F99" s="4"/>
      <c r="G99" s="4"/>
    </row>
    <row r="100" spans="1:19" ht="13.5" thickBot="1">
      <c r="A100" s="4"/>
      <c r="B100" s="4"/>
      <c r="C100" s="4"/>
      <c r="D100" s="4"/>
      <c r="E100" s="4"/>
      <c r="F100" s="4"/>
      <c r="G100" s="4"/>
    </row>
    <row r="101" spans="1:19" ht="16.5" customHeight="1" thickBot="1">
      <c r="A101" s="675" t="s">
        <v>237</v>
      </c>
      <c r="B101" s="677" t="s">
        <v>7</v>
      </c>
      <c r="C101" s="678"/>
      <c r="D101" s="679"/>
      <c r="E101" s="677" t="s">
        <v>8</v>
      </c>
      <c r="F101" s="678"/>
      <c r="G101" s="679"/>
      <c r="H101" s="672" t="s">
        <v>10</v>
      </c>
      <c r="I101" s="673"/>
      <c r="J101" s="674"/>
      <c r="K101" s="672" t="s">
        <v>9</v>
      </c>
      <c r="L101" s="673"/>
      <c r="M101" s="674"/>
      <c r="N101" s="672" t="s">
        <v>226</v>
      </c>
      <c r="O101" s="673"/>
      <c r="P101" s="674"/>
      <c r="Q101" s="672" t="s">
        <v>227</v>
      </c>
      <c r="R101" s="673"/>
      <c r="S101" s="674"/>
    </row>
    <row r="102" spans="1:19" ht="16.5" thickBot="1">
      <c r="A102" s="676"/>
      <c r="B102" s="217">
        <v>2010</v>
      </c>
      <c r="C102" s="218">
        <v>2011</v>
      </c>
      <c r="D102" s="219">
        <v>2012</v>
      </c>
      <c r="E102" s="217">
        <v>2010</v>
      </c>
      <c r="F102" s="218">
        <v>2011</v>
      </c>
      <c r="G102" s="219">
        <v>2012</v>
      </c>
      <c r="H102" s="217">
        <v>2010</v>
      </c>
      <c r="I102" s="218">
        <v>2011</v>
      </c>
      <c r="J102" s="219">
        <v>2012</v>
      </c>
      <c r="K102" s="217">
        <v>2010</v>
      </c>
      <c r="L102" s="218">
        <v>2011</v>
      </c>
      <c r="M102" s="219">
        <v>2012</v>
      </c>
      <c r="N102" s="217">
        <v>2010</v>
      </c>
      <c r="O102" s="218">
        <v>2011</v>
      </c>
      <c r="P102" s="219">
        <v>2012</v>
      </c>
      <c r="Q102" s="217">
        <v>2010</v>
      </c>
      <c r="R102" s="218">
        <v>2011</v>
      </c>
      <c r="S102" s="219">
        <v>2012</v>
      </c>
    </row>
    <row r="103" spans="1:19" ht="16.5">
      <c r="A103" s="182" t="s">
        <v>11</v>
      </c>
      <c r="B103" s="220">
        <v>7385.6125000000002</v>
      </c>
      <c r="C103" s="221">
        <v>9554.92</v>
      </c>
      <c r="D103" s="222">
        <v>8043</v>
      </c>
      <c r="E103" s="231">
        <v>18434.625</v>
      </c>
      <c r="F103" s="222">
        <v>25642.38</v>
      </c>
      <c r="G103" s="232">
        <v>19818.21</v>
      </c>
      <c r="H103" s="220">
        <v>1562.75</v>
      </c>
      <c r="I103" s="221">
        <v>1786.95</v>
      </c>
      <c r="J103" s="222">
        <v>1506.24</v>
      </c>
      <c r="K103" s="239">
        <v>434.1</v>
      </c>
      <c r="L103" s="240">
        <v>793.35</v>
      </c>
      <c r="M103" s="222">
        <v>659.14</v>
      </c>
      <c r="N103" s="239">
        <v>1117.9625000000001</v>
      </c>
      <c r="O103" s="240">
        <v>1356.4</v>
      </c>
      <c r="P103" s="222">
        <v>1656.12</v>
      </c>
      <c r="Q103" s="239">
        <v>17.805500000000002</v>
      </c>
      <c r="R103" s="240">
        <v>28.4</v>
      </c>
      <c r="S103" s="222">
        <v>30.77</v>
      </c>
    </row>
    <row r="104" spans="1:19" ht="16.5">
      <c r="A104" s="183" t="s">
        <v>12</v>
      </c>
      <c r="B104" s="223">
        <v>6847.6875</v>
      </c>
      <c r="C104" s="224">
        <v>9867.18</v>
      </c>
      <c r="D104" s="225">
        <v>8222.0300000000007</v>
      </c>
      <c r="E104" s="233">
        <v>18970.375</v>
      </c>
      <c r="F104" s="225">
        <v>28249.5</v>
      </c>
      <c r="G104" s="234">
        <v>20461.55</v>
      </c>
      <c r="H104" s="223">
        <v>1520.35</v>
      </c>
      <c r="I104" s="224">
        <v>1825.9</v>
      </c>
      <c r="J104" s="225">
        <v>1657.86</v>
      </c>
      <c r="K104" s="241">
        <v>425.5</v>
      </c>
      <c r="L104" s="242">
        <v>821.35</v>
      </c>
      <c r="M104" s="225">
        <v>703.05</v>
      </c>
      <c r="N104" s="241">
        <v>1095.4124999999999</v>
      </c>
      <c r="O104" s="242">
        <v>1372.73</v>
      </c>
      <c r="P104" s="225">
        <v>1742.62</v>
      </c>
      <c r="Q104" s="241">
        <v>15.873000000000001</v>
      </c>
      <c r="R104" s="242">
        <v>30.78</v>
      </c>
      <c r="S104" s="225">
        <v>34.14</v>
      </c>
    </row>
    <row r="105" spans="1:19" ht="16.5">
      <c r="A105" s="183" t="s">
        <v>13</v>
      </c>
      <c r="B105" s="223">
        <v>7462.4</v>
      </c>
      <c r="C105" s="224">
        <v>9530.11</v>
      </c>
      <c r="D105" s="225">
        <v>8456.5499999999993</v>
      </c>
      <c r="E105" s="233">
        <v>22453.8</v>
      </c>
      <c r="F105" s="225">
        <v>26807.39</v>
      </c>
      <c r="G105" s="234">
        <v>18705.57</v>
      </c>
      <c r="H105" s="223">
        <v>1599.43</v>
      </c>
      <c r="I105" s="224">
        <v>1770.17</v>
      </c>
      <c r="J105" s="225">
        <v>1655.41</v>
      </c>
      <c r="K105" s="241">
        <v>461.5</v>
      </c>
      <c r="L105" s="242">
        <v>762</v>
      </c>
      <c r="M105" s="225">
        <v>684.36</v>
      </c>
      <c r="N105" s="241">
        <v>1113.3399999999999</v>
      </c>
      <c r="O105" s="242">
        <v>1424.01</v>
      </c>
      <c r="P105" s="225">
        <v>1673.77</v>
      </c>
      <c r="Q105" s="241">
        <v>17.11</v>
      </c>
      <c r="R105" s="242">
        <v>35.81</v>
      </c>
      <c r="S105" s="225">
        <v>32.950000000000003</v>
      </c>
    </row>
    <row r="106" spans="1:19" ht="16.5">
      <c r="A106" s="183" t="s">
        <v>14</v>
      </c>
      <c r="B106" s="223">
        <v>7744.4</v>
      </c>
      <c r="C106" s="224">
        <v>9482.91</v>
      </c>
      <c r="D106" s="225">
        <v>8258.8807894736838</v>
      </c>
      <c r="E106" s="233">
        <v>26022.799999999999</v>
      </c>
      <c r="F106" s="225">
        <v>26325.14</v>
      </c>
      <c r="G106" s="234">
        <v>17894.079210526317</v>
      </c>
      <c r="H106" s="223">
        <v>1715.55</v>
      </c>
      <c r="I106" s="224">
        <v>1794</v>
      </c>
      <c r="J106" s="225">
        <v>1584.89</v>
      </c>
      <c r="K106" s="241">
        <v>533.25</v>
      </c>
      <c r="L106" s="242">
        <v>771.31</v>
      </c>
      <c r="M106" s="225">
        <v>655.58</v>
      </c>
      <c r="N106" s="241">
        <v>1148.69</v>
      </c>
      <c r="O106" s="242">
        <v>1473.81</v>
      </c>
      <c r="P106" s="225">
        <v>1650.07</v>
      </c>
      <c r="Q106" s="241">
        <v>18.100000000000001</v>
      </c>
      <c r="R106" s="242">
        <v>41.97</v>
      </c>
      <c r="S106" s="225">
        <v>31.55</v>
      </c>
    </row>
    <row r="107" spans="1:19" ht="16.5">
      <c r="A107" s="183" t="s">
        <v>15</v>
      </c>
      <c r="B107" s="223">
        <v>6837.2</v>
      </c>
      <c r="C107" s="224">
        <v>8926.49</v>
      </c>
      <c r="D107" s="225">
        <v>7919.2859090909096</v>
      </c>
      <c r="E107" s="233">
        <v>22001.71</v>
      </c>
      <c r="F107" s="225">
        <v>24206.5</v>
      </c>
      <c r="G107" s="234">
        <v>17017.385000000002</v>
      </c>
      <c r="H107" s="223">
        <v>1622.58</v>
      </c>
      <c r="I107" s="224">
        <v>1784.15</v>
      </c>
      <c r="J107" s="225">
        <v>1468</v>
      </c>
      <c r="K107" s="241">
        <v>488.58</v>
      </c>
      <c r="L107" s="242">
        <v>736.15</v>
      </c>
      <c r="M107" s="225">
        <v>618.04999999999995</v>
      </c>
      <c r="N107" s="241">
        <v>1205.43</v>
      </c>
      <c r="O107" s="242">
        <v>1510.44</v>
      </c>
      <c r="P107" s="225">
        <v>1585.5</v>
      </c>
      <c r="Q107" s="241">
        <v>18.420000000000002</v>
      </c>
      <c r="R107" s="242">
        <v>36.75</v>
      </c>
      <c r="S107" s="225">
        <v>28.67</v>
      </c>
    </row>
    <row r="108" spans="1:19" ht="16.5">
      <c r="A108" s="183" t="s">
        <v>16</v>
      </c>
      <c r="B108" s="226">
        <v>6498.66</v>
      </c>
      <c r="C108" s="224">
        <v>9045.1200000000008</v>
      </c>
      <c r="D108" s="225">
        <v>7419.7876315789472</v>
      </c>
      <c r="E108" s="235">
        <v>19383.2</v>
      </c>
      <c r="F108" s="225">
        <v>22349.21</v>
      </c>
      <c r="G108" s="234">
        <v>16535.790263157895</v>
      </c>
      <c r="H108" s="226">
        <v>1553.95</v>
      </c>
      <c r="I108" s="224">
        <v>1768.5</v>
      </c>
      <c r="J108" s="225">
        <v>1447.74</v>
      </c>
      <c r="K108" s="243">
        <v>463</v>
      </c>
      <c r="L108" s="242">
        <v>770.57</v>
      </c>
      <c r="M108" s="225">
        <v>613.11</v>
      </c>
      <c r="N108" s="243">
        <v>1234.075</v>
      </c>
      <c r="O108" s="242">
        <v>1528.66</v>
      </c>
      <c r="P108" s="225">
        <v>1596.7</v>
      </c>
      <c r="Q108" s="243">
        <v>18.46</v>
      </c>
      <c r="R108" s="242">
        <v>35.799999999999997</v>
      </c>
      <c r="S108" s="225">
        <v>28.05</v>
      </c>
    </row>
    <row r="109" spans="1:19" ht="16.5">
      <c r="A109" s="183" t="s">
        <v>144</v>
      </c>
      <c r="B109" s="226">
        <v>6734.63</v>
      </c>
      <c r="C109" s="224">
        <v>9618.7999999999993</v>
      </c>
      <c r="D109" s="225"/>
      <c r="E109" s="235">
        <v>19512.84</v>
      </c>
      <c r="F109" s="225">
        <v>23726.31</v>
      </c>
      <c r="G109" s="234"/>
      <c r="H109" s="226">
        <v>1526.32</v>
      </c>
      <c r="I109" s="224">
        <v>1759.76</v>
      </c>
      <c r="J109" s="225"/>
      <c r="K109" s="243">
        <v>455.61</v>
      </c>
      <c r="L109" s="242">
        <v>788.74</v>
      </c>
      <c r="M109" s="225"/>
      <c r="N109" s="243">
        <v>1192.97</v>
      </c>
      <c r="O109" s="242">
        <v>1572.81</v>
      </c>
      <c r="P109" s="225"/>
      <c r="Q109" s="243">
        <v>17.96</v>
      </c>
      <c r="R109" s="242">
        <v>37.92</v>
      </c>
      <c r="S109" s="225"/>
    </row>
    <row r="110" spans="1:19" ht="16.5">
      <c r="A110" s="184" t="s">
        <v>155</v>
      </c>
      <c r="B110" s="227">
        <v>7283.04</v>
      </c>
      <c r="C110" s="224">
        <v>9040.82</v>
      </c>
      <c r="D110" s="225"/>
      <c r="E110" s="236">
        <v>21408.93</v>
      </c>
      <c r="F110" s="225">
        <v>22079.55</v>
      </c>
      <c r="G110" s="234"/>
      <c r="H110" s="227">
        <v>1540.95</v>
      </c>
      <c r="I110" s="224">
        <v>1804.36</v>
      </c>
      <c r="J110" s="225"/>
      <c r="K110" s="244">
        <v>489.12</v>
      </c>
      <c r="L110" s="242">
        <v>763.7</v>
      </c>
      <c r="M110" s="225"/>
      <c r="N110" s="244">
        <v>1215.81</v>
      </c>
      <c r="O110" s="242">
        <v>1755.81</v>
      </c>
      <c r="P110" s="225"/>
      <c r="Q110" s="244">
        <v>18.36</v>
      </c>
      <c r="R110" s="242">
        <v>40.299999999999997</v>
      </c>
      <c r="S110" s="225"/>
    </row>
    <row r="111" spans="1:19" ht="16.5">
      <c r="A111" s="184" t="s">
        <v>162</v>
      </c>
      <c r="B111" s="227">
        <v>7708.931818181818</v>
      </c>
      <c r="C111" s="224">
        <v>8314.33</v>
      </c>
      <c r="D111" s="225"/>
      <c r="E111" s="236">
        <v>22640.56818181818</v>
      </c>
      <c r="F111" s="225">
        <v>20388.3</v>
      </c>
      <c r="G111" s="234"/>
      <c r="H111" s="227">
        <v>1591.61</v>
      </c>
      <c r="I111" s="224">
        <v>1743.44</v>
      </c>
      <c r="J111" s="225"/>
      <c r="K111" s="244">
        <v>539.02</v>
      </c>
      <c r="L111" s="242">
        <v>708.17</v>
      </c>
      <c r="M111" s="225"/>
      <c r="N111" s="244">
        <v>1270.98</v>
      </c>
      <c r="O111" s="242">
        <v>1769.76</v>
      </c>
      <c r="P111" s="225"/>
      <c r="Q111" s="244">
        <v>20.55</v>
      </c>
      <c r="R111" s="242">
        <v>37.93</v>
      </c>
      <c r="S111" s="225"/>
    </row>
    <row r="112" spans="1:19" ht="16.5">
      <c r="A112" s="184" t="s">
        <v>163</v>
      </c>
      <c r="B112" s="227">
        <v>8291.85</v>
      </c>
      <c r="C112" s="224">
        <v>7347.1049999999996</v>
      </c>
      <c r="D112" s="225"/>
      <c r="E112" s="236">
        <v>23802.02</v>
      </c>
      <c r="F112" s="225">
        <v>18882.859285714287</v>
      </c>
      <c r="G112" s="234"/>
      <c r="H112" s="227">
        <v>1688.69</v>
      </c>
      <c r="I112" s="224">
        <v>1535.1904761904761</v>
      </c>
      <c r="J112" s="225"/>
      <c r="K112" s="244">
        <v>591.71</v>
      </c>
      <c r="L112" s="242">
        <v>616.21904761904761</v>
      </c>
      <c r="M112" s="225"/>
      <c r="N112" s="244">
        <v>1342</v>
      </c>
      <c r="O112" s="242">
        <v>1665.2142857142858</v>
      </c>
      <c r="P112" s="225"/>
      <c r="Q112" s="244">
        <v>23.39</v>
      </c>
      <c r="R112" s="242">
        <v>31.974761904761902</v>
      </c>
      <c r="S112" s="225"/>
    </row>
    <row r="113" spans="1:19" ht="16.5">
      <c r="A113" s="184" t="s">
        <v>168</v>
      </c>
      <c r="B113" s="227">
        <v>8469.14</v>
      </c>
      <c r="C113" s="224">
        <v>7551.3613636363634</v>
      </c>
      <c r="D113" s="225"/>
      <c r="E113" s="236">
        <v>22905.46</v>
      </c>
      <c r="F113" s="225">
        <v>17879.439999999999</v>
      </c>
      <c r="G113" s="234"/>
      <c r="H113" s="227">
        <v>1692.77</v>
      </c>
      <c r="I113" s="224">
        <v>1594.93</v>
      </c>
      <c r="J113" s="225"/>
      <c r="K113" s="244">
        <v>682.91</v>
      </c>
      <c r="L113" s="242">
        <v>628.23</v>
      </c>
      <c r="M113" s="225"/>
      <c r="N113" s="244">
        <v>1369.89</v>
      </c>
      <c r="O113" s="242">
        <v>1738.98</v>
      </c>
      <c r="P113" s="225"/>
      <c r="Q113" s="244">
        <v>26.54</v>
      </c>
      <c r="R113" s="242">
        <v>33.08</v>
      </c>
      <c r="S113" s="225"/>
    </row>
    <row r="114" spans="1:19" ht="17.25" thickBot="1">
      <c r="A114" s="185" t="s">
        <v>169</v>
      </c>
      <c r="B114" s="228">
        <v>9146.67</v>
      </c>
      <c r="C114" s="229">
        <v>7567.2</v>
      </c>
      <c r="D114" s="230"/>
      <c r="E114" s="237">
        <v>24107.26</v>
      </c>
      <c r="F114" s="230">
        <v>18148.900000000001</v>
      </c>
      <c r="G114" s="238"/>
      <c r="H114" s="228">
        <v>1709.48</v>
      </c>
      <c r="I114" s="229">
        <v>1462.2</v>
      </c>
      <c r="J114" s="230"/>
      <c r="K114" s="245">
        <v>755.12</v>
      </c>
      <c r="L114" s="246">
        <v>643.20000000000005</v>
      </c>
      <c r="M114" s="230"/>
      <c r="N114" s="245">
        <v>1391.01</v>
      </c>
      <c r="O114" s="246">
        <v>1646.2</v>
      </c>
      <c r="P114" s="230"/>
      <c r="Q114" s="245">
        <v>29.35</v>
      </c>
      <c r="R114" s="246">
        <v>30.4</v>
      </c>
      <c r="S114" s="230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</sheetData>
  <mergeCells count="7">
    <mergeCell ref="N101:P101"/>
    <mergeCell ref="K101:M101"/>
    <mergeCell ref="H101:J101"/>
    <mergeCell ref="Q101:S101"/>
    <mergeCell ref="A101:A102"/>
    <mergeCell ref="B101:D101"/>
    <mergeCell ref="E101:G10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>
      <selection sqref="A1:F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7" customWidth="1"/>
    <col min="5" max="5" width="15" style="7" customWidth="1"/>
    <col min="6" max="6" width="22.5703125" style="7" customWidth="1"/>
    <col min="7" max="7" width="12.5703125" style="2" customWidth="1"/>
    <col min="8" max="16384" width="9.140625" style="2"/>
  </cols>
  <sheetData>
    <row r="1" spans="1:6" ht="22.5">
      <c r="A1" s="739" t="s">
        <v>142</v>
      </c>
      <c r="B1" s="739"/>
      <c r="C1" s="739"/>
      <c r="D1" s="739"/>
      <c r="E1" s="739"/>
      <c r="F1" s="739"/>
    </row>
    <row r="2" spans="1:6" ht="23.25" thickBot="1">
      <c r="A2" s="374"/>
      <c r="B2" s="374"/>
      <c r="C2" s="374"/>
      <c r="D2" s="374"/>
      <c r="E2" s="374"/>
      <c r="F2" s="374"/>
    </row>
    <row r="3" spans="1:6" ht="19.5" thickBot="1">
      <c r="A3" s="689" t="s">
        <v>75</v>
      </c>
      <c r="B3" s="740" t="s">
        <v>47</v>
      </c>
      <c r="C3" s="693" t="s">
        <v>58</v>
      </c>
      <c r="D3" s="694"/>
      <c r="E3" s="926"/>
      <c r="F3" s="88" t="s">
        <v>59</v>
      </c>
    </row>
    <row r="4" spans="1:6" ht="28.5" customHeight="1" thickBot="1">
      <c r="A4" s="741"/>
      <c r="B4" s="925"/>
      <c r="C4" s="89" t="s">
        <v>502</v>
      </c>
      <c r="D4" s="90" t="s">
        <v>503</v>
      </c>
      <c r="E4" s="71" t="s">
        <v>66</v>
      </c>
      <c r="F4" s="511" t="s">
        <v>503</v>
      </c>
    </row>
    <row r="5" spans="1:6" ht="23.25" customHeight="1">
      <c r="A5" s="91" t="s">
        <v>44</v>
      </c>
      <c r="B5" s="92"/>
      <c r="C5" s="508"/>
      <c r="D5" s="508"/>
      <c r="E5" s="508"/>
      <c r="F5" s="508"/>
    </row>
    <row r="6" spans="1:6" ht="21.75" customHeight="1">
      <c r="A6" s="78" t="s">
        <v>79</v>
      </c>
      <c r="B6" s="10" t="s">
        <v>52</v>
      </c>
      <c r="C6" s="508">
        <v>33.299999999999997</v>
      </c>
      <c r="D6" s="508">
        <v>34.5</v>
      </c>
      <c r="E6" s="508">
        <f t="shared" ref="E6:E34" si="0">D6/C6*100</f>
        <v>103.60360360360362</v>
      </c>
      <c r="F6" s="508">
        <v>30.83</v>
      </c>
    </row>
    <row r="7" spans="1:6" ht="21.75" customHeight="1">
      <c r="A7" s="78" t="s">
        <v>80</v>
      </c>
      <c r="B7" s="10" t="s">
        <v>52</v>
      </c>
      <c r="C7" s="508">
        <v>59.9</v>
      </c>
      <c r="D7" s="508">
        <v>62.5</v>
      </c>
      <c r="E7" s="508">
        <f t="shared" si="0"/>
        <v>104.34056761268782</v>
      </c>
      <c r="F7" s="508">
        <v>58.7</v>
      </c>
    </row>
    <row r="8" spans="1:6" ht="21.75" customHeight="1">
      <c r="A8" s="78" t="s">
        <v>81</v>
      </c>
      <c r="B8" s="10" t="s">
        <v>52</v>
      </c>
      <c r="C8" s="508">
        <v>56.2</v>
      </c>
      <c r="D8" s="508">
        <v>58.1</v>
      </c>
      <c r="E8" s="508">
        <f t="shared" si="0"/>
        <v>103.38078291814948</v>
      </c>
      <c r="F8" s="508">
        <v>61.25</v>
      </c>
    </row>
    <row r="9" spans="1:6" ht="21.75" customHeight="1">
      <c r="A9" s="78" t="s">
        <v>82</v>
      </c>
      <c r="B9" s="10" t="s">
        <v>52</v>
      </c>
      <c r="C9" s="508">
        <v>83</v>
      </c>
      <c r="D9" s="508">
        <v>88.8</v>
      </c>
      <c r="E9" s="508">
        <f t="shared" si="0"/>
        <v>106.98795180722891</v>
      </c>
      <c r="F9" s="508">
        <v>77.86</v>
      </c>
    </row>
    <row r="10" spans="1:6" ht="21.75" customHeight="1">
      <c r="A10" s="78" t="s">
        <v>83</v>
      </c>
      <c r="B10" s="10" t="s">
        <v>52</v>
      </c>
      <c r="C10" s="508">
        <v>69.900000000000006</v>
      </c>
      <c r="D10" s="508">
        <v>72.900000000000006</v>
      </c>
      <c r="E10" s="508">
        <f t="shared" si="0"/>
        <v>104.29184549356223</v>
      </c>
      <c r="F10" s="508">
        <v>59.15</v>
      </c>
    </row>
    <row r="11" spans="1:6" ht="21.75" customHeight="1">
      <c r="A11" s="78" t="s">
        <v>84</v>
      </c>
      <c r="B11" s="10" t="s">
        <v>52</v>
      </c>
      <c r="C11" s="508">
        <v>167.7</v>
      </c>
      <c r="D11" s="508">
        <v>92.1</v>
      </c>
      <c r="E11" s="508">
        <f t="shared" si="0"/>
        <v>54.919499105545619</v>
      </c>
      <c r="F11" s="508">
        <v>76.569999999999993</v>
      </c>
    </row>
    <row r="12" spans="1:6" ht="21.75" customHeight="1">
      <c r="A12" s="78" t="s">
        <v>85</v>
      </c>
      <c r="B12" s="10" t="s">
        <v>52</v>
      </c>
      <c r="C12" s="508">
        <v>44</v>
      </c>
      <c r="D12" s="508">
        <v>52.9</v>
      </c>
      <c r="E12" s="508">
        <f t="shared" si="0"/>
        <v>120.22727272727272</v>
      </c>
      <c r="F12" s="508">
        <v>33.36</v>
      </c>
    </row>
    <row r="13" spans="1:6" ht="21.75" customHeight="1">
      <c r="A13" s="78" t="s">
        <v>86</v>
      </c>
      <c r="B13" s="10" t="s">
        <v>52</v>
      </c>
      <c r="C13" s="508">
        <v>39.1</v>
      </c>
      <c r="D13" s="508">
        <v>39.4</v>
      </c>
      <c r="E13" s="508">
        <f t="shared" si="0"/>
        <v>100.76726342710998</v>
      </c>
      <c r="F13" s="508">
        <v>51</v>
      </c>
    </row>
    <row r="14" spans="1:6" ht="21.75" customHeight="1">
      <c r="A14" s="78" t="s">
        <v>87</v>
      </c>
      <c r="B14" s="10" t="s">
        <v>52</v>
      </c>
      <c r="C14" s="508">
        <v>39.799999999999997</v>
      </c>
      <c r="D14" s="508">
        <v>43.5</v>
      </c>
      <c r="E14" s="508">
        <f>D14/C14*100</f>
        <v>109.29648241206031</v>
      </c>
      <c r="F14" s="508">
        <v>44.73</v>
      </c>
    </row>
    <row r="15" spans="1:6" ht="21.75" customHeight="1">
      <c r="A15" s="78" t="s">
        <v>88</v>
      </c>
      <c r="B15" s="10" t="s">
        <v>52</v>
      </c>
      <c r="C15" s="508">
        <v>57.7</v>
      </c>
      <c r="D15" s="508">
        <v>76.400000000000006</v>
      </c>
      <c r="E15" s="508">
        <f t="shared" si="0"/>
        <v>132.40901213171577</v>
      </c>
      <c r="F15" s="508">
        <v>90.86</v>
      </c>
    </row>
    <row r="16" spans="1:6" ht="21.75" customHeight="1">
      <c r="A16" s="78" t="s">
        <v>89</v>
      </c>
      <c r="B16" s="10" t="s">
        <v>52</v>
      </c>
      <c r="C16" s="508">
        <v>93.2</v>
      </c>
      <c r="D16" s="508">
        <v>105.6</v>
      </c>
      <c r="E16" s="508">
        <f t="shared" si="0"/>
        <v>113.3047210300429</v>
      </c>
      <c r="F16" s="508">
        <v>100.86</v>
      </c>
    </row>
    <row r="17" spans="1:6" ht="21.75" customHeight="1">
      <c r="A17" s="78" t="s">
        <v>90</v>
      </c>
      <c r="B17" s="10" t="s">
        <v>52</v>
      </c>
      <c r="C17" s="508">
        <v>93.2</v>
      </c>
      <c r="D17" s="508">
        <v>103.2</v>
      </c>
      <c r="E17" s="508">
        <f t="shared" si="0"/>
        <v>110.72961373390558</v>
      </c>
      <c r="F17" s="508">
        <v>104.92</v>
      </c>
    </row>
    <row r="18" spans="1:6" ht="21.75" customHeight="1">
      <c r="A18" s="78" t="s">
        <v>91</v>
      </c>
      <c r="B18" s="10" t="s">
        <v>52</v>
      </c>
      <c r="C18" s="508">
        <v>116.9</v>
      </c>
      <c r="D18" s="508">
        <v>144.30000000000001</v>
      </c>
      <c r="E18" s="508">
        <f t="shared" si="0"/>
        <v>123.43883661248931</v>
      </c>
      <c r="F18" s="508">
        <v>145.5</v>
      </c>
    </row>
    <row r="19" spans="1:6" ht="21.75" customHeight="1">
      <c r="A19" s="78" t="s">
        <v>92</v>
      </c>
      <c r="B19" s="10" t="s">
        <v>52</v>
      </c>
      <c r="C19" s="508">
        <v>74.8</v>
      </c>
      <c r="D19" s="508">
        <v>96.4</v>
      </c>
      <c r="E19" s="508">
        <f t="shared" si="0"/>
        <v>128.87700534759358</v>
      </c>
      <c r="F19" s="508">
        <v>93.25</v>
      </c>
    </row>
    <row r="20" spans="1:6" ht="21.75" customHeight="1">
      <c r="A20" s="78" t="s">
        <v>93</v>
      </c>
      <c r="B20" s="10" t="s">
        <v>52</v>
      </c>
      <c r="C20" s="508">
        <v>70.400000000000006</v>
      </c>
      <c r="D20" s="508">
        <v>88.5</v>
      </c>
      <c r="E20" s="508">
        <f t="shared" si="0"/>
        <v>125.71022727272727</v>
      </c>
      <c r="F20" s="508">
        <v>88.67</v>
      </c>
    </row>
    <row r="21" spans="1:6" ht="21.75" customHeight="1">
      <c r="A21" s="78" t="s">
        <v>94</v>
      </c>
      <c r="B21" s="10" t="s">
        <v>52</v>
      </c>
      <c r="C21" s="508">
        <v>289.60000000000002</v>
      </c>
      <c r="D21" s="508">
        <v>324.3</v>
      </c>
      <c r="E21" s="508">
        <f t="shared" si="0"/>
        <v>111.98204419889501</v>
      </c>
      <c r="F21" s="508">
        <v>325.77</v>
      </c>
    </row>
    <row r="22" spans="1:6" ht="21.75" customHeight="1">
      <c r="A22" s="78" t="s">
        <v>95</v>
      </c>
      <c r="B22" s="10" t="s">
        <v>52</v>
      </c>
      <c r="C22" s="508">
        <v>236.3</v>
      </c>
      <c r="D22" s="508">
        <v>265.7</v>
      </c>
      <c r="E22" s="508">
        <f t="shared" si="0"/>
        <v>112.44181125687685</v>
      </c>
      <c r="F22" s="508">
        <v>301</v>
      </c>
    </row>
    <row r="23" spans="1:6" ht="21.75" customHeight="1">
      <c r="A23" s="78" t="s">
        <v>96</v>
      </c>
      <c r="B23" s="10" t="s">
        <v>52</v>
      </c>
      <c r="C23" s="508">
        <v>205.1</v>
      </c>
      <c r="D23" s="508">
        <v>208.7</v>
      </c>
      <c r="E23" s="508">
        <f t="shared" si="0"/>
        <v>101.75524134568504</v>
      </c>
      <c r="F23" s="508">
        <v>197.83</v>
      </c>
    </row>
    <row r="24" spans="1:6" ht="21.75" customHeight="1">
      <c r="A24" s="78" t="s">
        <v>97</v>
      </c>
      <c r="B24" s="10" t="s">
        <v>52</v>
      </c>
      <c r="C24" s="508">
        <v>244.1</v>
      </c>
      <c r="D24" s="508">
        <v>263</v>
      </c>
      <c r="E24" s="508">
        <f t="shared" si="0"/>
        <v>107.74272839000409</v>
      </c>
      <c r="F24" s="508">
        <v>261.61</v>
      </c>
    </row>
    <row r="25" spans="1:6" ht="21.75" customHeight="1">
      <c r="A25" s="78" t="s">
        <v>98</v>
      </c>
      <c r="B25" s="10" t="s">
        <v>52</v>
      </c>
      <c r="C25" s="508">
        <v>129.30000000000001</v>
      </c>
      <c r="D25" s="508">
        <v>124.8</v>
      </c>
      <c r="E25" s="508">
        <f t="shared" si="0"/>
        <v>96.519721577726202</v>
      </c>
      <c r="F25" s="508">
        <v>134.38999999999999</v>
      </c>
    </row>
    <row r="26" spans="1:6" ht="21.75" customHeight="1">
      <c r="A26" s="78" t="s">
        <v>99</v>
      </c>
      <c r="B26" s="10" t="s">
        <v>55</v>
      </c>
      <c r="C26" s="508">
        <v>35.1</v>
      </c>
      <c r="D26" s="508">
        <v>42.8</v>
      </c>
      <c r="E26" s="508">
        <f t="shared" si="0"/>
        <v>121.93732193732191</v>
      </c>
      <c r="F26" s="508">
        <v>38</v>
      </c>
    </row>
    <row r="27" spans="1:6" ht="21.75" customHeight="1">
      <c r="A27" s="78" t="s">
        <v>172</v>
      </c>
      <c r="B27" s="10" t="s">
        <v>53</v>
      </c>
      <c r="C27" s="508">
        <v>47.3</v>
      </c>
      <c r="D27" s="508">
        <v>51.4</v>
      </c>
      <c r="E27" s="508">
        <f t="shared" si="0"/>
        <v>108.66807610993658</v>
      </c>
      <c r="F27" s="508">
        <v>54.62</v>
      </c>
    </row>
    <row r="28" spans="1:6" ht="21.75" customHeight="1">
      <c r="A28" s="78" t="s">
        <v>100</v>
      </c>
      <c r="B28" s="10" t="s">
        <v>53</v>
      </c>
      <c r="C28" s="508">
        <v>84.2</v>
      </c>
      <c r="D28" s="508">
        <v>82</v>
      </c>
      <c r="E28" s="508">
        <f t="shared" si="0"/>
        <v>97.387173396674569</v>
      </c>
      <c r="F28" s="508">
        <v>85.33</v>
      </c>
    </row>
    <row r="29" spans="1:6" ht="21.75" customHeight="1">
      <c r="A29" s="78" t="s">
        <v>101</v>
      </c>
      <c r="B29" s="10" t="s">
        <v>54</v>
      </c>
      <c r="C29" s="508">
        <v>221.7</v>
      </c>
      <c r="D29" s="508">
        <v>265.60000000000002</v>
      </c>
      <c r="E29" s="508">
        <f t="shared" si="0"/>
        <v>119.80153360396935</v>
      </c>
      <c r="F29" s="508">
        <v>313.86</v>
      </c>
    </row>
    <row r="30" spans="1:6" ht="21.75" customHeight="1">
      <c r="A30" s="78" t="s">
        <v>102</v>
      </c>
      <c r="B30" s="10" t="s">
        <v>54</v>
      </c>
      <c r="C30" s="508">
        <v>307.3</v>
      </c>
      <c r="D30" s="508">
        <v>319.8</v>
      </c>
      <c r="E30" s="508">
        <f t="shared" si="0"/>
        <v>104.06768630003253</v>
      </c>
      <c r="F30" s="508">
        <v>333.2</v>
      </c>
    </row>
    <row r="31" spans="1:6" ht="21.75" customHeight="1">
      <c r="A31" s="78" t="s">
        <v>103</v>
      </c>
      <c r="B31" s="10" t="s">
        <v>54</v>
      </c>
      <c r="C31" s="508">
        <v>330.6</v>
      </c>
      <c r="D31" s="508">
        <v>317.7</v>
      </c>
      <c r="E31" s="508">
        <f t="shared" si="0"/>
        <v>96.098003629764051</v>
      </c>
      <c r="F31" s="508">
        <v>337.11</v>
      </c>
    </row>
    <row r="32" spans="1:6" ht="21.75" customHeight="1">
      <c r="A32" s="78" t="s">
        <v>104</v>
      </c>
      <c r="B32" s="10" t="s">
        <v>53</v>
      </c>
      <c r="C32" s="508">
        <v>88.5</v>
      </c>
      <c r="D32" s="508">
        <v>92</v>
      </c>
      <c r="E32" s="508">
        <f t="shared" si="0"/>
        <v>103.954802259887</v>
      </c>
      <c r="F32" s="508">
        <v>85.86</v>
      </c>
    </row>
    <row r="33" spans="1:6" ht="21.75" customHeight="1">
      <c r="A33" s="78" t="s">
        <v>105</v>
      </c>
      <c r="B33" s="10" t="s">
        <v>53</v>
      </c>
      <c r="C33" s="508">
        <v>97.6</v>
      </c>
      <c r="D33" s="508">
        <v>111.6</v>
      </c>
      <c r="E33" s="508">
        <f t="shared" si="0"/>
        <v>114.34426229508196</v>
      </c>
      <c r="F33" s="508">
        <v>103.06</v>
      </c>
    </row>
    <row r="34" spans="1:6" ht="21.75" customHeight="1" thickBot="1">
      <c r="A34" s="79" t="s">
        <v>106</v>
      </c>
      <c r="B34" s="10" t="s">
        <v>53</v>
      </c>
      <c r="C34" s="508">
        <v>365.3</v>
      </c>
      <c r="D34" s="508">
        <v>365.2</v>
      </c>
      <c r="E34" s="508">
        <f t="shared" si="0"/>
        <v>99.972625239529151</v>
      </c>
      <c r="F34" s="508">
        <v>437.66</v>
      </c>
    </row>
    <row r="35" spans="1:6" ht="27" customHeight="1" thickBot="1">
      <c r="A35" s="93" t="s">
        <v>51</v>
      </c>
      <c r="B35" s="94"/>
      <c r="C35" s="87"/>
      <c r="D35" s="95"/>
      <c r="E35" s="87"/>
      <c r="F35" s="87"/>
    </row>
    <row r="36" spans="1:6" s="18" customFormat="1" ht="21.75" customHeight="1">
      <c r="A36" s="120" t="s">
        <v>107</v>
      </c>
      <c r="B36" s="100" t="s">
        <v>38</v>
      </c>
      <c r="C36" s="508">
        <v>500</v>
      </c>
      <c r="D36" s="508">
        <v>540</v>
      </c>
      <c r="E36" s="508">
        <f t="shared" ref="E36:E56" si="1">D36/C36*100</f>
        <v>108</v>
      </c>
      <c r="F36" s="508">
        <v>320</v>
      </c>
    </row>
    <row r="37" spans="1:6" s="18" customFormat="1" ht="21.75" customHeight="1">
      <c r="A37" s="120" t="s">
        <v>108</v>
      </c>
      <c r="B37" s="100" t="s">
        <v>38</v>
      </c>
      <c r="C37" s="508">
        <v>638.9</v>
      </c>
      <c r="D37" s="508">
        <v>650</v>
      </c>
      <c r="E37" s="508">
        <f t="shared" si="1"/>
        <v>101.73736108937237</v>
      </c>
      <c r="F37" s="508">
        <v>421.43</v>
      </c>
    </row>
    <row r="38" spans="1:6" s="18" customFormat="1" ht="21.75" customHeight="1">
      <c r="A38" s="120" t="s">
        <v>109</v>
      </c>
      <c r="B38" s="100" t="s">
        <v>38</v>
      </c>
      <c r="C38" s="508">
        <v>450</v>
      </c>
      <c r="D38" s="508">
        <v>472.2</v>
      </c>
      <c r="E38" s="508">
        <f t="shared" si="1"/>
        <v>104.93333333333332</v>
      </c>
      <c r="F38" s="508">
        <v>391.67</v>
      </c>
    </row>
    <row r="39" spans="1:6" s="18" customFormat="1" ht="16.5">
      <c r="A39" s="120" t="s">
        <v>110</v>
      </c>
      <c r="B39" s="100" t="s">
        <v>38</v>
      </c>
      <c r="C39" s="508">
        <v>2150</v>
      </c>
      <c r="D39" s="508">
        <v>2000</v>
      </c>
      <c r="E39" s="508">
        <f t="shared" si="1"/>
        <v>93.023255813953483</v>
      </c>
      <c r="F39" s="508">
        <v>1200</v>
      </c>
    </row>
    <row r="40" spans="1:6" s="18" customFormat="1" ht="16.5">
      <c r="A40" s="120" t="s">
        <v>111</v>
      </c>
      <c r="B40" s="100" t="s">
        <v>38</v>
      </c>
      <c r="C40" s="508">
        <v>2000</v>
      </c>
      <c r="D40" s="508">
        <v>2250</v>
      </c>
      <c r="E40" s="508">
        <f t="shared" si="1"/>
        <v>112.5</v>
      </c>
      <c r="F40" s="508">
        <v>1500</v>
      </c>
    </row>
    <row r="41" spans="1:6" s="18" customFormat="1" ht="33">
      <c r="A41" s="120" t="s">
        <v>112</v>
      </c>
      <c r="B41" s="100" t="s">
        <v>38</v>
      </c>
      <c r="C41" s="508">
        <v>340</v>
      </c>
      <c r="D41" s="508">
        <v>366.7</v>
      </c>
      <c r="E41" s="508">
        <f t="shared" si="1"/>
        <v>107.85294117647059</v>
      </c>
      <c r="F41" s="508">
        <v>240</v>
      </c>
    </row>
    <row r="42" spans="1:6" s="18" customFormat="1" ht="33">
      <c r="A42" s="120" t="s">
        <v>113</v>
      </c>
      <c r="B42" s="100" t="s">
        <v>38</v>
      </c>
      <c r="C42" s="508">
        <v>318.3</v>
      </c>
      <c r="D42" s="508">
        <v>350</v>
      </c>
      <c r="E42" s="508">
        <f t="shared" si="1"/>
        <v>109.95915802701852</v>
      </c>
      <c r="F42" s="508">
        <v>255</v>
      </c>
    </row>
    <row r="43" spans="1:6" s="18" customFormat="1" ht="16.5">
      <c r="A43" s="120" t="s">
        <v>114</v>
      </c>
      <c r="B43" s="100" t="s">
        <v>38</v>
      </c>
      <c r="C43" s="508">
        <v>800</v>
      </c>
      <c r="D43" s="508">
        <v>850</v>
      </c>
      <c r="E43" s="508">
        <f t="shared" si="1"/>
        <v>106.25</v>
      </c>
      <c r="F43" s="508" t="s">
        <v>135</v>
      </c>
    </row>
    <row r="44" spans="1:6" s="18" customFormat="1" ht="33">
      <c r="A44" s="120" t="s">
        <v>248</v>
      </c>
      <c r="B44" s="100" t="s">
        <v>38</v>
      </c>
      <c r="C44" s="508">
        <v>3266.7</v>
      </c>
      <c r="D44" s="508">
        <v>5233.3999999999996</v>
      </c>
      <c r="E44" s="508">
        <f t="shared" si="1"/>
        <v>160.20448770930909</v>
      </c>
      <c r="F44" s="508">
        <v>1800</v>
      </c>
    </row>
    <row r="45" spans="1:6" s="18" customFormat="1" ht="34.5" customHeight="1">
      <c r="A45" s="120" t="s">
        <v>115</v>
      </c>
      <c r="B45" s="100" t="s">
        <v>38</v>
      </c>
      <c r="C45" s="508">
        <v>900</v>
      </c>
      <c r="D45" s="508" t="s">
        <v>57</v>
      </c>
      <c r="E45" s="508"/>
      <c r="F45" s="508" t="s">
        <v>135</v>
      </c>
    </row>
    <row r="46" spans="1:6" s="18" customFormat="1" ht="33" customHeight="1">
      <c r="A46" s="120" t="s">
        <v>141</v>
      </c>
      <c r="B46" s="100" t="s">
        <v>38</v>
      </c>
      <c r="C46" s="508">
        <v>2496</v>
      </c>
      <c r="D46" s="508">
        <v>3976.5</v>
      </c>
      <c r="E46" s="508">
        <f t="shared" si="1"/>
        <v>159.31490384615387</v>
      </c>
      <c r="F46" s="508">
        <v>3200</v>
      </c>
    </row>
    <row r="47" spans="1:6" s="18" customFormat="1" ht="18" customHeight="1">
      <c r="A47" s="118" t="s">
        <v>116</v>
      </c>
      <c r="B47" s="100" t="s">
        <v>38</v>
      </c>
      <c r="C47" s="508">
        <v>130</v>
      </c>
      <c r="D47" s="508">
        <v>130</v>
      </c>
      <c r="E47" s="508">
        <f t="shared" si="1"/>
        <v>100</v>
      </c>
      <c r="F47" s="508">
        <v>76</v>
      </c>
    </row>
    <row r="48" spans="1:6" s="18" customFormat="1" ht="17.25" thickBot="1">
      <c r="A48" s="119" t="s">
        <v>233</v>
      </c>
      <c r="B48" s="101" t="s">
        <v>38</v>
      </c>
      <c r="C48" s="508">
        <v>266.7</v>
      </c>
      <c r="D48" s="508">
        <v>266.7</v>
      </c>
      <c r="E48" s="508">
        <f t="shared" si="1"/>
        <v>100</v>
      </c>
      <c r="F48" s="508">
        <v>200</v>
      </c>
    </row>
    <row r="49" spans="1:6" ht="27" customHeight="1" thickBot="1">
      <c r="A49" s="121" t="s">
        <v>78</v>
      </c>
      <c r="B49" s="94" t="s">
        <v>38</v>
      </c>
      <c r="C49" s="87">
        <v>321</v>
      </c>
      <c r="D49" s="126">
        <v>340</v>
      </c>
      <c r="E49" s="81">
        <f t="shared" si="1"/>
        <v>105.91900311526479</v>
      </c>
      <c r="F49" s="510">
        <v>340</v>
      </c>
    </row>
    <row r="50" spans="1:6" ht="53.25" customHeight="1" thickBot="1">
      <c r="A50" s="122" t="s">
        <v>117</v>
      </c>
      <c r="B50" s="94" t="s">
        <v>38</v>
      </c>
      <c r="C50" s="87">
        <v>5.8</v>
      </c>
      <c r="D50" s="95">
        <v>5.8</v>
      </c>
      <c r="E50" s="113">
        <f t="shared" si="1"/>
        <v>100</v>
      </c>
      <c r="F50" s="87">
        <v>5.8</v>
      </c>
    </row>
    <row r="51" spans="1:6" ht="56.25" customHeight="1" thickBot="1">
      <c r="A51" s="123" t="s">
        <v>118</v>
      </c>
      <c r="B51" s="94" t="s">
        <v>38</v>
      </c>
      <c r="C51" s="87">
        <v>7.6</v>
      </c>
      <c r="D51" s="95">
        <v>7.6</v>
      </c>
      <c r="E51" s="113">
        <f t="shared" si="1"/>
        <v>100</v>
      </c>
      <c r="F51" s="87">
        <v>7.6</v>
      </c>
    </row>
    <row r="52" spans="1:6" ht="24.75" customHeight="1" thickBot="1">
      <c r="A52" s="123" t="s">
        <v>119</v>
      </c>
      <c r="B52" s="94" t="s">
        <v>38</v>
      </c>
      <c r="C52" s="87">
        <v>75.8</v>
      </c>
      <c r="D52" s="95">
        <v>80.400000000000006</v>
      </c>
      <c r="E52" s="113">
        <f t="shared" si="1"/>
        <v>106.06860158311346</v>
      </c>
      <c r="F52" s="87">
        <v>80.400000000000006</v>
      </c>
    </row>
    <row r="53" spans="1:6" ht="36.75" customHeight="1" thickBot="1">
      <c r="A53" s="124" t="s">
        <v>120</v>
      </c>
      <c r="B53" s="94" t="s">
        <v>38</v>
      </c>
      <c r="C53" s="87">
        <v>3300</v>
      </c>
      <c r="D53" s="98">
        <v>3450</v>
      </c>
      <c r="E53" s="113">
        <f t="shared" si="1"/>
        <v>104.54545454545455</v>
      </c>
      <c r="F53" s="87" t="s">
        <v>135</v>
      </c>
    </row>
    <row r="54" spans="1:6" ht="35.25" customHeight="1" thickBot="1">
      <c r="A54" s="123" t="s">
        <v>121</v>
      </c>
      <c r="B54" s="94" t="s">
        <v>38</v>
      </c>
      <c r="C54" s="87">
        <v>1750</v>
      </c>
      <c r="D54" s="95">
        <v>1825</v>
      </c>
      <c r="E54" s="113">
        <f t="shared" si="1"/>
        <v>104.28571428571429</v>
      </c>
      <c r="F54" s="114" t="s">
        <v>135</v>
      </c>
    </row>
    <row r="55" spans="1:6" ht="50.25" customHeight="1" thickBot="1">
      <c r="A55" s="123" t="s">
        <v>194</v>
      </c>
      <c r="B55" s="94" t="s">
        <v>38</v>
      </c>
      <c r="C55" s="102">
        <v>109.1</v>
      </c>
      <c r="D55" s="102" t="s">
        <v>57</v>
      </c>
      <c r="E55" s="113"/>
      <c r="F55" s="103">
        <v>70.83</v>
      </c>
    </row>
    <row r="56" spans="1:6" ht="23.25" customHeight="1" thickBot="1">
      <c r="A56" s="927" t="s">
        <v>210</v>
      </c>
      <c r="B56" s="104" t="s">
        <v>137</v>
      </c>
      <c r="C56" s="103">
        <v>4000</v>
      </c>
      <c r="D56" s="125">
        <v>5500</v>
      </c>
      <c r="E56" s="113">
        <f t="shared" si="1"/>
        <v>137.5</v>
      </c>
      <c r="F56" s="510" t="s">
        <v>135</v>
      </c>
    </row>
    <row r="57" spans="1:6" ht="21.75" customHeight="1" thickBot="1">
      <c r="A57" s="928"/>
      <c r="B57" s="104" t="s">
        <v>138</v>
      </c>
      <c r="C57" s="103">
        <v>26000</v>
      </c>
      <c r="D57" s="125">
        <v>28000</v>
      </c>
      <c r="E57" s="113">
        <f>D57/C57*100</f>
        <v>107.69230769230769</v>
      </c>
      <c r="F57" s="510" t="s">
        <v>135</v>
      </c>
    </row>
    <row r="58" spans="1:6" ht="23.25" customHeight="1" thickBot="1">
      <c r="A58" s="927" t="s">
        <v>211</v>
      </c>
      <c r="B58" s="104" t="s">
        <v>137</v>
      </c>
      <c r="C58" s="103">
        <v>8000</v>
      </c>
      <c r="D58" s="125">
        <v>12200</v>
      </c>
      <c r="E58" s="113">
        <f>D58/C58*100</f>
        <v>152.5</v>
      </c>
      <c r="F58" s="510" t="s">
        <v>135</v>
      </c>
    </row>
    <row r="59" spans="1:6" ht="21.75" customHeight="1" thickBot="1">
      <c r="A59" s="928"/>
      <c r="B59" s="104" t="s">
        <v>138</v>
      </c>
      <c r="C59" s="103">
        <v>55000</v>
      </c>
      <c r="D59" s="125">
        <v>75000</v>
      </c>
      <c r="E59" s="113">
        <f>D59/C59*100</f>
        <v>136.36363636363635</v>
      </c>
      <c r="F59" s="510" t="s">
        <v>135</v>
      </c>
    </row>
    <row r="60" spans="1:6" ht="39.75" customHeight="1" thickBot="1">
      <c r="A60" s="96" t="s">
        <v>198</v>
      </c>
      <c r="B60" s="97"/>
      <c r="C60" s="87"/>
      <c r="D60" s="95"/>
      <c r="E60" s="98"/>
      <c r="F60" s="87"/>
    </row>
    <row r="61" spans="1:6" ht="33">
      <c r="A61" s="115" t="s">
        <v>197</v>
      </c>
      <c r="B61" s="105" t="s">
        <v>61</v>
      </c>
      <c r="C61" s="134" t="s">
        <v>242</v>
      </c>
      <c r="D61" s="136" t="s">
        <v>504</v>
      </c>
      <c r="E61" s="1">
        <f>46.83/46.02*100</f>
        <v>101.76010430247717</v>
      </c>
      <c r="F61" s="129">
        <v>65.400000000000006</v>
      </c>
    </row>
    <row r="62" spans="1:6" ht="24" customHeight="1">
      <c r="A62" s="80" t="s">
        <v>245</v>
      </c>
      <c r="B62" s="105" t="s">
        <v>62</v>
      </c>
      <c r="C62" s="135">
        <v>1.1599999999999999</v>
      </c>
      <c r="D62" s="137">
        <v>1.1599999999999999</v>
      </c>
      <c r="E62" s="1">
        <f>D62/C62*100</f>
        <v>100</v>
      </c>
      <c r="F62" s="129">
        <v>1.06</v>
      </c>
    </row>
    <row r="63" spans="1:6" ht="24" customHeight="1">
      <c r="A63" s="80" t="s">
        <v>122</v>
      </c>
      <c r="B63" s="105" t="s">
        <v>195</v>
      </c>
      <c r="C63" s="129">
        <v>876.05</v>
      </c>
      <c r="D63" s="136">
        <v>876.05</v>
      </c>
      <c r="E63" s="1">
        <f>D63/C63*100</f>
        <v>100</v>
      </c>
      <c r="F63" s="129" t="s">
        <v>234</v>
      </c>
    </row>
    <row r="64" spans="1:6" ht="24" customHeight="1">
      <c r="A64" s="80" t="s">
        <v>123</v>
      </c>
      <c r="B64" s="105" t="s">
        <v>196</v>
      </c>
      <c r="C64" s="129">
        <v>52.55</v>
      </c>
      <c r="D64" s="136">
        <v>52.55</v>
      </c>
      <c r="E64" s="1">
        <f>D64/C64*100</f>
        <v>100</v>
      </c>
      <c r="F64" s="129" t="s">
        <v>235</v>
      </c>
    </row>
    <row r="65" spans="1:6" ht="24" customHeight="1" thickBot="1">
      <c r="A65" s="80" t="s">
        <v>124</v>
      </c>
      <c r="B65" s="105" t="s">
        <v>196</v>
      </c>
      <c r="C65" s="129">
        <v>38.69</v>
      </c>
      <c r="D65" s="136">
        <f>19.98+18.71</f>
        <v>38.69</v>
      </c>
      <c r="E65" s="1">
        <f>D65/C65*100</f>
        <v>100</v>
      </c>
      <c r="F65" s="129" t="s">
        <v>236</v>
      </c>
    </row>
    <row r="66" spans="1:6" ht="41.25" customHeight="1" thickBot="1">
      <c r="A66" s="116" t="s">
        <v>143</v>
      </c>
      <c r="B66" s="97" t="s">
        <v>38</v>
      </c>
      <c r="C66" s="87">
        <v>22</v>
      </c>
      <c r="D66" s="95">
        <v>22</v>
      </c>
      <c r="E66" s="87">
        <f>D66/C66*100</f>
        <v>100</v>
      </c>
      <c r="F66" s="87">
        <v>17</v>
      </c>
    </row>
    <row r="67" spans="1:6" ht="18" customHeight="1">
      <c r="A67" s="109" t="s">
        <v>125</v>
      </c>
      <c r="B67" s="106"/>
      <c r="C67" s="107"/>
      <c r="D67" s="110"/>
      <c r="E67" s="107"/>
      <c r="F67" s="111"/>
    </row>
    <row r="68" spans="1:6" ht="16.5">
      <c r="A68" s="117" t="s">
        <v>126</v>
      </c>
      <c r="B68" s="108" t="s">
        <v>38</v>
      </c>
      <c r="C68" s="508">
        <v>21406.53</v>
      </c>
      <c r="D68" s="112">
        <v>21485.03</v>
      </c>
      <c r="E68" s="508">
        <f>D68/C68*100</f>
        <v>100.36671053178632</v>
      </c>
      <c r="F68" s="508">
        <v>21521.919999999998</v>
      </c>
    </row>
    <row r="69" spans="1:6" ht="33">
      <c r="A69" s="115" t="s">
        <v>127</v>
      </c>
      <c r="B69" s="108" t="s">
        <v>38</v>
      </c>
      <c r="C69" s="508">
        <v>2325.15</v>
      </c>
      <c r="D69" s="112">
        <v>2287.41</v>
      </c>
      <c r="E69" s="508">
        <f>D69/C69*100</f>
        <v>98.376878911037991</v>
      </c>
      <c r="F69" s="508">
        <v>1843.5</v>
      </c>
    </row>
    <row r="70" spans="1:6" ht="33">
      <c r="A70" s="118" t="s">
        <v>128</v>
      </c>
      <c r="B70" s="108" t="s">
        <v>37</v>
      </c>
      <c r="C70" s="508">
        <f>C69/C68*100</f>
        <v>10.861872522076208</v>
      </c>
      <c r="D70" s="112">
        <f>D69/D68*100</f>
        <v>10.646529234541447</v>
      </c>
      <c r="E70" s="508">
        <f>D70/C70*100</f>
        <v>98.017438640555881</v>
      </c>
      <c r="F70" s="112">
        <f>F69/F68*100</f>
        <v>8.5656855893897941</v>
      </c>
    </row>
    <row r="71" spans="1:6" ht="34.5" customHeight="1" thickBot="1">
      <c r="A71" s="119" t="s">
        <v>228</v>
      </c>
      <c r="B71" s="62" t="s">
        <v>38</v>
      </c>
      <c r="C71" s="368">
        <v>2900</v>
      </c>
      <c r="D71" s="82">
        <v>2900</v>
      </c>
      <c r="E71" s="509">
        <f>D71/C71*100</f>
        <v>100</v>
      </c>
      <c r="F71" s="312" t="s">
        <v>232</v>
      </c>
    </row>
    <row r="72" spans="1:6" ht="20.25" customHeight="1">
      <c r="A72" s="99"/>
      <c r="B72" s="39"/>
      <c r="D72" s="1"/>
      <c r="E72" s="1"/>
      <c r="F72" s="1"/>
    </row>
    <row r="73" spans="1:6" ht="16.5" customHeight="1">
      <c r="A73" s="703" t="s">
        <v>390</v>
      </c>
      <c r="B73" s="703"/>
      <c r="C73" s="703"/>
      <c r="D73" s="703"/>
      <c r="E73" s="703"/>
      <c r="F73" s="703"/>
    </row>
    <row r="74" spans="1:6" ht="16.5">
      <c r="A74" s="703" t="s">
        <v>244</v>
      </c>
      <c r="B74" s="703"/>
      <c r="C74" s="703"/>
      <c r="D74" s="703"/>
      <c r="E74" s="703"/>
      <c r="F74" s="703"/>
    </row>
    <row r="75" spans="1:6" ht="34.5" customHeight="1">
      <c r="A75" s="703" t="s">
        <v>243</v>
      </c>
      <c r="B75" s="703"/>
      <c r="C75" s="703"/>
      <c r="D75" s="703"/>
      <c r="E75" s="703"/>
      <c r="F75" s="703"/>
    </row>
    <row r="77" spans="1:6" ht="12.75">
      <c r="D77" s="2"/>
      <c r="E77" s="2"/>
      <c r="F77" s="2"/>
    </row>
    <row r="78" spans="1:6" ht="15.75" customHeight="1">
      <c r="A78" s="28"/>
      <c r="B78" s="29"/>
      <c r="C78" s="29"/>
      <c r="D78" s="29"/>
      <c r="E78" s="29"/>
      <c r="F78" s="29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73:F73"/>
    <mergeCell ref="A74:F74"/>
    <mergeCell ref="A75:F75"/>
    <mergeCell ref="A1:F1"/>
    <mergeCell ref="A3:A4"/>
    <mergeCell ref="B3:B4"/>
    <mergeCell ref="C3:E3"/>
    <mergeCell ref="A56:A57"/>
    <mergeCell ref="A58:A5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9"/>
  <sheetViews>
    <sheetView workbookViewId="0">
      <selection activeCell="X44" sqref="X44"/>
    </sheetView>
  </sheetViews>
  <sheetFormatPr defaultColWidth="4.5703125" defaultRowHeight="15.75"/>
  <cols>
    <col min="1" max="1" width="3.7109375" style="16" customWidth="1"/>
    <col min="2" max="2" width="3.85546875" style="19" customWidth="1"/>
    <col min="3" max="3" width="5.42578125" style="19" customWidth="1"/>
    <col min="4" max="4" width="4.28515625" style="19" customWidth="1"/>
    <col min="5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15" customHeight="1">
      <c r="A1" s="949" t="s">
        <v>565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</row>
    <row r="2" spans="1:47" ht="12.75" customHeight="1" thickBot="1">
      <c r="A2" s="83"/>
      <c r="B2" s="83"/>
      <c r="C2" s="83"/>
      <c r="D2" s="83"/>
      <c r="E2" s="83"/>
      <c r="S2" s="1028" t="s">
        <v>152</v>
      </c>
      <c r="T2" s="1028"/>
      <c r="U2" s="1028"/>
    </row>
    <row r="3" spans="1:47" ht="30.75" customHeight="1" thickBot="1">
      <c r="A3" s="1029" t="s">
        <v>17</v>
      </c>
      <c r="B3" s="1030"/>
      <c r="C3" s="1030"/>
      <c r="D3" s="1030"/>
      <c r="E3" s="1031"/>
      <c r="F3" s="1032" t="s">
        <v>129</v>
      </c>
      <c r="G3" s="1033"/>
      <c r="H3" s="1032" t="s">
        <v>58</v>
      </c>
      <c r="I3" s="1033"/>
      <c r="J3" s="1032" t="s">
        <v>59</v>
      </c>
      <c r="K3" s="1033"/>
      <c r="L3" s="1034" t="s">
        <v>19</v>
      </c>
      <c r="M3" s="1035"/>
      <c r="N3" s="1034" t="s">
        <v>68</v>
      </c>
      <c r="O3" s="1035"/>
      <c r="P3" s="1032" t="s">
        <v>18</v>
      </c>
      <c r="Q3" s="1033"/>
      <c r="R3" s="1032" t="s">
        <v>20</v>
      </c>
      <c r="S3" s="1033"/>
      <c r="T3" s="1032" t="s">
        <v>21</v>
      </c>
      <c r="U3" s="1033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1.5" customHeight="1">
      <c r="A4" s="753" t="s">
        <v>149</v>
      </c>
      <c r="B4" s="1020"/>
      <c r="C4" s="1020"/>
      <c r="D4" s="1020"/>
      <c r="E4" s="1021"/>
      <c r="F4" s="1022" t="s">
        <v>22</v>
      </c>
      <c r="G4" s="1023"/>
      <c r="H4" s="1024">
        <v>22</v>
      </c>
      <c r="I4" s="1025"/>
      <c r="J4" s="1024">
        <v>17</v>
      </c>
      <c r="K4" s="1025"/>
      <c r="L4" s="1024">
        <v>13</v>
      </c>
      <c r="M4" s="1025"/>
      <c r="N4" s="1026">
        <v>13.27</v>
      </c>
      <c r="O4" s="1027"/>
      <c r="P4" s="1024">
        <v>25</v>
      </c>
      <c r="Q4" s="1025"/>
      <c r="R4" s="1024">
        <v>15</v>
      </c>
      <c r="S4" s="1025"/>
      <c r="T4" s="1024">
        <v>16.5</v>
      </c>
      <c r="U4" s="1025"/>
    </row>
    <row r="5" spans="1:47" ht="32.25" customHeight="1">
      <c r="A5" s="754" t="s">
        <v>23</v>
      </c>
      <c r="B5" s="1008"/>
      <c r="C5" s="1008"/>
      <c r="D5" s="1008"/>
      <c r="E5" s="1009"/>
      <c r="F5" s="1010" t="s">
        <v>24</v>
      </c>
      <c r="G5" s="1011"/>
      <c r="H5" s="1012">
        <v>440.31</v>
      </c>
      <c r="I5" s="1013"/>
      <c r="J5" s="996">
        <v>327.35000000000002</v>
      </c>
      <c r="K5" s="997"/>
      <c r="L5" s="1012">
        <v>178.41</v>
      </c>
      <c r="M5" s="1013"/>
      <c r="N5" s="996">
        <v>243.77</v>
      </c>
      <c r="O5" s="997"/>
      <c r="P5" s="996">
        <v>356.1</v>
      </c>
      <c r="Q5" s="997"/>
      <c r="R5" s="996">
        <v>227.2</v>
      </c>
      <c r="S5" s="997"/>
      <c r="T5" s="996">
        <v>426.8</v>
      </c>
      <c r="U5" s="997"/>
    </row>
    <row r="6" spans="1:47" ht="30.75" customHeight="1">
      <c r="A6" s="1017" t="s">
        <v>25</v>
      </c>
      <c r="B6" s="1018"/>
      <c r="C6" s="1018"/>
      <c r="D6" s="1018"/>
      <c r="E6" s="1019"/>
      <c r="F6" s="1010" t="s">
        <v>153</v>
      </c>
      <c r="G6" s="1011"/>
      <c r="H6" s="1012">
        <v>29.35</v>
      </c>
      <c r="I6" s="1013"/>
      <c r="J6" s="996">
        <v>31.1</v>
      </c>
      <c r="K6" s="997"/>
      <c r="L6" s="1012">
        <v>22.64</v>
      </c>
      <c r="M6" s="1013"/>
      <c r="N6" s="1014">
        <v>24.73</v>
      </c>
      <c r="O6" s="1015"/>
      <c r="P6" s="1012">
        <v>21.2</v>
      </c>
      <c r="Q6" s="1013"/>
      <c r="R6" s="1012">
        <v>46.4</v>
      </c>
      <c r="S6" s="1013"/>
      <c r="T6" s="996">
        <v>35.6</v>
      </c>
      <c r="U6" s="997"/>
    </row>
    <row r="7" spans="1:47" ht="30.75" customHeight="1">
      <c r="A7" s="754" t="s">
        <v>26</v>
      </c>
      <c r="B7" s="1008"/>
      <c r="C7" s="1008"/>
      <c r="D7" s="1008"/>
      <c r="E7" s="1009"/>
      <c r="F7" s="1010" t="s">
        <v>24</v>
      </c>
      <c r="G7" s="1011"/>
      <c r="H7" s="1012">
        <v>215.45</v>
      </c>
      <c r="I7" s="1013"/>
      <c r="J7" s="996">
        <v>256.98</v>
      </c>
      <c r="K7" s="997"/>
      <c r="L7" s="1012">
        <v>316.13</v>
      </c>
      <c r="M7" s="1013"/>
      <c r="N7" s="1014">
        <v>276.82</v>
      </c>
      <c r="O7" s="1015"/>
      <c r="P7" s="996">
        <v>500.4</v>
      </c>
      <c r="Q7" s="997"/>
      <c r="R7" s="996">
        <v>500.7</v>
      </c>
      <c r="S7" s="997"/>
      <c r="T7" s="996">
        <v>518.70000000000005</v>
      </c>
      <c r="U7" s="997"/>
    </row>
    <row r="8" spans="1:47" ht="46.5" customHeight="1" thickBot="1">
      <c r="A8" s="755" t="s">
        <v>148</v>
      </c>
      <c r="B8" s="998"/>
      <c r="C8" s="998"/>
      <c r="D8" s="998"/>
      <c r="E8" s="999"/>
      <c r="F8" s="1000" t="s">
        <v>27</v>
      </c>
      <c r="G8" s="1001"/>
      <c r="H8" s="1002">
        <v>116</v>
      </c>
      <c r="I8" s="1003"/>
      <c r="J8" s="1002">
        <v>106</v>
      </c>
      <c r="K8" s="1003"/>
      <c r="L8" s="1002">
        <v>106</v>
      </c>
      <c r="M8" s="1003"/>
      <c r="N8" s="1004">
        <v>106.75</v>
      </c>
      <c r="O8" s="1005"/>
      <c r="P8" s="1006">
        <v>311.60000000000002</v>
      </c>
      <c r="Q8" s="1007"/>
      <c r="R8" s="1002">
        <v>159.80000000000001</v>
      </c>
      <c r="S8" s="1003"/>
      <c r="T8" s="1002">
        <v>155.5</v>
      </c>
      <c r="U8" s="1003"/>
    </row>
    <row r="9" spans="1:47" ht="15.75" customHeight="1">
      <c r="A9" s="83"/>
      <c r="B9" s="83"/>
      <c r="C9" s="83"/>
      <c r="D9" s="83"/>
      <c r="E9" s="83"/>
    </row>
    <row r="10" spans="1:47" ht="15" customHeight="1" thickBot="1">
      <c r="A10" s="949" t="s">
        <v>2</v>
      </c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</row>
    <row r="11" spans="1:47" ht="15" customHeight="1" thickBot="1">
      <c r="A11" s="985"/>
      <c r="B11" s="986"/>
      <c r="C11" s="987"/>
      <c r="D11" s="988" t="s">
        <v>513</v>
      </c>
      <c r="E11" s="989"/>
      <c r="F11" s="989"/>
      <c r="G11" s="990"/>
      <c r="H11" s="991" t="s">
        <v>514</v>
      </c>
      <c r="I11" s="989"/>
      <c r="J11" s="989"/>
      <c r="K11" s="992"/>
      <c r="L11" s="993" t="s">
        <v>515</v>
      </c>
      <c r="M11" s="994"/>
      <c r="N11" s="994"/>
      <c r="O11" s="995"/>
      <c r="P11" s="988" t="s">
        <v>516</v>
      </c>
      <c r="Q11" s="989"/>
      <c r="R11" s="989"/>
      <c r="S11" s="990"/>
    </row>
    <row r="12" spans="1:47" ht="15" customHeight="1">
      <c r="A12" s="973" t="s">
        <v>29</v>
      </c>
      <c r="B12" s="974"/>
      <c r="C12" s="975"/>
      <c r="D12" s="976" t="s">
        <v>386</v>
      </c>
      <c r="E12" s="977"/>
      <c r="F12" s="977"/>
      <c r="G12" s="978"/>
      <c r="H12" s="979" t="s">
        <v>346</v>
      </c>
      <c r="I12" s="980"/>
      <c r="J12" s="980"/>
      <c r="K12" s="981"/>
      <c r="L12" s="982" t="s">
        <v>393</v>
      </c>
      <c r="M12" s="983"/>
      <c r="N12" s="983"/>
      <c r="O12" s="984"/>
      <c r="P12" s="976" t="s">
        <v>347</v>
      </c>
      <c r="Q12" s="977"/>
      <c r="R12" s="977"/>
      <c r="S12" s="978"/>
    </row>
    <row r="13" spans="1:47" ht="15" customHeight="1">
      <c r="A13" s="955" t="s">
        <v>150</v>
      </c>
      <c r="B13" s="956"/>
      <c r="C13" s="957"/>
      <c r="D13" s="958" t="s">
        <v>387</v>
      </c>
      <c r="E13" s="959"/>
      <c r="F13" s="959"/>
      <c r="G13" s="960"/>
      <c r="H13" s="958" t="s">
        <v>542</v>
      </c>
      <c r="I13" s="959"/>
      <c r="J13" s="959"/>
      <c r="K13" s="960"/>
      <c r="L13" s="961" t="s">
        <v>394</v>
      </c>
      <c r="M13" s="962"/>
      <c r="N13" s="962"/>
      <c r="O13" s="963"/>
      <c r="P13" s="958" t="s">
        <v>544</v>
      </c>
      <c r="Q13" s="959"/>
      <c r="R13" s="959"/>
      <c r="S13" s="960"/>
      <c r="V13" s="16" t="s">
        <v>218</v>
      </c>
    </row>
    <row r="14" spans="1:47" ht="15" customHeight="1">
      <c r="A14" s="955" t="s">
        <v>151</v>
      </c>
      <c r="B14" s="956"/>
      <c r="C14" s="957"/>
      <c r="D14" s="958" t="s">
        <v>388</v>
      </c>
      <c r="E14" s="959"/>
      <c r="F14" s="959"/>
      <c r="G14" s="960"/>
      <c r="H14" s="958" t="s">
        <v>389</v>
      </c>
      <c r="I14" s="959"/>
      <c r="J14" s="959"/>
      <c r="K14" s="960"/>
      <c r="L14" s="961" t="s">
        <v>347</v>
      </c>
      <c r="M14" s="962"/>
      <c r="N14" s="962"/>
      <c r="O14" s="963"/>
      <c r="P14" s="958" t="s">
        <v>545</v>
      </c>
      <c r="Q14" s="959"/>
      <c r="R14" s="959"/>
      <c r="S14" s="960"/>
      <c r="V14" s="16" t="s">
        <v>218</v>
      </c>
    </row>
    <row r="15" spans="1:47" ht="15" customHeight="1" thickBot="1">
      <c r="A15" s="964" t="s">
        <v>30</v>
      </c>
      <c r="B15" s="965"/>
      <c r="C15" s="966"/>
      <c r="D15" s="967">
        <v>30</v>
      </c>
      <c r="E15" s="968"/>
      <c r="F15" s="968"/>
      <c r="G15" s="969"/>
      <c r="H15" s="967" t="s">
        <v>392</v>
      </c>
      <c r="I15" s="968"/>
      <c r="J15" s="968"/>
      <c r="K15" s="969"/>
      <c r="L15" s="970" t="s">
        <v>543</v>
      </c>
      <c r="M15" s="971"/>
      <c r="N15" s="971"/>
      <c r="O15" s="972"/>
      <c r="P15" s="967" t="s">
        <v>546</v>
      </c>
      <c r="Q15" s="968"/>
      <c r="R15" s="968"/>
      <c r="S15" s="969"/>
    </row>
    <row r="16" spans="1:47" ht="9.75" customHeight="1">
      <c r="A16" s="27"/>
      <c r="B16" s="27"/>
      <c r="C16" s="27"/>
      <c r="D16" s="27"/>
      <c r="E16" s="27"/>
    </row>
    <row r="17" spans="1:34" ht="16.5" customHeight="1" thickBot="1">
      <c r="A17" s="949" t="s">
        <v>222</v>
      </c>
      <c r="B17" s="949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</row>
    <row r="18" spans="1:34" ht="15" customHeight="1">
      <c r="A18" s="950" t="s">
        <v>147</v>
      </c>
      <c r="B18" s="951"/>
      <c r="C18" s="951"/>
      <c r="D18" s="951" t="s">
        <v>32</v>
      </c>
      <c r="E18" s="951"/>
      <c r="F18" s="951"/>
      <c r="G18" s="951"/>
      <c r="H18" s="953" t="s">
        <v>199</v>
      </c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4"/>
    </row>
    <row r="19" spans="1:34">
      <c r="A19" s="952"/>
      <c r="B19" s="933"/>
      <c r="C19" s="933"/>
      <c r="D19" s="933"/>
      <c r="E19" s="933"/>
      <c r="F19" s="933"/>
      <c r="G19" s="933"/>
      <c r="H19" s="934" t="s">
        <v>31</v>
      </c>
      <c r="I19" s="934"/>
      <c r="J19" s="934"/>
      <c r="K19" s="934"/>
      <c r="L19" s="933" t="s">
        <v>145</v>
      </c>
      <c r="M19" s="933"/>
      <c r="N19" s="933"/>
      <c r="O19" s="933"/>
      <c r="P19" s="934" t="s">
        <v>146</v>
      </c>
      <c r="Q19" s="934"/>
      <c r="R19" s="934"/>
      <c r="S19" s="935"/>
    </row>
    <row r="20" spans="1:34" ht="15.75" customHeight="1">
      <c r="A20" s="941" t="s">
        <v>401</v>
      </c>
      <c r="B20" s="942"/>
      <c r="C20" s="942"/>
      <c r="D20" s="948">
        <v>32.01</v>
      </c>
      <c r="E20" s="948"/>
      <c r="F20" s="948"/>
      <c r="G20" s="948"/>
      <c r="H20" s="944" t="s">
        <v>395</v>
      </c>
      <c r="I20" s="944"/>
      <c r="J20" s="944"/>
      <c r="K20" s="944"/>
      <c r="L20" s="943" t="s">
        <v>396</v>
      </c>
      <c r="M20" s="943"/>
      <c r="N20" s="943"/>
      <c r="O20" s="943"/>
      <c r="P20" s="944" t="s">
        <v>397</v>
      </c>
      <c r="Q20" s="944"/>
      <c r="R20" s="944"/>
      <c r="S20" s="945"/>
    </row>
    <row r="21" spans="1:34" ht="15.75" customHeight="1">
      <c r="A21" s="931" t="s">
        <v>229</v>
      </c>
      <c r="B21" s="932"/>
      <c r="C21" s="932"/>
      <c r="D21" s="946">
        <v>30.36</v>
      </c>
      <c r="E21" s="946"/>
      <c r="F21" s="946"/>
      <c r="G21" s="946"/>
      <c r="H21" s="934" t="s">
        <v>402</v>
      </c>
      <c r="I21" s="934"/>
      <c r="J21" s="934"/>
      <c r="K21" s="934"/>
      <c r="L21" s="933" t="s">
        <v>403</v>
      </c>
      <c r="M21" s="933"/>
      <c r="N21" s="933"/>
      <c r="O21" s="933"/>
      <c r="P21" s="934" t="s">
        <v>404</v>
      </c>
      <c r="Q21" s="934"/>
      <c r="R21" s="934"/>
      <c r="S21" s="935"/>
    </row>
    <row r="22" spans="1:34" ht="15.75" customHeight="1">
      <c r="A22" s="931" t="s">
        <v>12</v>
      </c>
      <c r="B22" s="932"/>
      <c r="C22" s="932"/>
      <c r="D22" s="946">
        <v>28.95</v>
      </c>
      <c r="E22" s="946"/>
      <c r="F22" s="946"/>
      <c r="G22" s="946"/>
      <c r="H22" s="934" t="s">
        <v>430</v>
      </c>
      <c r="I22" s="934"/>
      <c r="J22" s="934"/>
      <c r="K22" s="934"/>
      <c r="L22" s="933" t="s">
        <v>431</v>
      </c>
      <c r="M22" s="933"/>
      <c r="N22" s="933"/>
      <c r="O22" s="933"/>
      <c r="P22" s="934" t="s">
        <v>432</v>
      </c>
      <c r="Q22" s="934"/>
      <c r="R22" s="934"/>
      <c r="S22" s="935"/>
    </row>
    <row r="23" spans="1:34" ht="15.75" customHeight="1">
      <c r="A23" s="941" t="s">
        <v>13</v>
      </c>
      <c r="B23" s="942"/>
      <c r="C23" s="942"/>
      <c r="D23" s="948">
        <v>29.29</v>
      </c>
      <c r="E23" s="948"/>
      <c r="F23" s="948"/>
      <c r="G23" s="948"/>
      <c r="H23" s="944" t="s">
        <v>474</v>
      </c>
      <c r="I23" s="944"/>
      <c r="J23" s="944"/>
      <c r="K23" s="944"/>
      <c r="L23" s="943" t="s">
        <v>475</v>
      </c>
      <c r="M23" s="943"/>
      <c r="N23" s="943"/>
      <c r="O23" s="943"/>
      <c r="P23" s="944" t="s">
        <v>476</v>
      </c>
      <c r="Q23" s="944"/>
      <c r="R23" s="944"/>
      <c r="S23" s="945"/>
    </row>
    <row r="24" spans="1:34" ht="15.75" customHeight="1">
      <c r="A24" s="931" t="s">
        <v>14</v>
      </c>
      <c r="B24" s="932"/>
      <c r="C24" s="932"/>
      <c r="D24" s="946">
        <v>29.42</v>
      </c>
      <c r="E24" s="946"/>
      <c r="F24" s="946"/>
      <c r="G24" s="946"/>
      <c r="H24" s="934" t="s">
        <v>547</v>
      </c>
      <c r="I24" s="934"/>
      <c r="J24" s="934"/>
      <c r="K24" s="934"/>
      <c r="L24" s="933" t="s">
        <v>548</v>
      </c>
      <c r="M24" s="933"/>
      <c r="N24" s="933"/>
      <c r="O24" s="933"/>
      <c r="P24" s="934" t="s">
        <v>549</v>
      </c>
      <c r="Q24" s="934"/>
      <c r="R24" s="934"/>
      <c r="S24" s="935"/>
    </row>
    <row r="25" spans="1:34" ht="15.75" customHeight="1">
      <c r="A25" s="941" t="s">
        <v>15</v>
      </c>
      <c r="B25" s="942"/>
      <c r="C25" s="942"/>
      <c r="D25" s="948">
        <v>32.450000000000003</v>
      </c>
      <c r="E25" s="948"/>
      <c r="F25" s="948"/>
      <c r="G25" s="948"/>
      <c r="H25" s="944" t="s">
        <v>550</v>
      </c>
      <c r="I25" s="944"/>
      <c r="J25" s="944"/>
      <c r="K25" s="944"/>
      <c r="L25" s="943" t="s">
        <v>551</v>
      </c>
      <c r="M25" s="943"/>
      <c r="N25" s="943"/>
      <c r="O25" s="943"/>
      <c r="P25" s="944" t="s">
        <v>552</v>
      </c>
      <c r="Q25" s="944"/>
      <c r="R25" s="944"/>
      <c r="S25" s="945"/>
    </row>
    <row r="26" spans="1:34" ht="15.75" customHeight="1" thickBot="1">
      <c r="A26" s="936" t="s">
        <v>16</v>
      </c>
      <c r="B26" s="937"/>
      <c r="C26" s="937"/>
      <c r="D26" s="947">
        <v>32.840000000000003</v>
      </c>
      <c r="E26" s="947"/>
      <c r="F26" s="947"/>
      <c r="G26" s="947"/>
      <c r="H26" s="939" t="s">
        <v>559</v>
      </c>
      <c r="I26" s="939"/>
      <c r="J26" s="939"/>
      <c r="K26" s="939"/>
      <c r="L26" s="938" t="s">
        <v>560</v>
      </c>
      <c r="M26" s="938"/>
      <c r="N26" s="938"/>
      <c r="O26" s="938"/>
      <c r="P26" s="939" t="s">
        <v>561</v>
      </c>
      <c r="Q26" s="939"/>
      <c r="R26" s="939"/>
      <c r="S26" s="940"/>
    </row>
    <row r="27" spans="1:34" ht="15.75" customHeight="1" thickBot="1">
      <c r="A27" s="949" t="s">
        <v>429</v>
      </c>
      <c r="B27" s="949"/>
      <c r="C27" s="949"/>
      <c r="D27" s="949"/>
      <c r="E27" s="949"/>
      <c r="F27" s="949"/>
      <c r="G27" s="949"/>
      <c r="H27" s="949"/>
      <c r="I27" s="949"/>
      <c r="J27" s="949"/>
      <c r="K27" s="949"/>
      <c r="L27" s="949"/>
      <c r="M27" s="949"/>
      <c r="N27" s="949"/>
      <c r="O27" s="949"/>
      <c r="P27" s="949"/>
      <c r="Q27" s="949"/>
      <c r="R27" s="949"/>
      <c r="S27" s="949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6.5" customHeight="1">
      <c r="A28" s="950" t="s">
        <v>147</v>
      </c>
      <c r="B28" s="951"/>
      <c r="C28" s="951"/>
      <c r="D28" s="951" t="s">
        <v>32</v>
      </c>
      <c r="E28" s="951"/>
      <c r="F28" s="951"/>
      <c r="G28" s="951"/>
      <c r="H28" s="953" t="s">
        <v>199</v>
      </c>
      <c r="I28" s="953"/>
      <c r="J28" s="953"/>
      <c r="K28" s="953"/>
      <c r="L28" s="953"/>
      <c r="M28" s="953"/>
      <c r="N28" s="953"/>
      <c r="O28" s="953"/>
      <c r="P28" s="953"/>
      <c r="Q28" s="953"/>
      <c r="R28" s="953"/>
      <c r="S28" s="954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>
      <c r="A29" s="952"/>
      <c r="B29" s="933"/>
      <c r="C29" s="933"/>
      <c r="D29" s="933"/>
      <c r="E29" s="933"/>
      <c r="F29" s="933"/>
      <c r="G29" s="933"/>
      <c r="H29" s="934" t="s">
        <v>31</v>
      </c>
      <c r="I29" s="934"/>
      <c r="J29" s="934"/>
      <c r="K29" s="934"/>
      <c r="L29" s="933" t="s">
        <v>145</v>
      </c>
      <c r="M29" s="933"/>
      <c r="N29" s="933"/>
      <c r="O29" s="933"/>
      <c r="P29" s="934" t="s">
        <v>146</v>
      </c>
      <c r="Q29" s="934"/>
      <c r="R29" s="934"/>
      <c r="S29" s="935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>
      <c r="A30" s="941" t="s">
        <v>401</v>
      </c>
      <c r="B30" s="942"/>
      <c r="C30" s="942"/>
      <c r="D30" s="1036">
        <v>41.4</v>
      </c>
      <c r="E30" s="1036"/>
      <c r="F30" s="1036"/>
      <c r="G30" s="1036"/>
      <c r="H30" s="944" t="s">
        <v>398</v>
      </c>
      <c r="I30" s="944"/>
      <c r="J30" s="944"/>
      <c r="K30" s="944"/>
      <c r="L30" s="943" t="s">
        <v>399</v>
      </c>
      <c r="M30" s="943"/>
      <c r="N30" s="943"/>
      <c r="O30" s="943"/>
      <c r="P30" s="944" t="s">
        <v>400</v>
      </c>
      <c r="Q30" s="944"/>
      <c r="R30" s="944"/>
      <c r="S30" s="945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6.5" customHeight="1">
      <c r="A31" s="931" t="s">
        <v>229</v>
      </c>
      <c r="B31" s="932"/>
      <c r="C31" s="932"/>
      <c r="D31" s="933">
        <v>39.78</v>
      </c>
      <c r="E31" s="933"/>
      <c r="F31" s="933"/>
      <c r="G31" s="933"/>
      <c r="H31" s="934" t="s">
        <v>405</v>
      </c>
      <c r="I31" s="934"/>
      <c r="J31" s="934"/>
      <c r="K31" s="934"/>
      <c r="L31" s="933" t="s">
        <v>406</v>
      </c>
      <c r="M31" s="933"/>
      <c r="N31" s="933"/>
      <c r="O31" s="933"/>
      <c r="P31" s="934" t="s">
        <v>407</v>
      </c>
      <c r="Q31" s="934"/>
      <c r="R31" s="934"/>
      <c r="S31" s="935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6.5" customHeight="1">
      <c r="A32" s="931" t="s">
        <v>12</v>
      </c>
      <c r="B32" s="932"/>
      <c r="C32" s="932"/>
      <c r="D32" s="933">
        <v>38.909999999999997</v>
      </c>
      <c r="E32" s="933"/>
      <c r="F32" s="933"/>
      <c r="G32" s="933"/>
      <c r="H32" s="934" t="s">
        <v>433</v>
      </c>
      <c r="I32" s="934"/>
      <c r="J32" s="934"/>
      <c r="K32" s="934"/>
      <c r="L32" s="933" t="s">
        <v>434</v>
      </c>
      <c r="M32" s="933"/>
      <c r="N32" s="933"/>
      <c r="O32" s="933"/>
      <c r="P32" s="934" t="s">
        <v>435</v>
      </c>
      <c r="Q32" s="934"/>
      <c r="R32" s="934"/>
      <c r="S32" s="935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6.5" customHeight="1">
      <c r="A33" s="941" t="s">
        <v>13</v>
      </c>
      <c r="B33" s="942"/>
      <c r="C33" s="942"/>
      <c r="D33" s="943">
        <v>39.04</v>
      </c>
      <c r="E33" s="943"/>
      <c r="F33" s="943"/>
      <c r="G33" s="943"/>
      <c r="H33" s="944" t="s">
        <v>477</v>
      </c>
      <c r="I33" s="944"/>
      <c r="J33" s="944"/>
      <c r="K33" s="944"/>
      <c r="L33" s="943" t="s">
        <v>478</v>
      </c>
      <c r="M33" s="943"/>
      <c r="N33" s="943"/>
      <c r="O33" s="943"/>
      <c r="P33" s="944" t="s">
        <v>479</v>
      </c>
      <c r="Q33" s="944"/>
      <c r="R33" s="944"/>
      <c r="S33" s="945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6.5" customHeight="1">
      <c r="A34" s="931" t="s">
        <v>14</v>
      </c>
      <c r="B34" s="932"/>
      <c r="C34" s="932"/>
      <c r="D34" s="933">
        <v>38.74</v>
      </c>
      <c r="E34" s="933"/>
      <c r="F34" s="933"/>
      <c r="G34" s="933"/>
      <c r="H34" s="934" t="s">
        <v>553</v>
      </c>
      <c r="I34" s="934"/>
      <c r="J34" s="934"/>
      <c r="K34" s="934"/>
      <c r="L34" s="933" t="s">
        <v>554</v>
      </c>
      <c r="M34" s="933"/>
      <c r="N34" s="933"/>
      <c r="O34" s="933"/>
      <c r="P34" s="934" t="s">
        <v>555</v>
      </c>
      <c r="Q34" s="934"/>
      <c r="R34" s="934"/>
      <c r="S34" s="935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6.5" customHeight="1">
      <c r="A35" s="941" t="s">
        <v>15</v>
      </c>
      <c r="B35" s="942"/>
      <c r="C35" s="942"/>
      <c r="D35" s="943">
        <v>40.46</v>
      </c>
      <c r="E35" s="943"/>
      <c r="F35" s="943"/>
      <c r="G35" s="943"/>
      <c r="H35" s="944" t="s">
        <v>556</v>
      </c>
      <c r="I35" s="944"/>
      <c r="J35" s="944"/>
      <c r="K35" s="944"/>
      <c r="L35" s="943" t="s">
        <v>557</v>
      </c>
      <c r="M35" s="943"/>
      <c r="N35" s="943"/>
      <c r="O35" s="943"/>
      <c r="P35" s="944" t="s">
        <v>558</v>
      </c>
      <c r="Q35" s="944"/>
      <c r="R35" s="944"/>
      <c r="S35" s="945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6.5" customHeight="1" thickBot="1">
      <c r="A36" s="936" t="s">
        <v>16</v>
      </c>
      <c r="B36" s="937"/>
      <c r="C36" s="937"/>
      <c r="D36" s="938">
        <v>41.02</v>
      </c>
      <c r="E36" s="938"/>
      <c r="F36" s="938"/>
      <c r="G36" s="938"/>
      <c r="H36" s="939" t="s">
        <v>562</v>
      </c>
      <c r="I36" s="939"/>
      <c r="J36" s="939"/>
      <c r="K36" s="939"/>
      <c r="L36" s="938" t="s">
        <v>563</v>
      </c>
      <c r="M36" s="938"/>
      <c r="N36" s="938"/>
      <c r="O36" s="938"/>
      <c r="P36" s="939" t="s">
        <v>564</v>
      </c>
      <c r="Q36" s="939"/>
      <c r="R36" s="939"/>
      <c r="S36" s="940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23.25" customHeight="1">
      <c r="A37" s="929" t="s">
        <v>221</v>
      </c>
      <c r="B37" s="929"/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8.75" customHeight="1">
      <c r="A38" s="376"/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18.75">
      <c r="A39" s="306"/>
      <c r="B39" s="65"/>
      <c r="C39" s="66"/>
      <c r="D39" s="66"/>
      <c r="E39" s="66"/>
      <c r="F39" s="67"/>
      <c r="G39" s="68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8.75">
      <c r="A40" s="306"/>
      <c r="B40" s="65"/>
      <c r="C40" s="66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930"/>
      <c r="P40" s="930"/>
      <c r="Q40" s="930"/>
      <c r="R40" s="930"/>
      <c r="S40" s="930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33.75" customHeight="1">
      <c r="A41" s="65"/>
      <c r="B41" s="65"/>
      <c r="C41" s="66"/>
      <c r="D41" s="66"/>
      <c r="E41" s="66"/>
      <c r="F41" s="67"/>
      <c r="G41" s="6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34" ht="15.75" customHeight="1">
      <c r="A42" s="65"/>
      <c r="B42" s="65"/>
      <c r="C42" s="66"/>
      <c r="D42" s="66"/>
      <c r="E42" s="66"/>
      <c r="F42" s="67"/>
      <c r="G42" s="68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34" ht="18.75">
      <c r="A43" s="24"/>
      <c r="B43" s="25"/>
      <c r="C43" s="25"/>
      <c r="D43" s="2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Q43" s="24"/>
      <c r="R43" s="24"/>
      <c r="S43" s="24"/>
    </row>
    <row r="49" spans="1:3" ht="18.75">
      <c r="A49" s="65"/>
      <c r="B49" s="65"/>
      <c r="C49" s="66"/>
    </row>
    <row r="54" spans="1:3">
      <c r="B54" s="16"/>
      <c r="C54" s="16"/>
    </row>
    <row r="59" spans="1:3" ht="18.75">
      <c r="A59" s="65"/>
      <c r="B59" s="65"/>
      <c r="C59" s="66"/>
    </row>
  </sheetData>
  <mergeCells count="168">
    <mergeCell ref="P25:S25"/>
    <mergeCell ref="A33:C33"/>
    <mergeCell ref="D33:G33"/>
    <mergeCell ref="H33:K33"/>
    <mergeCell ref="L33:O33"/>
    <mergeCell ref="P33:S33"/>
    <mergeCell ref="A27:S27"/>
    <mergeCell ref="A28:C29"/>
    <mergeCell ref="D28:G29"/>
    <mergeCell ref="H28:S28"/>
    <mergeCell ref="H29:K29"/>
    <mergeCell ref="L29:O29"/>
    <mergeCell ref="P29:S29"/>
    <mergeCell ref="A30:C30"/>
    <mergeCell ref="D30:G30"/>
    <mergeCell ref="H30:K30"/>
    <mergeCell ref="L30:O30"/>
    <mergeCell ref="P30:S30"/>
    <mergeCell ref="A31:C31"/>
    <mergeCell ref="D31:G31"/>
    <mergeCell ref="H31:K31"/>
    <mergeCell ref="L31:O31"/>
    <mergeCell ref="P31:S31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20:C20"/>
    <mergeCell ref="D20:G20"/>
    <mergeCell ref="H20:K20"/>
    <mergeCell ref="L20:O20"/>
    <mergeCell ref="P20:S20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6:C26"/>
    <mergeCell ref="D26:G26"/>
    <mergeCell ref="H26:K26"/>
    <mergeCell ref="L26:O26"/>
    <mergeCell ref="P26:S26"/>
    <mergeCell ref="A23:C23"/>
    <mergeCell ref="D23:G23"/>
    <mergeCell ref="H23:K23"/>
    <mergeCell ref="L23:O23"/>
    <mergeCell ref="P23:S23"/>
    <mergeCell ref="A24:C24"/>
    <mergeCell ref="D24:G24"/>
    <mergeCell ref="H24:K24"/>
    <mergeCell ref="L24:O24"/>
    <mergeCell ref="P24:S24"/>
    <mergeCell ref="A25:C25"/>
    <mergeCell ref="D25:G25"/>
    <mergeCell ref="H25:K25"/>
    <mergeCell ref="L25:O25"/>
    <mergeCell ref="A37:S37"/>
    <mergeCell ref="O40:S40"/>
    <mergeCell ref="A32:C32"/>
    <mergeCell ref="D32:G32"/>
    <mergeCell ref="H32:K32"/>
    <mergeCell ref="L32:O32"/>
    <mergeCell ref="P32:S32"/>
    <mergeCell ref="A36:C36"/>
    <mergeCell ref="D36:G36"/>
    <mergeCell ref="H36:K36"/>
    <mergeCell ref="L36:O36"/>
    <mergeCell ref="P36:S36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E11" sqref="E1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30" bestFit="1" customWidth="1"/>
    <col min="4" max="5" width="14.85546875" style="30" customWidth="1"/>
    <col min="6" max="6" width="14.85546875" style="2" bestFit="1" customWidth="1"/>
    <col min="7" max="8" width="17.85546875" style="2" customWidth="1"/>
    <col min="9" max="257" width="9.140625" style="2"/>
    <col min="258" max="258" width="42.140625" style="2" bestFit="1" customWidth="1"/>
    <col min="259" max="259" width="7.7109375" style="2" bestFit="1" customWidth="1"/>
    <col min="260" max="260" width="14.85546875" style="2" bestFit="1" customWidth="1"/>
    <col min="261" max="261" width="14.85546875" style="2" customWidth="1"/>
    <col min="262" max="262" width="14.85546875" style="2" bestFit="1" customWidth="1"/>
    <col min="263" max="264" width="17.85546875" style="2" customWidth="1"/>
    <col min="265" max="513" width="9.140625" style="2"/>
    <col min="514" max="514" width="42.140625" style="2" bestFit="1" customWidth="1"/>
    <col min="515" max="515" width="7.7109375" style="2" bestFit="1" customWidth="1"/>
    <col min="516" max="516" width="14.85546875" style="2" bestFit="1" customWidth="1"/>
    <col min="517" max="517" width="14.85546875" style="2" customWidth="1"/>
    <col min="518" max="518" width="14.85546875" style="2" bestFit="1" customWidth="1"/>
    <col min="519" max="520" width="17.85546875" style="2" customWidth="1"/>
    <col min="521" max="769" width="9.140625" style="2"/>
    <col min="770" max="770" width="42.140625" style="2" bestFit="1" customWidth="1"/>
    <col min="771" max="771" width="7.7109375" style="2" bestFit="1" customWidth="1"/>
    <col min="772" max="772" width="14.85546875" style="2" bestFit="1" customWidth="1"/>
    <col min="773" max="773" width="14.85546875" style="2" customWidth="1"/>
    <col min="774" max="774" width="14.85546875" style="2" bestFit="1" customWidth="1"/>
    <col min="775" max="776" width="17.85546875" style="2" customWidth="1"/>
    <col min="777" max="1025" width="9.140625" style="2"/>
    <col min="1026" max="1026" width="42.140625" style="2" bestFit="1" customWidth="1"/>
    <col min="1027" max="1027" width="7.7109375" style="2" bestFit="1" customWidth="1"/>
    <col min="1028" max="1028" width="14.85546875" style="2" bestFit="1" customWidth="1"/>
    <col min="1029" max="1029" width="14.85546875" style="2" customWidth="1"/>
    <col min="1030" max="1030" width="14.85546875" style="2" bestFit="1" customWidth="1"/>
    <col min="1031" max="1032" width="17.85546875" style="2" customWidth="1"/>
    <col min="1033" max="1281" width="9.140625" style="2"/>
    <col min="1282" max="1282" width="42.140625" style="2" bestFit="1" customWidth="1"/>
    <col min="1283" max="1283" width="7.7109375" style="2" bestFit="1" customWidth="1"/>
    <col min="1284" max="1284" width="14.85546875" style="2" bestFit="1" customWidth="1"/>
    <col min="1285" max="1285" width="14.85546875" style="2" customWidth="1"/>
    <col min="1286" max="1286" width="14.85546875" style="2" bestFit="1" customWidth="1"/>
    <col min="1287" max="1288" width="17.85546875" style="2" customWidth="1"/>
    <col min="1289" max="1537" width="9.140625" style="2"/>
    <col min="1538" max="1538" width="42.140625" style="2" bestFit="1" customWidth="1"/>
    <col min="1539" max="1539" width="7.7109375" style="2" bestFit="1" customWidth="1"/>
    <col min="1540" max="1540" width="14.85546875" style="2" bestFit="1" customWidth="1"/>
    <col min="1541" max="1541" width="14.85546875" style="2" customWidth="1"/>
    <col min="1542" max="1542" width="14.85546875" style="2" bestFit="1" customWidth="1"/>
    <col min="1543" max="1544" width="17.85546875" style="2" customWidth="1"/>
    <col min="1545" max="1793" width="9.140625" style="2"/>
    <col min="1794" max="1794" width="42.140625" style="2" bestFit="1" customWidth="1"/>
    <col min="1795" max="1795" width="7.7109375" style="2" bestFit="1" customWidth="1"/>
    <col min="1796" max="1796" width="14.85546875" style="2" bestFit="1" customWidth="1"/>
    <col min="1797" max="1797" width="14.85546875" style="2" customWidth="1"/>
    <col min="1798" max="1798" width="14.85546875" style="2" bestFit="1" customWidth="1"/>
    <col min="1799" max="1800" width="17.85546875" style="2" customWidth="1"/>
    <col min="1801" max="2049" width="9.140625" style="2"/>
    <col min="2050" max="2050" width="42.140625" style="2" bestFit="1" customWidth="1"/>
    <col min="2051" max="2051" width="7.7109375" style="2" bestFit="1" customWidth="1"/>
    <col min="2052" max="2052" width="14.85546875" style="2" bestFit="1" customWidth="1"/>
    <col min="2053" max="2053" width="14.85546875" style="2" customWidth="1"/>
    <col min="2054" max="2054" width="14.85546875" style="2" bestFit="1" customWidth="1"/>
    <col min="2055" max="2056" width="17.85546875" style="2" customWidth="1"/>
    <col min="2057" max="2305" width="9.140625" style="2"/>
    <col min="2306" max="2306" width="42.140625" style="2" bestFit="1" customWidth="1"/>
    <col min="2307" max="2307" width="7.7109375" style="2" bestFit="1" customWidth="1"/>
    <col min="2308" max="2308" width="14.85546875" style="2" bestFit="1" customWidth="1"/>
    <col min="2309" max="2309" width="14.85546875" style="2" customWidth="1"/>
    <col min="2310" max="2310" width="14.85546875" style="2" bestFit="1" customWidth="1"/>
    <col min="2311" max="2312" width="17.85546875" style="2" customWidth="1"/>
    <col min="2313" max="2561" width="9.140625" style="2"/>
    <col min="2562" max="2562" width="42.140625" style="2" bestFit="1" customWidth="1"/>
    <col min="2563" max="2563" width="7.7109375" style="2" bestFit="1" customWidth="1"/>
    <col min="2564" max="2564" width="14.85546875" style="2" bestFit="1" customWidth="1"/>
    <col min="2565" max="2565" width="14.85546875" style="2" customWidth="1"/>
    <col min="2566" max="2566" width="14.85546875" style="2" bestFit="1" customWidth="1"/>
    <col min="2567" max="2568" width="17.85546875" style="2" customWidth="1"/>
    <col min="2569" max="2817" width="9.140625" style="2"/>
    <col min="2818" max="2818" width="42.140625" style="2" bestFit="1" customWidth="1"/>
    <col min="2819" max="2819" width="7.7109375" style="2" bestFit="1" customWidth="1"/>
    <col min="2820" max="2820" width="14.85546875" style="2" bestFit="1" customWidth="1"/>
    <col min="2821" max="2821" width="14.85546875" style="2" customWidth="1"/>
    <col min="2822" max="2822" width="14.85546875" style="2" bestFit="1" customWidth="1"/>
    <col min="2823" max="2824" width="17.85546875" style="2" customWidth="1"/>
    <col min="2825" max="3073" width="9.140625" style="2"/>
    <col min="3074" max="3074" width="42.140625" style="2" bestFit="1" customWidth="1"/>
    <col min="3075" max="3075" width="7.7109375" style="2" bestFit="1" customWidth="1"/>
    <col min="3076" max="3076" width="14.85546875" style="2" bestFit="1" customWidth="1"/>
    <col min="3077" max="3077" width="14.85546875" style="2" customWidth="1"/>
    <col min="3078" max="3078" width="14.85546875" style="2" bestFit="1" customWidth="1"/>
    <col min="3079" max="3080" width="17.85546875" style="2" customWidth="1"/>
    <col min="3081" max="3329" width="9.140625" style="2"/>
    <col min="3330" max="3330" width="42.140625" style="2" bestFit="1" customWidth="1"/>
    <col min="3331" max="3331" width="7.7109375" style="2" bestFit="1" customWidth="1"/>
    <col min="3332" max="3332" width="14.85546875" style="2" bestFit="1" customWidth="1"/>
    <col min="3333" max="3333" width="14.85546875" style="2" customWidth="1"/>
    <col min="3334" max="3334" width="14.85546875" style="2" bestFit="1" customWidth="1"/>
    <col min="3335" max="3336" width="17.85546875" style="2" customWidth="1"/>
    <col min="3337" max="3585" width="9.140625" style="2"/>
    <col min="3586" max="3586" width="42.140625" style="2" bestFit="1" customWidth="1"/>
    <col min="3587" max="3587" width="7.7109375" style="2" bestFit="1" customWidth="1"/>
    <col min="3588" max="3588" width="14.85546875" style="2" bestFit="1" customWidth="1"/>
    <col min="3589" max="3589" width="14.85546875" style="2" customWidth="1"/>
    <col min="3590" max="3590" width="14.85546875" style="2" bestFit="1" customWidth="1"/>
    <col min="3591" max="3592" width="17.85546875" style="2" customWidth="1"/>
    <col min="3593" max="3841" width="9.140625" style="2"/>
    <col min="3842" max="3842" width="42.140625" style="2" bestFit="1" customWidth="1"/>
    <col min="3843" max="3843" width="7.7109375" style="2" bestFit="1" customWidth="1"/>
    <col min="3844" max="3844" width="14.85546875" style="2" bestFit="1" customWidth="1"/>
    <col min="3845" max="3845" width="14.85546875" style="2" customWidth="1"/>
    <col min="3846" max="3846" width="14.85546875" style="2" bestFit="1" customWidth="1"/>
    <col min="3847" max="3848" width="17.85546875" style="2" customWidth="1"/>
    <col min="3849" max="4097" width="9.140625" style="2"/>
    <col min="4098" max="4098" width="42.140625" style="2" bestFit="1" customWidth="1"/>
    <col min="4099" max="4099" width="7.7109375" style="2" bestFit="1" customWidth="1"/>
    <col min="4100" max="4100" width="14.85546875" style="2" bestFit="1" customWidth="1"/>
    <col min="4101" max="4101" width="14.85546875" style="2" customWidth="1"/>
    <col min="4102" max="4102" width="14.85546875" style="2" bestFit="1" customWidth="1"/>
    <col min="4103" max="4104" width="17.85546875" style="2" customWidth="1"/>
    <col min="4105" max="4353" width="9.140625" style="2"/>
    <col min="4354" max="4354" width="42.140625" style="2" bestFit="1" customWidth="1"/>
    <col min="4355" max="4355" width="7.7109375" style="2" bestFit="1" customWidth="1"/>
    <col min="4356" max="4356" width="14.85546875" style="2" bestFit="1" customWidth="1"/>
    <col min="4357" max="4357" width="14.85546875" style="2" customWidth="1"/>
    <col min="4358" max="4358" width="14.85546875" style="2" bestFit="1" customWidth="1"/>
    <col min="4359" max="4360" width="17.85546875" style="2" customWidth="1"/>
    <col min="4361" max="4609" width="9.140625" style="2"/>
    <col min="4610" max="4610" width="42.140625" style="2" bestFit="1" customWidth="1"/>
    <col min="4611" max="4611" width="7.7109375" style="2" bestFit="1" customWidth="1"/>
    <col min="4612" max="4612" width="14.85546875" style="2" bestFit="1" customWidth="1"/>
    <col min="4613" max="4613" width="14.85546875" style="2" customWidth="1"/>
    <col min="4614" max="4614" width="14.85546875" style="2" bestFit="1" customWidth="1"/>
    <col min="4615" max="4616" width="17.85546875" style="2" customWidth="1"/>
    <col min="4617" max="4865" width="9.140625" style="2"/>
    <col min="4866" max="4866" width="42.140625" style="2" bestFit="1" customWidth="1"/>
    <col min="4867" max="4867" width="7.7109375" style="2" bestFit="1" customWidth="1"/>
    <col min="4868" max="4868" width="14.85546875" style="2" bestFit="1" customWidth="1"/>
    <col min="4869" max="4869" width="14.85546875" style="2" customWidth="1"/>
    <col min="4870" max="4870" width="14.85546875" style="2" bestFit="1" customWidth="1"/>
    <col min="4871" max="4872" width="17.85546875" style="2" customWidth="1"/>
    <col min="4873" max="5121" width="9.140625" style="2"/>
    <col min="5122" max="5122" width="42.140625" style="2" bestFit="1" customWidth="1"/>
    <col min="5123" max="5123" width="7.7109375" style="2" bestFit="1" customWidth="1"/>
    <col min="5124" max="5124" width="14.85546875" style="2" bestFit="1" customWidth="1"/>
    <col min="5125" max="5125" width="14.85546875" style="2" customWidth="1"/>
    <col min="5126" max="5126" width="14.85546875" style="2" bestFit="1" customWidth="1"/>
    <col min="5127" max="5128" width="17.85546875" style="2" customWidth="1"/>
    <col min="5129" max="5377" width="9.140625" style="2"/>
    <col min="5378" max="5378" width="42.140625" style="2" bestFit="1" customWidth="1"/>
    <col min="5379" max="5379" width="7.7109375" style="2" bestFit="1" customWidth="1"/>
    <col min="5380" max="5380" width="14.85546875" style="2" bestFit="1" customWidth="1"/>
    <col min="5381" max="5381" width="14.85546875" style="2" customWidth="1"/>
    <col min="5382" max="5382" width="14.85546875" style="2" bestFit="1" customWidth="1"/>
    <col min="5383" max="5384" width="17.85546875" style="2" customWidth="1"/>
    <col min="5385" max="5633" width="9.140625" style="2"/>
    <col min="5634" max="5634" width="42.140625" style="2" bestFit="1" customWidth="1"/>
    <col min="5635" max="5635" width="7.7109375" style="2" bestFit="1" customWidth="1"/>
    <col min="5636" max="5636" width="14.85546875" style="2" bestFit="1" customWidth="1"/>
    <col min="5637" max="5637" width="14.85546875" style="2" customWidth="1"/>
    <col min="5638" max="5638" width="14.85546875" style="2" bestFit="1" customWidth="1"/>
    <col min="5639" max="5640" width="17.85546875" style="2" customWidth="1"/>
    <col min="5641" max="5889" width="9.140625" style="2"/>
    <col min="5890" max="5890" width="42.140625" style="2" bestFit="1" customWidth="1"/>
    <col min="5891" max="5891" width="7.7109375" style="2" bestFit="1" customWidth="1"/>
    <col min="5892" max="5892" width="14.85546875" style="2" bestFit="1" customWidth="1"/>
    <col min="5893" max="5893" width="14.85546875" style="2" customWidth="1"/>
    <col min="5894" max="5894" width="14.85546875" style="2" bestFit="1" customWidth="1"/>
    <col min="5895" max="5896" width="17.85546875" style="2" customWidth="1"/>
    <col min="5897" max="6145" width="9.140625" style="2"/>
    <col min="6146" max="6146" width="42.140625" style="2" bestFit="1" customWidth="1"/>
    <col min="6147" max="6147" width="7.7109375" style="2" bestFit="1" customWidth="1"/>
    <col min="6148" max="6148" width="14.85546875" style="2" bestFit="1" customWidth="1"/>
    <col min="6149" max="6149" width="14.85546875" style="2" customWidth="1"/>
    <col min="6150" max="6150" width="14.85546875" style="2" bestFit="1" customWidth="1"/>
    <col min="6151" max="6152" width="17.85546875" style="2" customWidth="1"/>
    <col min="6153" max="6401" width="9.140625" style="2"/>
    <col min="6402" max="6402" width="42.140625" style="2" bestFit="1" customWidth="1"/>
    <col min="6403" max="6403" width="7.7109375" style="2" bestFit="1" customWidth="1"/>
    <col min="6404" max="6404" width="14.85546875" style="2" bestFit="1" customWidth="1"/>
    <col min="6405" max="6405" width="14.85546875" style="2" customWidth="1"/>
    <col min="6406" max="6406" width="14.85546875" style="2" bestFit="1" customWidth="1"/>
    <col min="6407" max="6408" width="17.85546875" style="2" customWidth="1"/>
    <col min="6409" max="6657" width="9.140625" style="2"/>
    <col min="6658" max="6658" width="42.140625" style="2" bestFit="1" customWidth="1"/>
    <col min="6659" max="6659" width="7.7109375" style="2" bestFit="1" customWidth="1"/>
    <col min="6660" max="6660" width="14.85546875" style="2" bestFit="1" customWidth="1"/>
    <col min="6661" max="6661" width="14.85546875" style="2" customWidth="1"/>
    <col min="6662" max="6662" width="14.85546875" style="2" bestFit="1" customWidth="1"/>
    <col min="6663" max="6664" width="17.85546875" style="2" customWidth="1"/>
    <col min="6665" max="6913" width="9.140625" style="2"/>
    <col min="6914" max="6914" width="42.140625" style="2" bestFit="1" customWidth="1"/>
    <col min="6915" max="6915" width="7.7109375" style="2" bestFit="1" customWidth="1"/>
    <col min="6916" max="6916" width="14.85546875" style="2" bestFit="1" customWidth="1"/>
    <col min="6917" max="6917" width="14.85546875" style="2" customWidth="1"/>
    <col min="6918" max="6918" width="14.85546875" style="2" bestFit="1" customWidth="1"/>
    <col min="6919" max="6920" width="17.85546875" style="2" customWidth="1"/>
    <col min="6921" max="7169" width="9.140625" style="2"/>
    <col min="7170" max="7170" width="42.140625" style="2" bestFit="1" customWidth="1"/>
    <col min="7171" max="7171" width="7.7109375" style="2" bestFit="1" customWidth="1"/>
    <col min="7172" max="7172" width="14.85546875" style="2" bestFit="1" customWidth="1"/>
    <col min="7173" max="7173" width="14.85546875" style="2" customWidth="1"/>
    <col min="7174" max="7174" width="14.85546875" style="2" bestFit="1" customWidth="1"/>
    <col min="7175" max="7176" width="17.85546875" style="2" customWidth="1"/>
    <col min="7177" max="7425" width="9.140625" style="2"/>
    <col min="7426" max="7426" width="42.140625" style="2" bestFit="1" customWidth="1"/>
    <col min="7427" max="7427" width="7.7109375" style="2" bestFit="1" customWidth="1"/>
    <col min="7428" max="7428" width="14.85546875" style="2" bestFit="1" customWidth="1"/>
    <col min="7429" max="7429" width="14.85546875" style="2" customWidth="1"/>
    <col min="7430" max="7430" width="14.85546875" style="2" bestFit="1" customWidth="1"/>
    <col min="7431" max="7432" width="17.85546875" style="2" customWidth="1"/>
    <col min="7433" max="7681" width="9.140625" style="2"/>
    <col min="7682" max="7682" width="42.140625" style="2" bestFit="1" customWidth="1"/>
    <col min="7683" max="7683" width="7.7109375" style="2" bestFit="1" customWidth="1"/>
    <col min="7684" max="7684" width="14.85546875" style="2" bestFit="1" customWidth="1"/>
    <col min="7685" max="7685" width="14.85546875" style="2" customWidth="1"/>
    <col min="7686" max="7686" width="14.85546875" style="2" bestFit="1" customWidth="1"/>
    <col min="7687" max="7688" width="17.85546875" style="2" customWidth="1"/>
    <col min="7689" max="7937" width="9.140625" style="2"/>
    <col min="7938" max="7938" width="42.140625" style="2" bestFit="1" customWidth="1"/>
    <col min="7939" max="7939" width="7.7109375" style="2" bestFit="1" customWidth="1"/>
    <col min="7940" max="7940" width="14.85546875" style="2" bestFit="1" customWidth="1"/>
    <col min="7941" max="7941" width="14.85546875" style="2" customWidth="1"/>
    <col min="7942" max="7942" width="14.85546875" style="2" bestFit="1" customWidth="1"/>
    <col min="7943" max="7944" width="17.85546875" style="2" customWidth="1"/>
    <col min="7945" max="8193" width="9.140625" style="2"/>
    <col min="8194" max="8194" width="42.140625" style="2" bestFit="1" customWidth="1"/>
    <col min="8195" max="8195" width="7.7109375" style="2" bestFit="1" customWidth="1"/>
    <col min="8196" max="8196" width="14.85546875" style="2" bestFit="1" customWidth="1"/>
    <col min="8197" max="8197" width="14.85546875" style="2" customWidth="1"/>
    <col min="8198" max="8198" width="14.85546875" style="2" bestFit="1" customWidth="1"/>
    <col min="8199" max="8200" width="17.85546875" style="2" customWidth="1"/>
    <col min="8201" max="8449" width="9.140625" style="2"/>
    <col min="8450" max="8450" width="42.140625" style="2" bestFit="1" customWidth="1"/>
    <col min="8451" max="8451" width="7.7109375" style="2" bestFit="1" customWidth="1"/>
    <col min="8452" max="8452" width="14.85546875" style="2" bestFit="1" customWidth="1"/>
    <col min="8453" max="8453" width="14.85546875" style="2" customWidth="1"/>
    <col min="8454" max="8454" width="14.85546875" style="2" bestFit="1" customWidth="1"/>
    <col min="8455" max="8456" width="17.85546875" style="2" customWidth="1"/>
    <col min="8457" max="8705" width="9.140625" style="2"/>
    <col min="8706" max="8706" width="42.140625" style="2" bestFit="1" customWidth="1"/>
    <col min="8707" max="8707" width="7.7109375" style="2" bestFit="1" customWidth="1"/>
    <col min="8708" max="8708" width="14.85546875" style="2" bestFit="1" customWidth="1"/>
    <col min="8709" max="8709" width="14.85546875" style="2" customWidth="1"/>
    <col min="8710" max="8710" width="14.85546875" style="2" bestFit="1" customWidth="1"/>
    <col min="8711" max="8712" width="17.85546875" style="2" customWidth="1"/>
    <col min="8713" max="8961" width="9.140625" style="2"/>
    <col min="8962" max="8962" width="42.140625" style="2" bestFit="1" customWidth="1"/>
    <col min="8963" max="8963" width="7.7109375" style="2" bestFit="1" customWidth="1"/>
    <col min="8964" max="8964" width="14.85546875" style="2" bestFit="1" customWidth="1"/>
    <col min="8965" max="8965" width="14.85546875" style="2" customWidth="1"/>
    <col min="8966" max="8966" width="14.85546875" style="2" bestFit="1" customWidth="1"/>
    <col min="8967" max="8968" width="17.85546875" style="2" customWidth="1"/>
    <col min="8969" max="9217" width="9.140625" style="2"/>
    <col min="9218" max="9218" width="42.140625" style="2" bestFit="1" customWidth="1"/>
    <col min="9219" max="9219" width="7.7109375" style="2" bestFit="1" customWidth="1"/>
    <col min="9220" max="9220" width="14.85546875" style="2" bestFit="1" customWidth="1"/>
    <col min="9221" max="9221" width="14.85546875" style="2" customWidth="1"/>
    <col min="9222" max="9222" width="14.85546875" style="2" bestFit="1" customWidth="1"/>
    <col min="9223" max="9224" width="17.85546875" style="2" customWidth="1"/>
    <col min="9225" max="9473" width="9.140625" style="2"/>
    <col min="9474" max="9474" width="42.140625" style="2" bestFit="1" customWidth="1"/>
    <col min="9475" max="9475" width="7.7109375" style="2" bestFit="1" customWidth="1"/>
    <col min="9476" max="9476" width="14.85546875" style="2" bestFit="1" customWidth="1"/>
    <col min="9477" max="9477" width="14.85546875" style="2" customWidth="1"/>
    <col min="9478" max="9478" width="14.85546875" style="2" bestFit="1" customWidth="1"/>
    <col min="9479" max="9480" width="17.85546875" style="2" customWidth="1"/>
    <col min="9481" max="9729" width="9.140625" style="2"/>
    <col min="9730" max="9730" width="42.140625" style="2" bestFit="1" customWidth="1"/>
    <col min="9731" max="9731" width="7.7109375" style="2" bestFit="1" customWidth="1"/>
    <col min="9732" max="9732" width="14.85546875" style="2" bestFit="1" customWidth="1"/>
    <col min="9733" max="9733" width="14.85546875" style="2" customWidth="1"/>
    <col min="9734" max="9734" width="14.85546875" style="2" bestFit="1" customWidth="1"/>
    <col min="9735" max="9736" width="17.85546875" style="2" customWidth="1"/>
    <col min="9737" max="9985" width="9.140625" style="2"/>
    <col min="9986" max="9986" width="42.140625" style="2" bestFit="1" customWidth="1"/>
    <col min="9987" max="9987" width="7.7109375" style="2" bestFit="1" customWidth="1"/>
    <col min="9988" max="9988" width="14.85546875" style="2" bestFit="1" customWidth="1"/>
    <col min="9989" max="9989" width="14.85546875" style="2" customWidth="1"/>
    <col min="9990" max="9990" width="14.85546875" style="2" bestFit="1" customWidth="1"/>
    <col min="9991" max="9992" width="17.85546875" style="2" customWidth="1"/>
    <col min="9993" max="10241" width="9.140625" style="2"/>
    <col min="10242" max="10242" width="42.140625" style="2" bestFit="1" customWidth="1"/>
    <col min="10243" max="10243" width="7.7109375" style="2" bestFit="1" customWidth="1"/>
    <col min="10244" max="10244" width="14.85546875" style="2" bestFit="1" customWidth="1"/>
    <col min="10245" max="10245" width="14.85546875" style="2" customWidth="1"/>
    <col min="10246" max="10246" width="14.85546875" style="2" bestFit="1" customWidth="1"/>
    <col min="10247" max="10248" width="17.85546875" style="2" customWidth="1"/>
    <col min="10249" max="10497" width="9.140625" style="2"/>
    <col min="10498" max="10498" width="42.140625" style="2" bestFit="1" customWidth="1"/>
    <col min="10499" max="10499" width="7.7109375" style="2" bestFit="1" customWidth="1"/>
    <col min="10500" max="10500" width="14.85546875" style="2" bestFit="1" customWidth="1"/>
    <col min="10501" max="10501" width="14.85546875" style="2" customWidth="1"/>
    <col min="10502" max="10502" width="14.85546875" style="2" bestFit="1" customWidth="1"/>
    <col min="10503" max="10504" width="17.85546875" style="2" customWidth="1"/>
    <col min="10505" max="10753" width="9.140625" style="2"/>
    <col min="10754" max="10754" width="42.140625" style="2" bestFit="1" customWidth="1"/>
    <col min="10755" max="10755" width="7.7109375" style="2" bestFit="1" customWidth="1"/>
    <col min="10756" max="10756" width="14.85546875" style="2" bestFit="1" customWidth="1"/>
    <col min="10757" max="10757" width="14.85546875" style="2" customWidth="1"/>
    <col min="10758" max="10758" width="14.85546875" style="2" bestFit="1" customWidth="1"/>
    <col min="10759" max="10760" width="17.85546875" style="2" customWidth="1"/>
    <col min="10761" max="11009" width="9.140625" style="2"/>
    <col min="11010" max="11010" width="42.140625" style="2" bestFit="1" customWidth="1"/>
    <col min="11011" max="11011" width="7.7109375" style="2" bestFit="1" customWidth="1"/>
    <col min="11012" max="11012" width="14.85546875" style="2" bestFit="1" customWidth="1"/>
    <col min="11013" max="11013" width="14.85546875" style="2" customWidth="1"/>
    <col min="11014" max="11014" width="14.85546875" style="2" bestFit="1" customWidth="1"/>
    <col min="11015" max="11016" width="17.85546875" style="2" customWidth="1"/>
    <col min="11017" max="11265" width="9.140625" style="2"/>
    <col min="11266" max="11266" width="42.140625" style="2" bestFit="1" customWidth="1"/>
    <col min="11267" max="11267" width="7.7109375" style="2" bestFit="1" customWidth="1"/>
    <col min="11268" max="11268" width="14.85546875" style="2" bestFit="1" customWidth="1"/>
    <col min="11269" max="11269" width="14.85546875" style="2" customWidth="1"/>
    <col min="11270" max="11270" width="14.85546875" style="2" bestFit="1" customWidth="1"/>
    <col min="11271" max="11272" width="17.85546875" style="2" customWidth="1"/>
    <col min="11273" max="11521" width="9.140625" style="2"/>
    <col min="11522" max="11522" width="42.140625" style="2" bestFit="1" customWidth="1"/>
    <col min="11523" max="11523" width="7.7109375" style="2" bestFit="1" customWidth="1"/>
    <col min="11524" max="11524" width="14.85546875" style="2" bestFit="1" customWidth="1"/>
    <col min="11525" max="11525" width="14.85546875" style="2" customWidth="1"/>
    <col min="11526" max="11526" width="14.85546875" style="2" bestFit="1" customWidth="1"/>
    <col min="11527" max="11528" width="17.85546875" style="2" customWidth="1"/>
    <col min="11529" max="11777" width="9.140625" style="2"/>
    <col min="11778" max="11778" width="42.140625" style="2" bestFit="1" customWidth="1"/>
    <col min="11779" max="11779" width="7.7109375" style="2" bestFit="1" customWidth="1"/>
    <col min="11780" max="11780" width="14.85546875" style="2" bestFit="1" customWidth="1"/>
    <col min="11781" max="11781" width="14.85546875" style="2" customWidth="1"/>
    <col min="11782" max="11782" width="14.85546875" style="2" bestFit="1" customWidth="1"/>
    <col min="11783" max="11784" width="17.85546875" style="2" customWidth="1"/>
    <col min="11785" max="12033" width="9.140625" style="2"/>
    <col min="12034" max="12034" width="42.140625" style="2" bestFit="1" customWidth="1"/>
    <col min="12035" max="12035" width="7.7109375" style="2" bestFit="1" customWidth="1"/>
    <col min="12036" max="12036" width="14.85546875" style="2" bestFit="1" customWidth="1"/>
    <col min="12037" max="12037" width="14.85546875" style="2" customWidth="1"/>
    <col min="12038" max="12038" width="14.85546875" style="2" bestFit="1" customWidth="1"/>
    <col min="12039" max="12040" width="17.85546875" style="2" customWidth="1"/>
    <col min="12041" max="12289" width="9.140625" style="2"/>
    <col min="12290" max="12290" width="42.140625" style="2" bestFit="1" customWidth="1"/>
    <col min="12291" max="12291" width="7.7109375" style="2" bestFit="1" customWidth="1"/>
    <col min="12292" max="12292" width="14.85546875" style="2" bestFit="1" customWidth="1"/>
    <col min="12293" max="12293" width="14.85546875" style="2" customWidth="1"/>
    <col min="12294" max="12294" width="14.85546875" style="2" bestFit="1" customWidth="1"/>
    <col min="12295" max="12296" width="17.85546875" style="2" customWidth="1"/>
    <col min="12297" max="12545" width="9.140625" style="2"/>
    <col min="12546" max="12546" width="42.140625" style="2" bestFit="1" customWidth="1"/>
    <col min="12547" max="12547" width="7.7109375" style="2" bestFit="1" customWidth="1"/>
    <col min="12548" max="12548" width="14.85546875" style="2" bestFit="1" customWidth="1"/>
    <col min="12549" max="12549" width="14.85546875" style="2" customWidth="1"/>
    <col min="12550" max="12550" width="14.85546875" style="2" bestFit="1" customWidth="1"/>
    <col min="12551" max="12552" width="17.85546875" style="2" customWidth="1"/>
    <col min="12553" max="12801" width="9.140625" style="2"/>
    <col min="12802" max="12802" width="42.140625" style="2" bestFit="1" customWidth="1"/>
    <col min="12803" max="12803" width="7.7109375" style="2" bestFit="1" customWidth="1"/>
    <col min="12804" max="12804" width="14.85546875" style="2" bestFit="1" customWidth="1"/>
    <col min="12805" max="12805" width="14.85546875" style="2" customWidth="1"/>
    <col min="12806" max="12806" width="14.85546875" style="2" bestFit="1" customWidth="1"/>
    <col min="12807" max="12808" width="17.85546875" style="2" customWidth="1"/>
    <col min="12809" max="13057" width="9.140625" style="2"/>
    <col min="13058" max="13058" width="42.140625" style="2" bestFit="1" customWidth="1"/>
    <col min="13059" max="13059" width="7.7109375" style="2" bestFit="1" customWidth="1"/>
    <col min="13060" max="13060" width="14.85546875" style="2" bestFit="1" customWidth="1"/>
    <col min="13061" max="13061" width="14.85546875" style="2" customWidth="1"/>
    <col min="13062" max="13062" width="14.85546875" style="2" bestFit="1" customWidth="1"/>
    <col min="13063" max="13064" width="17.85546875" style="2" customWidth="1"/>
    <col min="13065" max="13313" width="9.140625" style="2"/>
    <col min="13314" max="13314" width="42.140625" style="2" bestFit="1" customWidth="1"/>
    <col min="13315" max="13315" width="7.7109375" style="2" bestFit="1" customWidth="1"/>
    <col min="13316" max="13316" width="14.85546875" style="2" bestFit="1" customWidth="1"/>
    <col min="13317" max="13317" width="14.85546875" style="2" customWidth="1"/>
    <col min="13318" max="13318" width="14.85546875" style="2" bestFit="1" customWidth="1"/>
    <col min="13319" max="13320" width="17.85546875" style="2" customWidth="1"/>
    <col min="13321" max="13569" width="9.140625" style="2"/>
    <col min="13570" max="13570" width="42.140625" style="2" bestFit="1" customWidth="1"/>
    <col min="13571" max="13571" width="7.7109375" style="2" bestFit="1" customWidth="1"/>
    <col min="13572" max="13572" width="14.85546875" style="2" bestFit="1" customWidth="1"/>
    <col min="13573" max="13573" width="14.85546875" style="2" customWidth="1"/>
    <col min="13574" max="13574" width="14.85546875" style="2" bestFit="1" customWidth="1"/>
    <col min="13575" max="13576" width="17.85546875" style="2" customWidth="1"/>
    <col min="13577" max="13825" width="9.140625" style="2"/>
    <col min="13826" max="13826" width="42.140625" style="2" bestFit="1" customWidth="1"/>
    <col min="13827" max="13827" width="7.7109375" style="2" bestFit="1" customWidth="1"/>
    <col min="13828" max="13828" width="14.85546875" style="2" bestFit="1" customWidth="1"/>
    <col min="13829" max="13829" width="14.85546875" style="2" customWidth="1"/>
    <col min="13830" max="13830" width="14.85546875" style="2" bestFit="1" customWidth="1"/>
    <col min="13831" max="13832" width="17.85546875" style="2" customWidth="1"/>
    <col min="13833" max="14081" width="9.140625" style="2"/>
    <col min="14082" max="14082" width="42.140625" style="2" bestFit="1" customWidth="1"/>
    <col min="14083" max="14083" width="7.7109375" style="2" bestFit="1" customWidth="1"/>
    <col min="14084" max="14084" width="14.85546875" style="2" bestFit="1" customWidth="1"/>
    <col min="14085" max="14085" width="14.85546875" style="2" customWidth="1"/>
    <col min="14086" max="14086" width="14.85546875" style="2" bestFit="1" customWidth="1"/>
    <col min="14087" max="14088" width="17.85546875" style="2" customWidth="1"/>
    <col min="14089" max="14337" width="9.140625" style="2"/>
    <col min="14338" max="14338" width="42.140625" style="2" bestFit="1" customWidth="1"/>
    <col min="14339" max="14339" width="7.7109375" style="2" bestFit="1" customWidth="1"/>
    <col min="14340" max="14340" width="14.85546875" style="2" bestFit="1" customWidth="1"/>
    <col min="14341" max="14341" width="14.85546875" style="2" customWidth="1"/>
    <col min="14342" max="14342" width="14.85546875" style="2" bestFit="1" customWidth="1"/>
    <col min="14343" max="14344" width="17.85546875" style="2" customWidth="1"/>
    <col min="14345" max="14593" width="9.140625" style="2"/>
    <col min="14594" max="14594" width="42.140625" style="2" bestFit="1" customWidth="1"/>
    <col min="14595" max="14595" width="7.7109375" style="2" bestFit="1" customWidth="1"/>
    <col min="14596" max="14596" width="14.85546875" style="2" bestFit="1" customWidth="1"/>
    <col min="14597" max="14597" width="14.85546875" style="2" customWidth="1"/>
    <col min="14598" max="14598" width="14.85546875" style="2" bestFit="1" customWidth="1"/>
    <col min="14599" max="14600" width="17.85546875" style="2" customWidth="1"/>
    <col min="14601" max="14849" width="9.140625" style="2"/>
    <col min="14850" max="14850" width="42.140625" style="2" bestFit="1" customWidth="1"/>
    <col min="14851" max="14851" width="7.7109375" style="2" bestFit="1" customWidth="1"/>
    <col min="14852" max="14852" width="14.85546875" style="2" bestFit="1" customWidth="1"/>
    <col min="14853" max="14853" width="14.85546875" style="2" customWidth="1"/>
    <col min="14854" max="14854" width="14.85546875" style="2" bestFit="1" customWidth="1"/>
    <col min="14855" max="14856" width="17.85546875" style="2" customWidth="1"/>
    <col min="14857" max="15105" width="9.140625" style="2"/>
    <col min="15106" max="15106" width="42.140625" style="2" bestFit="1" customWidth="1"/>
    <col min="15107" max="15107" width="7.7109375" style="2" bestFit="1" customWidth="1"/>
    <col min="15108" max="15108" width="14.85546875" style="2" bestFit="1" customWidth="1"/>
    <col min="15109" max="15109" width="14.85546875" style="2" customWidth="1"/>
    <col min="15110" max="15110" width="14.85546875" style="2" bestFit="1" customWidth="1"/>
    <col min="15111" max="15112" width="17.85546875" style="2" customWidth="1"/>
    <col min="15113" max="15361" width="9.140625" style="2"/>
    <col min="15362" max="15362" width="42.140625" style="2" bestFit="1" customWidth="1"/>
    <col min="15363" max="15363" width="7.7109375" style="2" bestFit="1" customWidth="1"/>
    <col min="15364" max="15364" width="14.85546875" style="2" bestFit="1" customWidth="1"/>
    <col min="15365" max="15365" width="14.85546875" style="2" customWidth="1"/>
    <col min="15366" max="15366" width="14.85546875" style="2" bestFit="1" customWidth="1"/>
    <col min="15367" max="15368" width="17.85546875" style="2" customWidth="1"/>
    <col min="15369" max="15617" width="9.140625" style="2"/>
    <col min="15618" max="15618" width="42.140625" style="2" bestFit="1" customWidth="1"/>
    <col min="15619" max="15619" width="7.7109375" style="2" bestFit="1" customWidth="1"/>
    <col min="15620" max="15620" width="14.85546875" style="2" bestFit="1" customWidth="1"/>
    <col min="15621" max="15621" width="14.85546875" style="2" customWidth="1"/>
    <col min="15622" max="15622" width="14.85546875" style="2" bestFit="1" customWidth="1"/>
    <col min="15623" max="15624" width="17.85546875" style="2" customWidth="1"/>
    <col min="15625" max="15873" width="9.140625" style="2"/>
    <col min="15874" max="15874" width="42.140625" style="2" bestFit="1" customWidth="1"/>
    <col min="15875" max="15875" width="7.7109375" style="2" bestFit="1" customWidth="1"/>
    <col min="15876" max="15876" width="14.85546875" style="2" bestFit="1" customWidth="1"/>
    <col min="15877" max="15877" width="14.85546875" style="2" customWidth="1"/>
    <col min="15878" max="15878" width="14.85546875" style="2" bestFit="1" customWidth="1"/>
    <col min="15879" max="15880" width="17.85546875" style="2" customWidth="1"/>
    <col min="15881" max="16129" width="9.140625" style="2"/>
    <col min="16130" max="16130" width="42.140625" style="2" bestFit="1" customWidth="1"/>
    <col min="16131" max="16131" width="7.7109375" style="2" bestFit="1" customWidth="1"/>
    <col min="16132" max="16132" width="14.85546875" style="2" bestFit="1" customWidth="1"/>
    <col min="16133" max="16133" width="14.85546875" style="2" customWidth="1"/>
    <col min="16134" max="16134" width="14.85546875" style="2" bestFit="1" customWidth="1"/>
    <col min="16135" max="16136" width="17.85546875" style="2" customWidth="1"/>
    <col min="16137" max="16384" width="9.140625" style="2"/>
  </cols>
  <sheetData>
    <row r="1" spans="1:10" ht="22.5">
      <c r="A1" s="686" t="s">
        <v>193</v>
      </c>
      <c r="B1" s="686"/>
      <c r="C1" s="686"/>
      <c r="D1" s="686"/>
      <c r="E1" s="686"/>
      <c r="F1" s="686"/>
      <c r="G1" s="686"/>
      <c r="H1" s="504"/>
    </row>
    <row r="2" spans="1:10" ht="32.25" customHeight="1" thickBot="1">
      <c r="A2" s="319"/>
      <c r="B2" s="319"/>
      <c r="C2" s="319"/>
      <c r="D2" s="319"/>
      <c r="E2" s="320"/>
      <c r="F2" s="685" t="s">
        <v>252</v>
      </c>
      <c r="G2" s="685"/>
      <c r="H2" s="321"/>
    </row>
    <row r="3" spans="1:10" ht="39" thickBot="1">
      <c r="A3" s="689" t="s">
        <v>75</v>
      </c>
      <c r="B3" s="691" t="s">
        <v>47</v>
      </c>
      <c r="C3" s="693" t="s">
        <v>70</v>
      </c>
      <c r="D3" s="694"/>
      <c r="E3" s="694"/>
      <c r="F3" s="694"/>
      <c r="G3" s="261" t="s">
        <v>173</v>
      </c>
      <c r="H3" s="322"/>
    </row>
    <row r="4" spans="1:10" ht="39" thickBot="1">
      <c r="A4" s="690"/>
      <c r="B4" s="692"/>
      <c r="C4" s="323" t="s">
        <v>496</v>
      </c>
      <c r="D4" s="382" t="s">
        <v>413</v>
      </c>
      <c r="E4" s="324" t="s">
        <v>497</v>
      </c>
      <c r="F4" s="325" t="s">
        <v>498</v>
      </c>
      <c r="G4" s="326" t="s">
        <v>413</v>
      </c>
      <c r="H4" s="327"/>
    </row>
    <row r="5" spans="1:10" ht="20.25" thickBot="1">
      <c r="A5" s="328" t="s">
        <v>239</v>
      </c>
      <c r="B5" s="505" t="s">
        <v>36</v>
      </c>
      <c r="C5" s="329">
        <f>176087+C9+C21-C11-C22</f>
        <v>177350</v>
      </c>
      <c r="D5" s="336" t="s">
        <v>440</v>
      </c>
      <c r="E5" s="367">
        <f>178139+E9+E21-E11-E22</f>
        <v>178753</v>
      </c>
      <c r="F5" s="329">
        <f>E5-C5</f>
        <v>1403</v>
      </c>
      <c r="G5" s="367">
        <v>34365</v>
      </c>
      <c r="H5" s="680"/>
      <c r="J5" s="46"/>
    </row>
    <row r="6" spans="1:10" ht="19.5" hidden="1" customHeight="1">
      <c r="A6" s="330" t="s">
        <v>174</v>
      </c>
      <c r="B6" s="331" t="s">
        <v>36</v>
      </c>
      <c r="C6" s="332"/>
      <c r="D6" s="292"/>
      <c r="E6" s="281"/>
      <c r="F6" s="332"/>
      <c r="G6" s="281"/>
      <c r="H6" s="680"/>
    </row>
    <row r="7" spans="1:10" ht="17.25" hidden="1" customHeight="1" thickBot="1">
      <c r="A7" s="79" t="s">
        <v>154</v>
      </c>
      <c r="B7" s="333" t="s">
        <v>36</v>
      </c>
      <c r="C7" s="334">
        <v>1083</v>
      </c>
      <c r="D7" s="292">
        <v>1083</v>
      </c>
      <c r="E7" s="368">
        <v>1083</v>
      </c>
      <c r="F7" s="334"/>
      <c r="G7" s="368"/>
      <c r="H7" s="680"/>
    </row>
    <row r="8" spans="1:10" ht="19.5" customHeight="1">
      <c r="A8" s="335" t="s">
        <v>76</v>
      </c>
      <c r="B8" s="505"/>
      <c r="C8" s="367"/>
      <c r="D8" s="336"/>
      <c r="E8" s="336"/>
      <c r="F8" s="337"/>
      <c r="G8" s="338"/>
      <c r="H8" s="339"/>
      <c r="I8" s="46"/>
    </row>
    <row r="9" spans="1:10" ht="20.25" customHeight="1" thickBot="1">
      <c r="A9" s="293" t="s">
        <v>72</v>
      </c>
      <c r="B9" s="331" t="s">
        <v>36</v>
      </c>
      <c r="C9" s="281">
        <v>4206</v>
      </c>
      <c r="D9" s="292">
        <v>9661</v>
      </c>
      <c r="E9" s="292">
        <v>2585</v>
      </c>
      <c r="F9" s="281">
        <f>E9-C9</f>
        <v>-1621</v>
      </c>
      <c r="G9" s="302">
        <v>768</v>
      </c>
      <c r="H9" s="339"/>
      <c r="I9" s="46"/>
    </row>
    <row r="10" spans="1:10" ht="18.75" customHeight="1">
      <c r="A10" s="294" t="s">
        <v>77</v>
      </c>
      <c r="B10" s="505"/>
      <c r="C10" s="507"/>
      <c r="D10" s="81"/>
      <c r="E10" s="81"/>
      <c r="F10" s="340"/>
      <c r="G10" s="86"/>
      <c r="H10" s="4"/>
    </row>
    <row r="11" spans="1:10" ht="20.25" customHeight="1" thickBot="1">
      <c r="A11" s="293" t="s">
        <v>72</v>
      </c>
      <c r="B11" s="331" t="s">
        <v>36</v>
      </c>
      <c r="C11" s="281">
        <v>3525</v>
      </c>
      <c r="D11" s="292">
        <v>8879</v>
      </c>
      <c r="E11" s="292">
        <v>2695</v>
      </c>
      <c r="F11" s="281">
        <f>E11-C11</f>
        <v>-830</v>
      </c>
      <c r="G11" s="303">
        <v>1350</v>
      </c>
      <c r="H11" s="339"/>
    </row>
    <row r="12" spans="1:10" ht="18.75" customHeight="1">
      <c r="A12" s="341" t="s">
        <v>69</v>
      </c>
      <c r="B12" s="505"/>
      <c r="C12" s="507"/>
      <c r="D12" s="81"/>
      <c r="E12" s="81"/>
      <c r="F12" s="507"/>
      <c r="G12" s="338"/>
      <c r="H12" s="339"/>
    </row>
    <row r="13" spans="1:10" ht="19.5" customHeight="1" thickBot="1">
      <c r="A13" s="342" t="s">
        <v>72</v>
      </c>
      <c r="B13" s="506" t="s">
        <v>36</v>
      </c>
      <c r="C13" s="368">
        <f>C9-C11</f>
        <v>681</v>
      </c>
      <c r="D13" s="343">
        <v>782</v>
      </c>
      <c r="E13" s="343">
        <f>E9-E11</f>
        <v>-110</v>
      </c>
      <c r="F13" s="368">
        <f>E13-C13</f>
        <v>-791</v>
      </c>
      <c r="G13" s="368">
        <f>G9-G11</f>
        <v>-582</v>
      </c>
      <c r="H13" s="309"/>
    </row>
    <row r="14" spans="1:10" ht="30.75" customHeight="1">
      <c r="A14" s="681" t="s">
        <v>441</v>
      </c>
      <c r="B14" s="681"/>
      <c r="C14" s="681"/>
      <c r="D14" s="681"/>
      <c r="E14" s="681"/>
      <c r="F14" s="681"/>
      <c r="G14" s="681"/>
      <c r="H14" s="366"/>
    </row>
    <row r="15" spans="1:10" ht="15" customHeight="1">
      <c r="A15" s="682" t="s">
        <v>472</v>
      </c>
      <c r="B15" s="682"/>
      <c r="C15" s="682"/>
      <c r="D15" s="682"/>
      <c r="E15" s="682"/>
      <c r="F15" s="682"/>
      <c r="G15" s="682"/>
      <c r="H15" s="386"/>
    </row>
    <row r="16" spans="1:10" ht="33" customHeight="1">
      <c r="A16" s="683" t="s">
        <v>442</v>
      </c>
      <c r="B16" s="683"/>
      <c r="C16" s="683"/>
      <c r="D16" s="683"/>
      <c r="E16" s="683"/>
      <c r="F16" s="683"/>
      <c r="G16" s="683"/>
      <c r="H16" s="366"/>
    </row>
    <row r="17" spans="1:8" ht="18" customHeight="1" thickBot="1">
      <c r="A17" s="683"/>
      <c r="B17" s="684"/>
      <c r="C17" s="684"/>
      <c r="D17" s="684"/>
      <c r="E17" s="684"/>
      <c r="F17" s="684"/>
      <c r="G17" s="684"/>
      <c r="H17" s="684"/>
    </row>
    <row r="18" spans="1:8" ht="25.5" hidden="1" customHeight="1" thickBot="1">
      <c r="A18" s="177"/>
      <c r="B18" s="178"/>
      <c r="C18" s="178"/>
      <c r="D18" s="178"/>
      <c r="E18" s="178"/>
      <c r="F18" s="178"/>
      <c r="G18" s="178"/>
      <c r="H18" s="178"/>
    </row>
    <row r="19" spans="1:8" ht="39" thickBot="1">
      <c r="A19" s="695" t="s">
        <v>75</v>
      </c>
      <c r="B19" s="697"/>
      <c r="C19" s="699" t="s">
        <v>70</v>
      </c>
      <c r="D19" s="700"/>
      <c r="E19" s="700"/>
      <c r="F19" s="700"/>
      <c r="G19" s="512" t="s">
        <v>173</v>
      </c>
    </row>
    <row r="20" spans="1:8" ht="39" thickBot="1">
      <c r="A20" s="696"/>
      <c r="B20" s="698"/>
      <c r="C20" s="349" t="s">
        <v>499</v>
      </c>
      <c r="D20" s="349" t="s">
        <v>413</v>
      </c>
      <c r="E20" s="350" t="s">
        <v>500</v>
      </c>
      <c r="F20" s="384" t="s">
        <v>498</v>
      </c>
      <c r="G20" s="350" t="s">
        <v>495</v>
      </c>
    </row>
    <row r="21" spans="1:8" ht="19.5" customHeight="1" thickBot="1">
      <c r="A21" s="344" t="s">
        <v>42</v>
      </c>
      <c r="B21" s="506" t="s">
        <v>36</v>
      </c>
      <c r="C21" s="351">
        <v>1240</v>
      </c>
      <c r="D21" s="383">
        <v>2540</v>
      </c>
      <c r="E21" s="282">
        <v>1321</v>
      </c>
      <c r="F21" s="385">
        <f>E21-C21</f>
        <v>81</v>
      </c>
      <c r="G21" s="303">
        <v>320</v>
      </c>
    </row>
    <row r="22" spans="1:8" ht="20.25" customHeight="1" thickBot="1">
      <c r="A22" s="345" t="s">
        <v>43</v>
      </c>
      <c r="B22" s="346" t="s">
        <v>36</v>
      </c>
      <c r="C22" s="352">
        <v>658</v>
      </c>
      <c r="D22" s="352">
        <v>1270</v>
      </c>
      <c r="E22" s="282">
        <v>597</v>
      </c>
      <c r="F22" s="385">
        <f>E22-C22</f>
        <v>-61</v>
      </c>
      <c r="G22" s="513">
        <v>175</v>
      </c>
    </row>
    <row r="23" spans="1:8" ht="18.75" customHeight="1">
      <c r="A23" s="294" t="s">
        <v>207</v>
      </c>
      <c r="B23" s="697" t="s">
        <v>36</v>
      </c>
      <c r="C23" s="687">
        <f>C21-C22</f>
        <v>582</v>
      </c>
      <c r="D23" s="687">
        <v>1270</v>
      </c>
      <c r="E23" s="687">
        <f>E21-E22</f>
        <v>724</v>
      </c>
      <c r="F23" s="701">
        <f>E23-C23</f>
        <v>142</v>
      </c>
      <c r="G23" s="687">
        <f>G21-G22</f>
        <v>145</v>
      </c>
    </row>
    <row r="24" spans="1:8" ht="17.25" thickBot="1">
      <c r="A24" s="347" t="s">
        <v>72</v>
      </c>
      <c r="B24" s="698"/>
      <c r="C24" s="688"/>
      <c r="D24" s="688"/>
      <c r="E24" s="688"/>
      <c r="F24" s="702"/>
      <c r="G24" s="688"/>
    </row>
    <row r="25" spans="1:8" ht="19.5" customHeight="1" thickBot="1">
      <c r="A25" s="348" t="s">
        <v>73</v>
      </c>
      <c r="B25" s="506"/>
      <c r="C25" s="282">
        <v>905</v>
      </c>
      <c r="D25" s="282">
        <v>2125</v>
      </c>
      <c r="E25" s="282">
        <v>958</v>
      </c>
      <c r="F25" s="385">
        <f>E25-C25</f>
        <v>53</v>
      </c>
      <c r="G25" s="513">
        <v>171</v>
      </c>
    </row>
    <row r="26" spans="1:8" ht="20.25" customHeight="1" thickBot="1">
      <c r="A26" s="295" t="s">
        <v>74</v>
      </c>
      <c r="B26" s="346"/>
      <c r="C26" s="282">
        <v>718</v>
      </c>
      <c r="D26" s="282">
        <v>1202</v>
      </c>
      <c r="E26" s="282">
        <v>627</v>
      </c>
      <c r="F26" s="385">
        <f>E26-C26</f>
        <v>-91</v>
      </c>
      <c r="G26" s="513">
        <v>122</v>
      </c>
    </row>
    <row r="27" spans="1:8" ht="15.75" customHeight="1">
      <c r="A27" s="32" t="s">
        <v>238</v>
      </c>
    </row>
    <row r="37" ht="12" customHeight="1"/>
  </sheetData>
  <mergeCells count="19">
    <mergeCell ref="F2:G2"/>
    <mergeCell ref="A1:G1"/>
    <mergeCell ref="G23:G24"/>
    <mergeCell ref="D23:D24"/>
    <mergeCell ref="A3:A4"/>
    <mergeCell ref="B3:B4"/>
    <mergeCell ref="C3:F3"/>
    <mergeCell ref="A19:A20"/>
    <mergeCell ref="B19:B20"/>
    <mergeCell ref="C19:F19"/>
    <mergeCell ref="B23:B24"/>
    <mergeCell ref="C23:C24"/>
    <mergeCell ref="E23:E24"/>
    <mergeCell ref="F23:F24"/>
    <mergeCell ref="H5:H7"/>
    <mergeCell ref="A14:G14"/>
    <mergeCell ref="A15:G15"/>
    <mergeCell ref="A16:G16"/>
    <mergeCell ref="A17:H17"/>
  </mergeCells>
  <printOptions horizontalCentered="1"/>
  <pageMargins left="0.54" right="0.35433070866141736" top="0.35433070866141736" bottom="0.43307086614173229" header="0.18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opLeftCell="A19" zoomScale="90" zoomScaleNormal="90" workbookViewId="0">
      <selection sqref="A1:H1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719" t="s">
        <v>191</v>
      </c>
      <c r="B1" s="719"/>
      <c r="C1" s="719"/>
      <c r="D1" s="719"/>
      <c r="E1" s="719"/>
      <c r="F1" s="719"/>
      <c r="G1" s="719"/>
      <c r="H1" s="719"/>
    </row>
    <row r="2" spans="1:11" ht="23.25" thickBot="1">
      <c r="A2" s="375"/>
      <c r="B2" s="375"/>
      <c r="C2" s="720"/>
      <c r="D2" s="720"/>
      <c r="E2" s="720"/>
      <c r="F2" s="720"/>
      <c r="G2" s="720"/>
      <c r="H2" s="375"/>
    </row>
    <row r="3" spans="1:11" ht="17.25" customHeight="1" thickBot="1">
      <c r="A3" s="721" t="s">
        <v>75</v>
      </c>
      <c r="B3" s="724" t="s">
        <v>47</v>
      </c>
      <c r="C3" s="727" t="s">
        <v>570</v>
      </c>
      <c r="D3" s="727" t="s">
        <v>410</v>
      </c>
      <c r="E3" s="727" t="s">
        <v>571</v>
      </c>
      <c r="F3" s="730" t="s">
        <v>573</v>
      </c>
      <c r="G3" s="731"/>
      <c r="H3" s="353" t="s">
        <v>63</v>
      </c>
    </row>
    <row r="4" spans="1:11" ht="13.5" customHeight="1" thickBot="1">
      <c r="A4" s="722"/>
      <c r="B4" s="725"/>
      <c r="C4" s="728"/>
      <c r="D4" s="728"/>
      <c r="E4" s="728"/>
      <c r="F4" s="732"/>
      <c r="G4" s="733"/>
      <c r="H4" s="353"/>
    </row>
    <row r="5" spans="1:11" ht="15.75" customHeight="1" thickBot="1">
      <c r="A5" s="723"/>
      <c r="B5" s="726"/>
      <c r="C5" s="729"/>
      <c r="D5" s="729"/>
      <c r="E5" s="729"/>
      <c r="F5" s="451" t="s">
        <v>140</v>
      </c>
      <c r="G5" s="452" t="s">
        <v>37</v>
      </c>
      <c r="H5" s="354" t="s">
        <v>136</v>
      </c>
    </row>
    <row r="6" spans="1:11" ht="79.5" customHeight="1">
      <c r="A6" s="453" t="s">
        <v>411</v>
      </c>
      <c r="B6" s="454" t="s">
        <v>36</v>
      </c>
      <c r="C6" s="455">
        <f>SUM(C8:C22)+7261</f>
        <v>90981</v>
      </c>
      <c r="D6" s="455">
        <f>SUM(D8:D22)+7261</f>
        <v>91431</v>
      </c>
      <c r="E6" s="455">
        <f>SUM(E8:E22)+7261</f>
        <v>93818</v>
      </c>
      <c r="F6" s="456">
        <f>E6-C6</f>
        <v>2837</v>
      </c>
      <c r="G6" s="457">
        <f>E6/C6*100</f>
        <v>103.11823347731944</v>
      </c>
      <c r="H6" s="355"/>
      <c r="I6" s="31"/>
      <c r="J6" s="31"/>
    </row>
    <row r="7" spans="1:11" ht="16.5">
      <c r="A7" s="458" t="s">
        <v>39</v>
      </c>
      <c r="B7" s="459"/>
      <c r="C7" s="460"/>
      <c r="D7" s="460"/>
      <c r="E7" s="460"/>
      <c r="F7" s="461"/>
      <c r="G7" s="462"/>
      <c r="H7" s="356"/>
    </row>
    <row r="8" spans="1:11" ht="16.5">
      <c r="A8" s="463" t="s">
        <v>178</v>
      </c>
      <c r="B8" s="459"/>
      <c r="C8" s="460">
        <v>5</v>
      </c>
      <c r="D8" s="460">
        <v>5</v>
      </c>
      <c r="E8" s="460">
        <v>4</v>
      </c>
      <c r="F8" s="461">
        <f t="shared" ref="F8:F22" si="0">E8-C8</f>
        <v>-1</v>
      </c>
      <c r="G8" s="462">
        <f t="shared" ref="G8:G22" si="1">E8/C8*100</f>
        <v>80</v>
      </c>
      <c r="H8" s="356"/>
    </row>
    <row r="9" spans="1:11" ht="16.5">
      <c r="A9" s="463" t="s">
        <v>179</v>
      </c>
      <c r="B9" s="464" t="s">
        <v>36</v>
      </c>
      <c r="C9" s="460">
        <v>9735</v>
      </c>
      <c r="D9" s="460">
        <v>9814</v>
      </c>
      <c r="E9" s="460">
        <v>10502</v>
      </c>
      <c r="F9" s="461">
        <f t="shared" si="0"/>
        <v>767</v>
      </c>
      <c r="G9" s="462">
        <f t="shared" si="1"/>
        <v>107.87878787878789</v>
      </c>
      <c r="H9" s="465"/>
      <c r="I9" s="9"/>
      <c r="J9" s="31"/>
      <c r="K9" s="9"/>
    </row>
    <row r="10" spans="1:11" ht="16.5">
      <c r="A10" s="466" t="s">
        <v>180</v>
      </c>
      <c r="B10" s="464" t="s">
        <v>36</v>
      </c>
      <c r="C10" s="460">
        <v>24905</v>
      </c>
      <c r="D10" s="460">
        <v>24935</v>
      </c>
      <c r="E10" s="460">
        <v>25517</v>
      </c>
      <c r="F10" s="461">
        <f t="shared" si="0"/>
        <v>612</v>
      </c>
      <c r="G10" s="462">
        <f t="shared" si="1"/>
        <v>102.45733788395906</v>
      </c>
      <c r="H10" s="465"/>
      <c r="I10" s="9"/>
      <c r="J10" s="31"/>
      <c r="K10" s="9"/>
    </row>
    <row r="11" spans="1:11" ht="16.5">
      <c r="A11" s="467" t="s">
        <v>181</v>
      </c>
      <c r="B11" s="464" t="s">
        <v>36</v>
      </c>
      <c r="C11" s="460">
        <v>3650</v>
      </c>
      <c r="D11" s="460">
        <v>3656</v>
      </c>
      <c r="E11" s="460">
        <v>3585</v>
      </c>
      <c r="F11" s="461">
        <f t="shared" si="0"/>
        <v>-65</v>
      </c>
      <c r="G11" s="462">
        <f t="shared" si="1"/>
        <v>98.219178082191789</v>
      </c>
      <c r="H11" s="465"/>
      <c r="I11" s="9"/>
      <c r="J11" s="31"/>
      <c r="K11" s="9"/>
    </row>
    <row r="12" spans="1:11" ht="16.5">
      <c r="A12" s="466" t="s">
        <v>182</v>
      </c>
      <c r="B12" s="464" t="s">
        <v>36</v>
      </c>
      <c r="C12" s="460">
        <v>5775</v>
      </c>
      <c r="D12" s="460">
        <v>5851</v>
      </c>
      <c r="E12" s="460">
        <v>6319</v>
      </c>
      <c r="F12" s="461">
        <f t="shared" si="0"/>
        <v>544</v>
      </c>
      <c r="G12" s="462">
        <f t="shared" si="1"/>
        <v>109.41991341991341</v>
      </c>
      <c r="H12" s="465"/>
      <c r="I12" s="9"/>
      <c r="J12" s="31"/>
      <c r="K12" s="9"/>
    </row>
    <row r="13" spans="1:11" ht="33">
      <c r="A13" s="466" t="s">
        <v>206</v>
      </c>
      <c r="B13" s="468" t="s">
        <v>36</v>
      </c>
      <c r="C13" s="460">
        <v>687</v>
      </c>
      <c r="D13" s="460">
        <v>771</v>
      </c>
      <c r="E13" s="460">
        <v>1011</v>
      </c>
      <c r="F13" s="461">
        <f t="shared" si="0"/>
        <v>324</v>
      </c>
      <c r="G13" s="462">
        <f t="shared" si="1"/>
        <v>147.16157205240174</v>
      </c>
      <c r="H13" s="465"/>
      <c r="I13" s="9"/>
      <c r="J13" s="31"/>
      <c r="K13" s="9"/>
    </row>
    <row r="14" spans="1:11" s="32" customFormat="1" ht="16.5">
      <c r="A14" s="466" t="s">
        <v>204</v>
      </c>
      <c r="B14" s="468" t="s">
        <v>36</v>
      </c>
      <c r="C14" s="460">
        <v>1245</v>
      </c>
      <c r="D14" s="460">
        <v>1253</v>
      </c>
      <c r="E14" s="460">
        <v>1302</v>
      </c>
      <c r="F14" s="461">
        <f t="shared" si="0"/>
        <v>57</v>
      </c>
      <c r="G14" s="462">
        <f t="shared" si="1"/>
        <v>104.57831325301206</v>
      </c>
      <c r="H14" s="469"/>
      <c r="I14" s="41"/>
      <c r="J14" s="42"/>
      <c r="K14" s="41"/>
    </row>
    <row r="15" spans="1:11" ht="16.5">
      <c r="A15" s="470" t="s">
        <v>183</v>
      </c>
      <c r="B15" s="464" t="s">
        <v>36</v>
      </c>
      <c r="C15" s="460">
        <v>10971</v>
      </c>
      <c r="D15" s="460">
        <v>10917</v>
      </c>
      <c r="E15" s="460">
        <v>11486</v>
      </c>
      <c r="F15" s="461">
        <f t="shared" si="0"/>
        <v>515</v>
      </c>
      <c r="G15" s="462">
        <f t="shared" si="1"/>
        <v>104.69419378361134</v>
      </c>
      <c r="H15" s="465"/>
      <c r="I15" s="9"/>
      <c r="J15" s="31"/>
      <c r="K15" s="9"/>
    </row>
    <row r="16" spans="1:11" ht="16.5">
      <c r="A16" s="470" t="s">
        <v>184</v>
      </c>
      <c r="B16" s="464" t="s">
        <v>36</v>
      </c>
      <c r="C16" s="460">
        <v>735</v>
      </c>
      <c r="D16" s="460">
        <v>740</v>
      </c>
      <c r="E16" s="460">
        <v>694</v>
      </c>
      <c r="F16" s="461">
        <f t="shared" si="0"/>
        <v>-41</v>
      </c>
      <c r="G16" s="462">
        <f t="shared" si="1"/>
        <v>94.421768707482983</v>
      </c>
      <c r="H16" s="465"/>
      <c r="I16" s="9"/>
      <c r="J16" s="31"/>
      <c r="K16" s="9"/>
    </row>
    <row r="17" spans="1:11" ht="16.5" customHeight="1">
      <c r="A17" s="466" t="s">
        <v>185</v>
      </c>
      <c r="B17" s="464" t="s">
        <v>36</v>
      </c>
      <c r="C17" s="460">
        <v>4758</v>
      </c>
      <c r="D17" s="460">
        <v>4943</v>
      </c>
      <c r="E17" s="460">
        <v>5242</v>
      </c>
      <c r="F17" s="461">
        <f t="shared" si="0"/>
        <v>484</v>
      </c>
      <c r="G17" s="462">
        <f t="shared" si="1"/>
        <v>110.17234131988229</v>
      </c>
      <c r="H17" s="356"/>
      <c r="I17" s="9"/>
      <c r="J17" s="31"/>
      <c r="K17" s="9"/>
    </row>
    <row r="18" spans="1:11" ht="33">
      <c r="A18" s="466" t="s">
        <v>205</v>
      </c>
      <c r="B18" s="464" t="s">
        <v>36</v>
      </c>
      <c r="C18" s="460">
        <v>5084</v>
      </c>
      <c r="D18" s="460">
        <v>5077</v>
      </c>
      <c r="E18" s="460">
        <v>4925</v>
      </c>
      <c r="F18" s="461">
        <f t="shared" si="0"/>
        <v>-159</v>
      </c>
      <c r="G18" s="462">
        <f t="shared" si="1"/>
        <v>96.872541306058224</v>
      </c>
      <c r="H18" s="465"/>
      <c r="I18" s="9"/>
      <c r="J18" s="31"/>
      <c r="K18" s="9"/>
    </row>
    <row r="19" spans="1:11" ht="16.5">
      <c r="A19" s="466" t="s">
        <v>186</v>
      </c>
      <c r="B19" s="464" t="s">
        <v>36</v>
      </c>
      <c r="C19" s="460">
        <v>7325</v>
      </c>
      <c r="D19" s="460">
        <v>7361</v>
      </c>
      <c r="E19" s="460">
        <v>7276</v>
      </c>
      <c r="F19" s="461">
        <f t="shared" si="0"/>
        <v>-49</v>
      </c>
      <c r="G19" s="462">
        <f t="shared" si="1"/>
        <v>99.331058020477812</v>
      </c>
      <c r="H19" s="356"/>
      <c r="I19" s="9"/>
      <c r="J19" s="31"/>
      <c r="K19" s="9"/>
    </row>
    <row r="20" spans="1:11" ht="16.5">
      <c r="A20" s="466" t="s">
        <v>187</v>
      </c>
      <c r="B20" s="464" t="s">
        <v>36</v>
      </c>
      <c r="C20" s="460">
        <v>6357</v>
      </c>
      <c r="D20" s="460">
        <v>6368</v>
      </c>
      <c r="E20" s="460">
        <v>6214</v>
      </c>
      <c r="F20" s="461">
        <f t="shared" si="0"/>
        <v>-143</v>
      </c>
      <c r="G20" s="462">
        <f t="shared" si="1"/>
        <v>97.750511247443768</v>
      </c>
      <c r="H20" s="356"/>
      <c r="I20" s="9"/>
      <c r="J20" s="31"/>
      <c r="K20" s="9"/>
    </row>
    <row r="21" spans="1:11" ht="33">
      <c r="A21" s="466" t="s">
        <v>188</v>
      </c>
      <c r="B21" s="464" t="s">
        <v>36</v>
      </c>
      <c r="C21" s="460">
        <v>2471</v>
      </c>
      <c r="D21" s="460">
        <v>2462</v>
      </c>
      <c r="E21" s="460">
        <v>2463</v>
      </c>
      <c r="F21" s="461">
        <f t="shared" si="0"/>
        <v>-8</v>
      </c>
      <c r="G21" s="462">
        <f t="shared" si="1"/>
        <v>99.676244435451238</v>
      </c>
      <c r="H21" s="465"/>
      <c r="I21" s="9"/>
      <c r="J21" s="31"/>
      <c r="K21" s="9"/>
    </row>
    <row r="22" spans="1:11" s="12" customFormat="1" ht="16.5">
      <c r="A22" s="470" t="s">
        <v>189</v>
      </c>
      <c r="B22" s="464" t="s">
        <v>36</v>
      </c>
      <c r="C22" s="460">
        <v>17</v>
      </c>
      <c r="D22" s="460">
        <v>17</v>
      </c>
      <c r="E22" s="460">
        <v>17</v>
      </c>
      <c r="F22" s="461">
        <f t="shared" si="0"/>
        <v>0</v>
      </c>
      <c r="G22" s="462">
        <f t="shared" si="1"/>
        <v>100</v>
      </c>
      <c r="H22" s="471"/>
      <c r="I22" s="9"/>
      <c r="J22" s="31"/>
      <c r="K22" s="9"/>
    </row>
    <row r="23" spans="1:11" s="12" customFormat="1" ht="42.75" thickBot="1">
      <c r="A23" s="472" t="s">
        <v>190</v>
      </c>
      <c r="B23" s="473" t="s">
        <v>36</v>
      </c>
      <c r="C23" s="474" t="s">
        <v>572</v>
      </c>
      <c r="D23" s="474" t="s">
        <v>572</v>
      </c>
      <c r="E23" s="474" t="s">
        <v>572</v>
      </c>
      <c r="F23" s="475">
        <v>0</v>
      </c>
      <c r="G23" s="476">
        <v>100</v>
      </c>
      <c r="H23" s="471"/>
      <c r="I23" s="9"/>
      <c r="J23" s="31"/>
      <c r="K23" s="9"/>
    </row>
    <row r="24" spans="1:11" s="12" customFormat="1" ht="17.25" thickBot="1">
      <c r="A24" s="712"/>
      <c r="B24" s="712"/>
      <c r="C24" s="712"/>
      <c r="D24" s="712"/>
      <c r="E24" s="712"/>
      <c r="F24" s="712"/>
      <c r="G24" s="291"/>
      <c r="H24" s="357"/>
      <c r="I24" s="9"/>
      <c r="J24" s="31"/>
      <c r="K24" s="9"/>
    </row>
    <row r="25" spans="1:11" s="12" customFormat="1" ht="33.75" customHeight="1" thickBot="1">
      <c r="A25" s="695" t="s">
        <v>75</v>
      </c>
      <c r="B25" s="713"/>
      <c r="C25" s="715" t="s">
        <v>574</v>
      </c>
      <c r="D25" s="715" t="s">
        <v>412</v>
      </c>
      <c r="E25" s="715" t="s">
        <v>575</v>
      </c>
      <c r="F25" s="717" t="s">
        <v>576</v>
      </c>
      <c r="G25" s="718"/>
      <c r="H25" s="72"/>
      <c r="I25" s="9"/>
      <c r="J25" s="70"/>
      <c r="K25" s="9"/>
    </row>
    <row r="26" spans="1:11" s="12" customFormat="1" ht="17.25" thickBot="1">
      <c r="A26" s="696"/>
      <c r="B26" s="714"/>
      <c r="C26" s="716"/>
      <c r="D26" s="716"/>
      <c r="E26" s="716"/>
      <c r="F26" s="451" t="s">
        <v>140</v>
      </c>
      <c r="G26" s="477" t="s">
        <v>37</v>
      </c>
      <c r="H26" s="72"/>
      <c r="I26" s="9"/>
      <c r="J26" s="70"/>
      <c r="K26" s="9"/>
    </row>
    <row r="27" spans="1:11" ht="33">
      <c r="A27" s="478" t="s">
        <v>212</v>
      </c>
      <c r="B27" s="479" t="s">
        <v>36</v>
      </c>
      <c r="C27" s="292">
        <v>38992</v>
      </c>
      <c r="D27" s="269">
        <v>39008</v>
      </c>
      <c r="E27" s="269">
        <f>E28+E29</f>
        <v>39149</v>
      </c>
      <c r="F27" s="480">
        <f>E27-C27</f>
        <v>157</v>
      </c>
      <c r="G27" s="481">
        <f>E27/C27*100</f>
        <v>100.40264669675831</v>
      </c>
      <c r="H27" s="358"/>
      <c r="J27" s="4"/>
    </row>
    <row r="28" spans="1:11" ht="16.5">
      <c r="A28" s="482" t="s">
        <v>219</v>
      </c>
      <c r="B28" s="464" t="s">
        <v>36</v>
      </c>
      <c r="C28" s="483">
        <v>21597</v>
      </c>
      <c r="D28" s="484">
        <v>21627</v>
      </c>
      <c r="E28" s="484">
        <v>21909</v>
      </c>
      <c r="F28" s="480">
        <f t="shared" ref="F28:F37" si="2">E28-C28</f>
        <v>312</v>
      </c>
      <c r="G28" s="481">
        <f t="shared" ref="G28:G37" si="3">E28/C28*100</f>
        <v>101.44464508959578</v>
      </c>
      <c r="H28" s="73"/>
      <c r="J28" s="4"/>
    </row>
    <row r="29" spans="1:11" ht="16.5">
      <c r="A29" s="482" t="s">
        <v>220</v>
      </c>
      <c r="B29" s="464" t="s">
        <v>36</v>
      </c>
      <c r="C29" s="483">
        <v>17395</v>
      </c>
      <c r="D29" s="484">
        <v>17381</v>
      </c>
      <c r="E29" s="484">
        <v>17240</v>
      </c>
      <c r="F29" s="480">
        <f t="shared" si="2"/>
        <v>-155</v>
      </c>
      <c r="G29" s="481">
        <f t="shared" si="3"/>
        <v>99.108939350388042</v>
      </c>
      <c r="H29" s="73"/>
      <c r="J29" s="4"/>
    </row>
    <row r="30" spans="1:11" ht="16.5">
      <c r="A30" s="485" t="s">
        <v>200</v>
      </c>
      <c r="B30" s="464"/>
      <c r="C30" s="483"/>
      <c r="D30" s="484"/>
      <c r="E30" s="484"/>
      <c r="F30" s="480"/>
      <c r="G30" s="481"/>
      <c r="H30" s="73"/>
      <c r="J30" s="4"/>
    </row>
    <row r="31" spans="1:11" ht="16.5">
      <c r="A31" s="485" t="s">
        <v>202</v>
      </c>
      <c r="B31" s="464" t="s">
        <v>36</v>
      </c>
      <c r="C31" s="483">
        <v>34365</v>
      </c>
      <c r="D31" s="484">
        <v>34297</v>
      </c>
      <c r="E31" s="484">
        <f>E32+E33</f>
        <v>34573</v>
      </c>
      <c r="F31" s="480">
        <f t="shared" si="2"/>
        <v>208</v>
      </c>
      <c r="G31" s="481">
        <f t="shared" si="3"/>
        <v>100.60526698675977</v>
      </c>
      <c r="H31" s="73"/>
      <c r="J31" s="4"/>
    </row>
    <row r="32" spans="1:11" ht="16.5">
      <c r="A32" s="482" t="s">
        <v>219</v>
      </c>
      <c r="B32" s="464" t="s">
        <v>36</v>
      </c>
      <c r="C32" s="483">
        <v>21315</v>
      </c>
      <c r="D32" s="484">
        <v>21334</v>
      </c>
      <c r="E32" s="484">
        <v>21597</v>
      </c>
      <c r="F32" s="480">
        <f t="shared" si="2"/>
        <v>282</v>
      </c>
      <c r="G32" s="481">
        <f t="shared" si="3"/>
        <v>101.32301196340605</v>
      </c>
      <c r="H32" s="73"/>
      <c r="J32" s="4"/>
    </row>
    <row r="33" spans="1:10" ht="16.5">
      <c r="A33" s="482" t="s">
        <v>220</v>
      </c>
      <c r="B33" s="464" t="s">
        <v>36</v>
      </c>
      <c r="C33" s="483">
        <v>13050</v>
      </c>
      <c r="D33" s="484">
        <v>12963</v>
      </c>
      <c r="E33" s="484">
        <v>12976</v>
      </c>
      <c r="F33" s="480">
        <f>E33-C33</f>
        <v>-74</v>
      </c>
      <c r="G33" s="481">
        <f t="shared" si="3"/>
        <v>99.432950191570882</v>
      </c>
      <c r="H33" s="73"/>
      <c r="J33" s="4"/>
    </row>
    <row r="34" spans="1:10" ht="16.5">
      <c r="A34" s="486" t="s">
        <v>201</v>
      </c>
      <c r="B34" s="464" t="s">
        <v>36</v>
      </c>
      <c r="C34" s="483">
        <v>1731</v>
      </c>
      <c r="D34" s="484">
        <v>1766</v>
      </c>
      <c r="E34" s="484">
        <f>E35+E36</f>
        <v>1780</v>
      </c>
      <c r="F34" s="480">
        <f t="shared" si="2"/>
        <v>49</v>
      </c>
      <c r="G34" s="481">
        <f t="shared" si="3"/>
        <v>102.83073367995379</v>
      </c>
      <c r="H34" s="73"/>
      <c r="J34" s="4"/>
    </row>
    <row r="35" spans="1:10" ht="16.5">
      <c r="A35" s="482" t="s">
        <v>219</v>
      </c>
      <c r="B35" s="464" t="s">
        <v>36</v>
      </c>
      <c r="C35" s="483">
        <v>279</v>
      </c>
      <c r="D35" s="484">
        <v>287</v>
      </c>
      <c r="E35" s="484">
        <v>306</v>
      </c>
      <c r="F35" s="480">
        <f t="shared" si="2"/>
        <v>27</v>
      </c>
      <c r="G35" s="481">
        <f t="shared" si="3"/>
        <v>109.6774193548387</v>
      </c>
      <c r="H35" s="73"/>
      <c r="J35" s="4"/>
    </row>
    <row r="36" spans="1:10" ht="16.5">
      <c r="A36" s="482" t="s">
        <v>220</v>
      </c>
      <c r="B36" s="464" t="s">
        <v>36</v>
      </c>
      <c r="C36" s="483">
        <v>1452</v>
      </c>
      <c r="D36" s="484">
        <v>1479</v>
      </c>
      <c r="E36" s="484">
        <v>1474</v>
      </c>
      <c r="F36" s="480">
        <f t="shared" si="2"/>
        <v>22</v>
      </c>
      <c r="G36" s="481">
        <f t="shared" si="3"/>
        <v>101.51515151515152</v>
      </c>
      <c r="H36" s="358"/>
      <c r="J36" s="4"/>
    </row>
    <row r="37" spans="1:10" ht="33.75" customHeight="1" thickBot="1">
      <c r="A37" s="487" t="s">
        <v>203</v>
      </c>
      <c r="B37" s="473" t="s">
        <v>36</v>
      </c>
      <c r="C37" s="627">
        <v>2896</v>
      </c>
      <c r="D37" s="627">
        <f>D27-D31-D34</f>
        <v>2945</v>
      </c>
      <c r="E37" s="627">
        <f>E27-E31-E34</f>
        <v>2796</v>
      </c>
      <c r="F37" s="626">
        <f t="shared" si="2"/>
        <v>-100</v>
      </c>
      <c r="G37" s="488">
        <f t="shared" si="3"/>
        <v>96.546961325966848</v>
      </c>
      <c r="H37" s="372"/>
      <c r="J37" s="4"/>
    </row>
    <row r="39" spans="1:10" ht="23.25" customHeight="1">
      <c r="A39" s="705" t="s">
        <v>223</v>
      </c>
      <c r="B39" s="705"/>
      <c r="C39" s="705"/>
      <c r="D39" s="705"/>
      <c r="E39" s="705"/>
      <c r="F39" s="705"/>
      <c r="G39" s="705"/>
      <c r="H39" s="705"/>
    </row>
    <row r="40" spans="1:10" ht="19.5" thickBot="1">
      <c r="A40" s="373"/>
      <c r="B40" s="373"/>
      <c r="C40" s="373"/>
      <c r="D40" s="373"/>
      <c r="E40" s="373"/>
      <c r="F40" s="373"/>
      <c r="G40" s="373"/>
      <c r="H40" s="373"/>
    </row>
    <row r="41" spans="1:10" ht="27.75" customHeight="1" thickBot="1">
      <c r="A41" s="706" t="s">
        <v>75</v>
      </c>
      <c r="B41" s="706" t="s">
        <v>129</v>
      </c>
      <c r="C41" s="708" t="s">
        <v>570</v>
      </c>
      <c r="D41" s="708" t="s">
        <v>401</v>
      </c>
      <c r="E41" s="708" t="s">
        <v>571</v>
      </c>
      <c r="F41" s="710" t="s">
        <v>577</v>
      </c>
      <c r="G41" s="711"/>
      <c r="H41" s="142"/>
      <c r="J41" s="310"/>
    </row>
    <row r="42" spans="1:10" ht="17.25" thickBot="1">
      <c r="A42" s="707"/>
      <c r="B42" s="707"/>
      <c r="C42" s="709"/>
      <c r="D42" s="709"/>
      <c r="E42" s="709"/>
      <c r="F42" s="451" t="s">
        <v>140</v>
      </c>
      <c r="G42" s="477" t="s">
        <v>37</v>
      </c>
      <c r="H42" s="143"/>
      <c r="J42" s="310"/>
    </row>
    <row r="43" spans="1:10" s="32" customFormat="1" ht="33">
      <c r="A43" s="653" t="s">
        <v>139</v>
      </c>
      <c r="B43" s="654" t="s">
        <v>36</v>
      </c>
      <c r="C43" s="489">
        <f>C44+C46+C47+C48+C49+C53</f>
        <v>14905</v>
      </c>
      <c r="D43" s="489">
        <v>14821</v>
      </c>
      <c r="E43" s="489">
        <f>E44+E46+E47+E48+E49+E53</f>
        <v>14031</v>
      </c>
      <c r="F43" s="489">
        <f>E43-C43</f>
        <v>-874</v>
      </c>
      <c r="G43" s="655">
        <f>E43/C43*100</f>
        <v>94.136195907413622</v>
      </c>
      <c r="H43" s="74"/>
      <c r="I43" s="372"/>
      <c r="J43" s="372"/>
    </row>
    <row r="44" spans="1:10" s="32" customFormat="1" ht="33">
      <c r="A44" s="490" t="s">
        <v>424</v>
      </c>
      <c r="B44" s="479" t="s">
        <v>36</v>
      </c>
      <c r="C44" s="480">
        <v>1048</v>
      </c>
      <c r="D44" s="480">
        <v>1064</v>
      </c>
      <c r="E44" s="480">
        <v>1054</v>
      </c>
      <c r="F44" s="480">
        <f>E44-C44</f>
        <v>6</v>
      </c>
      <c r="G44" s="481">
        <f>E44/C44*100</f>
        <v>100.57251908396947</v>
      </c>
      <c r="H44" s="74"/>
      <c r="I44" s="372"/>
      <c r="J44" s="372"/>
    </row>
    <row r="45" spans="1:10" s="8" customFormat="1" ht="16.5">
      <c r="A45" s="490" t="s">
        <v>425</v>
      </c>
      <c r="B45" s="491"/>
      <c r="C45" s="492"/>
      <c r="D45" s="493"/>
      <c r="E45" s="493"/>
      <c r="F45" s="494"/>
      <c r="G45" s="495"/>
      <c r="H45" s="75"/>
      <c r="I45" s="33"/>
      <c r="J45" s="33"/>
    </row>
    <row r="46" spans="1:10" ht="16.5">
      <c r="A46" s="656" t="s">
        <v>426</v>
      </c>
      <c r="B46" s="657" t="s">
        <v>36</v>
      </c>
      <c r="C46" s="496">
        <v>446</v>
      </c>
      <c r="D46" s="496">
        <v>416</v>
      </c>
      <c r="E46" s="496">
        <v>412</v>
      </c>
      <c r="F46" s="496">
        <f t="shared" ref="F46:F56" si="4">E46-C46</f>
        <v>-34</v>
      </c>
      <c r="G46" s="360">
        <f t="shared" ref="G46:G56" si="5">E46/C46*100</f>
        <v>92.376681614349778</v>
      </c>
      <c r="H46" s="76"/>
      <c r="I46" s="34"/>
      <c r="J46" s="34"/>
    </row>
    <row r="47" spans="1:10" ht="16.5">
      <c r="A47" s="658" t="s">
        <v>427</v>
      </c>
      <c r="B47" s="657" t="s">
        <v>36</v>
      </c>
      <c r="C47" s="496">
        <v>410</v>
      </c>
      <c r="D47" s="496">
        <v>409</v>
      </c>
      <c r="E47" s="496">
        <v>389</v>
      </c>
      <c r="F47" s="496">
        <f t="shared" si="4"/>
        <v>-21</v>
      </c>
      <c r="G47" s="360">
        <f t="shared" si="5"/>
        <v>94.878048780487802</v>
      </c>
      <c r="H47" s="76"/>
      <c r="I47" s="34"/>
      <c r="J47" s="34"/>
    </row>
    <row r="48" spans="1:10" ht="16.5">
      <c r="A48" s="659" t="s">
        <v>428</v>
      </c>
      <c r="B48" s="660" t="s">
        <v>36</v>
      </c>
      <c r="C48" s="497">
        <v>6469</v>
      </c>
      <c r="D48" s="497">
        <v>6442</v>
      </c>
      <c r="E48" s="497">
        <v>5782</v>
      </c>
      <c r="F48" s="496">
        <f t="shared" si="4"/>
        <v>-687</v>
      </c>
      <c r="G48" s="360">
        <f t="shared" si="5"/>
        <v>89.380120575050242</v>
      </c>
      <c r="H48" s="76"/>
      <c r="I48" s="34"/>
      <c r="J48" s="34"/>
    </row>
    <row r="49" spans="1:10" ht="16.5">
      <c r="A49" s="659" t="s">
        <v>436</v>
      </c>
      <c r="B49" s="660" t="s">
        <v>36</v>
      </c>
      <c r="C49" s="497">
        <f t="shared" ref="C49:D49" si="6">C50+C51+C52</f>
        <v>5201</v>
      </c>
      <c r="D49" s="497">
        <f t="shared" si="6"/>
        <v>5187</v>
      </c>
      <c r="E49" s="497">
        <f>E50+E51+E52</f>
        <v>5104</v>
      </c>
      <c r="F49" s="496">
        <f t="shared" si="4"/>
        <v>-97</v>
      </c>
      <c r="G49" s="360">
        <f t="shared" si="5"/>
        <v>98.134974043453184</v>
      </c>
      <c r="H49" s="76"/>
      <c r="I49" s="34"/>
      <c r="J49" s="34"/>
    </row>
    <row r="50" spans="1:10" ht="16.5">
      <c r="A50" s="661" t="s">
        <v>437</v>
      </c>
      <c r="B50" s="662" t="s">
        <v>36</v>
      </c>
      <c r="C50" s="498">
        <v>273</v>
      </c>
      <c r="D50" s="498">
        <v>271</v>
      </c>
      <c r="E50" s="498">
        <v>263</v>
      </c>
      <c r="F50" s="498">
        <f t="shared" si="4"/>
        <v>-10</v>
      </c>
      <c r="G50" s="663">
        <f t="shared" si="5"/>
        <v>96.336996336996336</v>
      </c>
      <c r="H50" s="76"/>
      <c r="I50" s="34"/>
      <c r="J50" s="34"/>
    </row>
    <row r="51" spans="1:10" ht="31.5">
      <c r="A51" s="661" t="s">
        <v>438</v>
      </c>
      <c r="B51" s="662" t="s">
        <v>36</v>
      </c>
      <c r="C51" s="498">
        <v>4682</v>
      </c>
      <c r="D51" s="498">
        <v>4667</v>
      </c>
      <c r="E51" s="498">
        <v>4583</v>
      </c>
      <c r="F51" s="498">
        <f t="shared" si="4"/>
        <v>-99</v>
      </c>
      <c r="G51" s="663">
        <f t="shared" si="5"/>
        <v>97.885519008970519</v>
      </c>
      <c r="H51" s="76"/>
      <c r="I51" s="35"/>
      <c r="J51" s="34"/>
    </row>
    <row r="52" spans="1:10" ht="15.75">
      <c r="A52" s="661" t="s">
        <v>421</v>
      </c>
      <c r="B52" s="662" t="s">
        <v>36</v>
      </c>
      <c r="C52" s="498">
        <v>246</v>
      </c>
      <c r="D52" s="498">
        <v>249</v>
      </c>
      <c r="E52" s="498">
        <v>258</v>
      </c>
      <c r="F52" s="498">
        <f t="shared" si="4"/>
        <v>12</v>
      </c>
      <c r="G52" s="663">
        <f t="shared" si="5"/>
        <v>104.8780487804878</v>
      </c>
      <c r="H52" s="76"/>
      <c r="I52" s="35"/>
      <c r="J52" s="34"/>
    </row>
    <row r="53" spans="1:10" ht="16.5">
      <c r="A53" s="490" t="s">
        <v>422</v>
      </c>
      <c r="B53" s="480" t="s">
        <v>36</v>
      </c>
      <c r="C53" s="480">
        <v>1331</v>
      </c>
      <c r="D53" s="480">
        <v>1304</v>
      </c>
      <c r="E53" s="480">
        <v>1290</v>
      </c>
      <c r="F53" s="480">
        <f t="shared" si="4"/>
        <v>-41</v>
      </c>
      <c r="G53" s="304">
        <f t="shared" si="5"/>
        <v>96.919609316303536</v>
      </c>
      <c r="H53" s="76"/>
      <c r="I53" s="35"/>
      <c r="J53" s="34"/>
    </row>
    <row r="54" spans="1:10" ht="36">
      <c r="A54" s="664" t="s">
        <v>240</v>
      </c>
      <c r="B54" s="665" t="s">
        <v>36</v>
      </c>
      <c r="C54" s="499">
        <v>2082</v>
      </c>
      <c r="D54" s="499">
        <v>2142</v>
      </c>
      <c r="E54" s="499">
        <v>1410</v>
      </c>
      <c r="F54" s="666">
        <f t="shared" si="4"/>
        <v>-672</v>
      </c>
      <c r="G54" s="667">
        <f t="shared" si="5"/>
        <v>67.72334293948127</v>
      </c>
      <c r="H54" s="77"/>
      <c r="I54" s="35"/>
      <c r="J54" s="35"/>
    </row>
    <row r="55" spans="1:10" ht="36">
      <c r="A55" s="664" t="s">
        <v>241</v>
      </c>
      <c r="B55" s="665" t="s">
        <v>36</v>
      </c>
      <c r="C55" s="499">
        <v>3470</v>
      </c>
      <c r="D55" s="499">
        <v>3854</v>
      </c>
      <c r="E55" s="499">
        <v>2996</v>
      </c>
      <c r="F55" s="666">
        <f t="shared" si="4"/>
        <v>-474</v>
      </c>
      <c r="G55" s="667">
        <f t="shared" si="5"/>
        <v>86.340057636887607</v>
      </c>
      <c r="H55" s="77"/>
      <c r="J55" s="35"/>
    </row>
    <row r="56" spans="1:10" ht="18" thickBot="1">
      <c r="A56" s="668" t="s">
        <v>439</v>
      </c>
      <c r="B56" s="669" t="s">
        <v>36</v>
      </c>
      <c r="C56" s="500">
        <f>C55+C54+C43</f>
        <v>20457</v>
      </c>
      <c r="D56" s="500">
        <f>D55+D54+D43</f>
        <v>20817</v>
      </c>
      <c r="E56" s="500">
        <f>E55+E54+E43</f>
        <v>18437</v>
      </c>
      <c r="F56" s="670">
        <f t="shared" si="4"/>
        <v>-2020</v>
      </c>
      <c r="G56" s="671">
        <f t="shared" si="5"/>
        <v>90.125629368920173</v>
      </c>
      <c r="H56" s="77"/>
      <c r="J56" s="35"/>
    </row>
    <row r="57" spans="1:10">
      <c r="H57" s="64"/>
    </row>
    <row r="58" spans="1:10" ht="34.5" customHeight="1">
      <c r="A58" s="703" t="s">
        <v>247</v>
      </c>
      <c r="B58" s="704"/>
      <c r="C58" s="704"/>
      <c r="D58" s="704"/>
      <c r="E58" s="704"/>
      <c r="F58" s="704"/>
      <c r="G58" s="704"/>
      <c r="H58" s="359"/>
      <c r="I58" s="36"/>
    </row>
    <row r="59" spans="1:10" ht="48.75" customHeight="1">
      <c r="A59" s="703" t="s">
        <v>250</v>
      </c>
      <c r="B59" s="704"/>
      <c r="C59" s="704"/>
      <c r="D59" s="704"/>
      <c r="E59" s="704"/>
      <c r="F59" s="704"/>
      <c r="G59" s="704"/>
      <c r="H59" s="64"/>
    </row>
    <row r="69" spans="1:8">
      <c r="A69" s="12"/>
      <c r="B69" s="12"/>
      <c r="C69" s="12"/>
      <c r="D69" s="12"/>
      <c r="E69" s="12"/>
      <c r="F69" s="12"/>
      <c r="G69" s="12"/>
      <c r="H69" s="12"/>
    </row>
  </sheetData>
  <mergeCells count="24">
    <mergeCell ref="A1:H1"/>
    <mergeCell ref="C2:G2"/>
    <mergeCell ref="A3:A5"/>
    <mergeCell ref="B3:B5"/>
    <mergeCell ref="C3:C5"/>
    <mergeCell ref="D3:D5"/>
    <mergeCell ref="E3:E5"/>
    <mergeCell ref="F3:G4"/>
    <mergeCell ref="A24:F24"/>
    <mergeCell ref="A25:A26"/>
    <mergeCell ref="B25:B26"/>
    <mergeCell ref="C25:C26"/>
    <mergeCell ref="D25:D26"/>
    <mergeCell ref="E25:E26"/>
    <mergeCell ref="F25:G25"/>
    <mergeCell ref="A58:G58"/>
    <mergeCell ref="A59:G59"/>
    <mergeCell ref="A39:H39"/>
    <mergeCell ref="A41:A42"/>
    <mergeCell ref="B41:B42"/>
    <mergeCell ref="C41:C42"/>
    <mergeCell ref="D41:D42"/>
    <mergeCell ref="E41:E42"/>
    <mergeCell ref="F41:G41"/>
  </mergeCells>
  <printOptions horizontalCentered="1"/>
  <pageMargins left="0.31496062992125984" right="0.43307086614173229" top="0.23622047244094491" bottom="0.27559055118110237" header="0.15748031496062992" footer="0.15748031496062992"/>
  <pageSetup paperSize="9" scale="61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workbookViewId="0">
      <selection sqref="A1:H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34" t="s">
        <v>49</v>
      </c>
      <c r="B1" s="734"/>
      <c r="C1" s="734"/>
      <c r="D1" s="734"/>
      <c r="E1" s="734"/>
      <c r="F1" s="734"/>
      <c r="G1" s="734"/>
      <c r="H1" s="734"/>
    </row>
    <row r="2" spans="1:13" ht="19.5" thickBot="1">
      <c r="A2" s="260"/>
      <c r="B2" s="260"/>
      <c r="C2" s="260"/>
      <c r="D2" s="260"/>
      <c r="E2" s="260"/>
      <c r="F2" s="260"/>
      <c r="H2" s="11"/>
    </row>
    <row r="3" spans="1:13" ht="51.75" thickBot="1">
      <c r="A3" s="689" t="s">
        <v>75</v>
      </c>
      <c r="B3" s="691" t="s">
        <v>47</v>
      </c>
      <c r="C3" s="736" t="s">
        <v>71</v>
      </c>
      <c r="D3" s="737"/>
      <c r="E3" s="737"/>
      <c r="F3" s="738"/>
      <c r="G3" s="261" t="s">
        <v>173</v>
      </c>
      <c r="H3" s="262" t="s">
        <v>68</v>
      </c>
      <c r="M3" s="37"/>
    </row>
    <row r="4" spans="1:13" ht="54.75" customHeight="1" thickBot="1">
      <c r="A4" s="690"/>
      <c r="B4" s="735"/>
      <c r="C4" s="263" t="s">
        <v>502</v>
      </c>
      <c r="D4" s="263" t="s">
        <v>409</v>
      </c>
      <c r="E4" s="263" t="s">
        <v>503</v>
      </c>
      <c r="F4" s="264" t="s">
        <v>569</v>
      </c>
      <c r="G4" s="265" t="s">
        <v>503</v>
      </c>
      <c r="H4" s="263" t="s">
        <v>503</v>
      </c>
      <c r="M4" s="38"/>
    </row>
    <row r="5" spans="1:13" ht="36.75" customHeight="1">
      <c r="A5" s="267" t="s">
        <v>209</v>
      </c>
      <c r="B5" s="268" t="s">
        <v>36</v>
      </c>
      <c r="C5" s="269">
        <v>2183</v>
      </c>
      <c r="D5" s="269">
        <v>1850</v>
      </c>
      <c r="E5" s="269">
        <v>1419</v>
      </c>
      <c r="F5" s="367">
        <f>E5-C5</f>
        <v>-764</v>
      </c>
      <c r="G5" s="367">
        <v>459</v>
      </c>
      <c r="H5" s="367">
        <v>26500</v>
      </c>
      <c r="M5" s="38"/>
    </row>
    <row r="6" spans="1:13" ht="20.25" customHeight="1" thickBot="1">
      <c r="A6" s="270" t="s">
        <v>40</v>
      </c>
      <c r="B6" s="271" t="s">
        <v>36</v>
      </c>
      <c r="C6" s="272">
        <v>1661</v>
      </c>
      <c r="D6" s="279">
        <v>1676</v>
      </c>
      <c r="E6" s="280">
        <v>1053</v>
      </c>
      <c r="F6" s="281">
        <f>E6-C6</f>
        <v>-608</v>
      </c>
      <c r="G6" s="281">
        <v>404</v>
      </c>
      <c r="H6" s="368">
        <v>24400</v>
      </c>
      <c r="M6" s="38"/>
    </row>
    <row r="7" spans="1:13" ht="35.25" customHeight="1" thickBot="1">
      <c r="A7" s="273" t="s">
        <v>48</v>
      </c>
      <c r="B7" s="274" t="s">
        <v>37</v>
      </c>
      <c r="C7" s="275">
        <v>1.2</v>
      </c>
      <c r="D7" s="275">
        <v>1.2</v>
      </c>
      <c r="E7" s="275">
        <v>0.9</v>
      </c>
      <c r="F7" s="87">
        <f>E7-C7</f>
        <v>-0.29999999999999993</v>
      </c>
      <c r="G7" s="311">
        <v>2.2000000000000002</v>
      </c>
      <c r="H7" s="283">
        <v>1.8</v>
      </c>
      <c r="M7" s="38"/>
    </row>
    <row r="8" spans="1:13" ht="54.75" customHeight="1" thickBot="1">
      <c r="A8" s="276" t="s">
        <v>60</v>
      </c>
      <c r="B8" s="274" t="s">
        <v>41</v>
      </c>
      <c r="C8" s="277">
        <v>2302</v>
      </c>
      <c r="D8" s="277">
        <v>1261</v>
      </c>
      <c r="E8" s="277">
        <v>2971</v>
      </c>
      <c r="F8" s="281">
        <f>E8-C8</f>
        <v>669</v>
      </c>
      <c r="G8" s="254">
        <v>589</v>
      </c>
      <c r="H8" s="282">
        <v>42100</v>
      </c>
      <c r="M8" s="38"/>
    </row>
    <row r="9" spans="1:13" ht="43.5" customHeight="1" thickBot="1">
      <c r="A9" s="278" t="s">
        <v>56</v>
      </c>
      <c r="B9" s="274" t="s">
        <v>36</v>
      </c>
      <c r="C9" s="275">
        <v>0.9</v>
      </c>
      <c r="D9" s="275">
        <v>1.5</v>
      </c>
      <c r="E9" s="275">
        <v>0.4</v>
      </c>
      <c r="F9" s="87">
        <f>E9-C9</f>
        <v>-0.5</v>
      </c>
      <c r="G9" s="311">
        <v>1.2</v>
      </c>
      <c r="H9" s="608">
        <v>0.6</v>
      </c>
    </row>
    <row r="10" spans="1:13" ht="33" hidden="1">
      <c r="A10" s="49" t="s">
        <v>214</v>
      </c>
      <c r="B10" s="50"/>
      <c r="C10" s="51"/>
      <c r="D10" s="51"/>
      <c r="E10" s="52"/>
      <c r="F10" s="179"/>
      <c r="G10" s="176"/>
      <c r="H10" s="53"/>
    </row>
    <row r="11" spans="1:13" ht="21" hidden="1" customHeight="1">
      <c r="A11" s="54" t="s">
        <v>215</v>
      </c>
      <c r="B11" s="55" t="s">
        <v>37</v>
      </c>
      <c r="C11" s="56">
        <v>21.5</v>
      </c>
      <c r="D11" s="56">
        <v>23.8</v>
      </c>
      <c r="E11" s="47">
        <v>29.4</v>
      </c>
      <c r="F11" s="56">
        <f>E11-C11</f>
        <v>7.8999999999999986</v>
      </c>
      <c r="G11" s="180"/>
      <c r="H11" s="57"/>
    </row>
    <row r="12" spans="1:13" ht="21" hidden="1" customHeight="1">
      <c r="A12" s="54" t="s">
        <v>216</v>
      </c>
      <c r="B12" s="55" t="s">
        <v>37</v>
      </c>
      <c r="C12" s="56">
        <v>69.2</v>
      </c>
      <c r="D12" s="56">
        <v>68.8</v>
      </c>
      <c r="E12" s="47">
        <v>64.7</v>
      </c>
      <c r="F12" s="56">
        <f>E12-C12</f>
        <v>-4.5</v>
      </c>
      <c r="G12" s="180"/>
      <c r="H12" s="57"/>
    </row>
    <row r="13" spans="1:13" ht="21" hidden="1" customHeight="1" thickBot="1">
      <c r="A13" s="58" t="s">
        <v>217</v>
      </c>
      <c r="B13" s="59" t="s">
        <v>37</v>
      </c>
      <c r="C13" s="48">
        <v>9.3000000000000007</v>
      </c>
      <c r="D13" s="48">
        <v>7.4</v>
      </c>
      <c r="E13" s="60">
        <v>5.9</v>
      </c>
      <c r="F13" s="48">
        <f>E13-C13</f>
        <v>-3.4000000000000004</v>
      </c>
      <c r="G13" s="181"/>
      <c r="H13" s="61"/>
    </row>
    <row r="14" spans="1:13" s="4" customFormat="1" ht="40.5" customHeight="1">
      <c r="A14" s="266"/>
      <c r="B14" s="40"/>
      <c r="C14" s="40"/>
      <c r="D14" s="40"/>
      <c r="E14" s="40"/>
      <c r="F14" s="40"/>
      <c r="G14" s="40"/>
      <c r="H14" s="40"/>
      <c r="I14" s="40"/>
    </row>
    <row r="15" spans="1:13" s="4" customFormat="1" ht="19.5" customHeight="1">
      <c r="A15" s="5"/>
      <c r="B15" s="288"/>
      <c r="C15" s="289"/>
      <c r="D15" s="289"/>
      <c r="E15" s="290"/>
    </row>
    <row r="16" spans="1:13" s="4" customFormat="1" ht="19.5" customHeight="1">
      <c r="A16" s="5"/>
      <c r="B16" s="288"/>
      <c r="C16" s="289"/>
      <c r="D16" s="289"/>
      <c r="E16" s="290"/>
    </row>
    <row r="17" spans="1:18" s="4" customFormat="1" ht="21.75" customHeight="1">
      <c r="A17" s="5"/>
      <c r="B17" s="288"/>
      <c r="C17" s="289"/>
      <c r="D17" s="289"/>
      <c r="E17" s="290"/>
    </row>
    <row r="18" spans="1:18" s="4" customFormat="1" ht="19.5" customHeight="1">
      <c r="A18" s="5"/>
      <c r="B18" s="288"/>
      <c r="C18" s="289"/>
      <c r="D18" s="289"/>
      <c r="E18" s="290"/>
    </row>
    <row r="19" spans="1:18" s="4" customFormat="1" ht="19.5" customHeight="1">
      <c r="A19" s="5"/>
      <c r="B19" s="288"/>
      <c r="C19" s="289"/>
      <c r="D19" s="289"/>
      <c r="E19" s="290"/>
    </row>
    <row r="20" spans="1:18" s="4" customFormat="1" ht="19.5" customHeight="1">
      <c r="A20" s="5"/>
      <c r="B20" s="288"/>
      <c r="C20" s="289"/>
      <c r="D20" s="289"/>
      <c r="E20" s="290"/>
    </row>
    <row r="21" spans="1:18" s="4" customFormat="1" ht="19.5" customHeight="1">
      <c r="A21" s="5"/>
      <c r="B21" s="288"/>
      <c r="C21" s="289"/>
      <c r="D21" s="289"/>
      <c r="E21" s="290"/>
      <c r="P21" s="23"/>
      <c r="Q21" s="69"/>
      <c r="R21" s="69"/>
    </row>
    <row r="22" spans="1:18" s="4" customFormat="1" ht="19.5" customHeight="1">
      <c r="A22" s="5"/>
      <c r="B22" s="288"/>
      <c r="C22" s="289"/>
      <c r="D22" s="289"/>
      <c r="E22" s="290"/>
      <c r="P22" s="23"/>
      <c r="Q22" s="69"/>
      <c r="R22" s="69"/>
    </row>
    <row r="23" spans="1:18" ht="15.75">
      <c r="P23" s="23"/>
      <c r="Q23" s="69"/>
      <c r="R23" s="69"/>
    </row>
    <row r="24" spans="1:18" ht="15.75">
      <c r="P24" s="23"/>
      <c r="Q24" s="69"/>
      <c r="R24" s="69"/>
    </row>
    <row r="25" spans="1:18" ht="15.75">
      <c r="P25" s="23"/>
      <c r="Q25" s="69"/>
      <c r="R25" s="69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5"/>
  <sheetViews>
    <sheetView view="pageBreakPreview" zoomScale="90" zoomScaleSheetLayoutView="90" zoomScalePageLayoutView="80" workbookViewId="0">
      <selection activeCell="A2" sqref="A2:J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84" customFormat="1" ht="15">
      <c r="A1" s="4"/>
      <c r="B1" s="45"/>
      <c r="C1" s="14"/>
      <c r="D1" s="14"/>
      <c r="E1" s="14"/>
      <c r="F1" s="14"/>
      <c r="G1" s="14"/>
      <c r="H1" s="14"/>
      <c r="I1" s="14"/>
      <c r="J1" s="14"/>
      <c r="K1" s="85"/>
      <c r="L1" s="85"/>
      <c r="M1" s="85"/>
    </row>
    <row r="2" spans="1:13" ht="34.5" customHeight="1" thickBot="1">
      <c r="A2" s="742" t="s">
        <v>444</v>
      </c>
      <c r="B2" s="742"/>
      <c r="C2" s="742"/>
      <c r="D2" s="742"/>
      <c r="E2" s="742"/>
      <c r="F2" s="742"/>
      <c r="G2" s="742"/>
      <c r="H2" s="742"/>
      <c r="I2" s="742"/>
      <c r="J2" s="742"/>
      <c r="K2" s="247"/>
      <c r="L2" s="22"/>
      <c r="M2" s="22"/>
    </row>
    <row r="3" spans="1:13" ht="22.5" customHeight="1" thickBot="1">
      <c r="A3" s="753"/>
      <c r="B3" s="745" t="s">
        <v>161</v>
      </c>
      <c r="C3" s="746"/>
      <c r="D3" s="747"/>
      <c r="E3" s="745" t="s">
        <v>68</v>
      </c>
      <c r="F3" s="746"/>
      <c r="G3" s="747"/>
      <c r="H3" s="756" t="s">
        <v>33</v>
      </c>
      <c r="I3" s="746"/>
      <c r="J3" s="747"/>
      <c r="K3" s="20"/>
      <c r="L3" s="22"/>
      <c r="M3" s="22"/>
    </row>
    <row r="4" spans="1:13" ht="14.25">
      <c r="A4" s="754"/>
      <c r="B4" s="757" t="s">
        <v>28</v>
      </c>
      <c r="C4" s="758" t="s">
        <v>34</v>
      </c>
      <c r="D4" s="743" t="s">
        <v>408</v>
      </c>
      <c r="E4" s="748" t="s">
        <v>28</v>
      </c>
      <c r="F4" s="750" t="s">
        <v>34</v>
      </c>
      <c r="G4" s="752" t="s">
        <v>408</v>
      </c>
      <c r="H4" s="759" t="s">
        <v>28</v>
      </c>
      <c r="I4" s="758" t="s">
        <v>34</v>
      </c>
      <c r="J4" s="743" t="s">
        <v>408</v>
      </c>
      <c r="K4" s="21"/>
      <c r="L4" s="21"/>
      <c r="M4" s="21"/>
    </row>
    <row r="5" spans="1:13" ht="57.75" customHeight="1" thickBot="1">
      <c r="A5" s="755"/>
      <c r="B5" s="749"/>
      <c r="C5" s="751"/>
      <c r="D5" s="744"/>
      <c r="E5" s="749"/>
      <c r="F5" s="751"/>
      <c r="G5" s="744"/>
      <c r="H5" s="760"/>
      <c r="I5" s="751"/>
      <c r="J5" s="744"/>
      <c r="K5" s="21"/>
      <c r="L5" s="21"/>
      <c r="M5" s="21"/>
    </row>
    <row r="6" spans="1:13" ht="18" hidden="1" customHeight="1">
      <c r="A6" s="369" t="s">
        <v>11</v>
      </c>
      <c r="B6" s="389">
        <v>2679.4</v>
      </c>
      <c r="C6" s="390">
        <v>101.1</v>
      </c>
      <c r="D6" s="391">
        <v>101.1</v>
      </c>
      <c r="E6" s="389">
        <v>1662.34</v>
      </c>
      <c r="F6" s="392">
        <f>E6/1645.8*100</f>
        <v>101.00498237938996</v>
      </c>
      <c r="G6" s="393">
        <f t="shared" ref="G6:G11" si="0">E6/1645.8*100</f>
        <v>101.00498237938996</v>
      </c>
      <c r="H6" s="389">
        <v>1506.8</v>
      </c>
      <c r="I6" s="390">
        <v>102.2</v>
      </c>
      <c r="J6" s="391">
        <v>102.2</v>
      </c>
      <c r="K6" s="21"/>
      <c r="L6" s="21"/>
      <c r="M6" s="21"/>
    </row>
    <row r="7" spans="1:13" ht="18" hidden="1" customHeight="1">
      <c r="A7" s="370" t="s">
        <v>12</v>
      </c>
      <c r="B7" s="394">
        <v>2703.1</v>
      </c>
      <c r="C7" s="395">
        <v>100.9</v>
      </c>
      <c r="D7" s="396">
        <v>102</v>
      </c>
      <c r="E7" s="394">
        <v>1671.55</v>
      </c>
      <c r="F7" s="397">
        <f t="shared" ref="F7:F12" si="1">E7/E6*100</f>
        <v>100.55403828338368</v>
      </c>
      <c r="G7" s="398">
        <f t="shared" si="0"/>
        <v>101.56458864989671</v>
      </c>
      <c r="H7" s="394">
        <v>1524.3</v>
      </c>
      <c r="I7" s="395">
        <v>101.2</v>
      </c>
      <c r="J7" s="396">
        <v>103.4</v>
      </c>
      <c r="K7" s="21"/>
      <c r="L7" s="21"/>
      <c r="M7" s="21"/>
    </row>
    <row r="8" spans="1:13" ht="18" hidden="1" customHeight="1">
      <c r="A8" s="370" t="s">
        <v>13</v>
      </c>
      <c r="B8" s="394">
        <v>2800.3</v>
      </c>
      <c r="C8" s="395">
        <v>103.6</v>
      </c>
      <c r="D8" s="396">
        <v>105.6</v>
      </c>
      <c r="E8" s="394">
        <v>1684.83</v>
      </c>
      <c r="F8" s="397">
        <f t="shared" si="1"/>
        <v>100.79447219646435</v>
      </c>
      <c r="G8" s="398">
        <f t="shared" si="0"/>
        <v>102.37149106817354</v>
      </c>
      <c r="H8" s="394">
        <v>1542.5</v>
      </c>
      <c r="I8" s="395">
        <v>101.2</v>
      </c>
      <c r="J8" s="396">
        <v>104.7</v>
      </c>
      <c r="K8" s="21"/>
      <c r="L8" s="21"/>
      <c r="M8" s="21"/>
    </row>
    <row r="9" spans="1:13" ht="18" hidden="1" customHeight="1">
      <c r="A9" s="370" t="s">
        <v>14</v>
      </c>
      <c r="B9" s="394">
        <v>2903.6</v>
      </c>
      <c r="C9" s="395">
        <v>103.7</v>
      </c>
      <c r="D9" s="396">
        <v>109.5</v>
      </c>
      <c r="E9" s="394">
        <v>1703.7</v>
      </c>
      <c r="F9" s="397">
        <f t="shared" si="1"/>
        <v>101.11999430209578</v>
      </c>
      <c r="G9" s="398">
        <f t="shared" si="0"/>
        <v>103.51804593510757</v>
      </c>
      <c r="H9" s="394">
        <v>1555.4</v>
      </c>
      <c r="I9" s="395">
        <v>100.8</v>
      </c>
      <c r="J9" s="396">
        <v>105.5</v>
      </c>
      <c r="K9" s="21"/>
      <c r="L9" s="20"/>
      <c r="M9" s="20"/>
    </row>
    <row r="10" spans="1:13" ht="18" hidden="1" customHeight="1">
      <c r="A10" s="370" t="s">
        <v>15</v>
      </c>
      <c r="B10" s="394">
        <v>2944.1</v>
      </c>
      <c r="C10" s="395">
        <v>101.4</v>
      </c>
      <c r="D10" s="396">
        <v>111.1</v>
      </c>
      <c r="E10" s="394">
        <v>1752.4</v>
      </c>
      <c r="F10" s="397">
        <f t="shared" si="1"/>
        <v>102.85848447496626</v>
      </c>
      <c r="G10" s="398">
        <f t="shared" si="0"/>
        <v>106.47709320695104</v>
      </c>
      <c r="H10" s="394">
        <v>1589.8</v>
      </c>
      <c r="I10" s="395">
        <v>102.2</v>
      </c>
      <c r="J10" s="396">
        <v>107.9</v>
      </c>
      <c r="K10" s="14"/>
      <c r="L10" s="14"/>
      <c r="M10" s="14"/>
    </row>
    <row r="11" spans="1:13" ht="18" hidden="1" customHeight="1">
      <c r="A11" s="370" t="s">
        <v>16</v>
      </c>
      <c r="B11" s="394">
        <v>2989.1</v>
      </c>
      <c r="C11" s="395">
        <v>101.5</v>
      </c>
      <c r="D11" s="396">
        <v>112.8</v>
      </c>
      <c r="E11" s="394">
        <v>1769.4</v>
      </c>
      <c r="F11" s="397">
        <f t="shared" si="1"/>
        <v>100.97009815110705</v>
      </c>
      <c r="G11" s="398">
        <f t="shared" si="0"/>
        <v>107.5100255195042</v>
      </c>
      <c r="H11" s="394">
        <v>1666.3</v>
      </c>
      <c r="I11" s="395">
        <v>102.2</v>
      </c>
      <c r="J11" s="396">
        <v>113.1</v>
      </c>
      <c r="K11" s="14"/>
      <c r="L11" s="14"/>
      <c r="M11" s="14"/>
    </row>
    <row r="12" spans="1:13" ht="18" hidden="1" customHeight="1">
      <c r="A12" s="370" t="s">
        <v>144</v>
      </c>
      <c r="B12" s="394">
        <v>2970.1</v>
      </c>
      <c r="C12" s="395">
        <v>99.4</v>
      </c>
      <c r="D12" s="396">
        <v>112</v>
      </c>
      <c r="E12" s="394">
        <v>1775.6</v>
      </c>
      <c r="F12" s="397">
        <f t="shared" si="1"/>
        <v>100.35040126596586</v>
      </c>
      <c r="G12" s="398">
        <f>E12/1645.8*100</f>
        <v>107.88674200996475</v>
      </c>
      <c r="H12" s="394">
        <v>1726.5</v>
      </c>
      <c r="I12" s="397">
        <f t="shared" ref="I12:I18" si="2">H12/H11*100</f>
        <v>103.61279481485927</v>
      </c>
      <c r="J12" s="398">
        <f>H12/1473.8*100</f>
        <v>117.14615280227983</v>
      </c>
      <c r="K12" s="14"/>
      <c r="L12" s="14"/>
      <c r="M12" s="14"/>
    </row>
    <row r="13" spans="1:13" ht="18" hidden="1" customHeight="1">
      <c r="A13" s="370" t="s">
        <v>155</v>
      </c>
      <c r="B13" s="394">
        <v>2889.4</v>
      </c>
      <c r="C13" s="397">
        <f t="shared" ref="C13:C18" si="3">B13/B12*100</f>
        <v>97.282919767011222</v>
      </c>
      <c r="D13" s="399">
        <f>B13/2650.25*100</f>
        <v>109.0236770116027</v>
      </c>
      <c r="E13" s="394">
        <v>1783.1</v>
      </c>
      <c r="F13" s="397">
        <f t="shared" ref="F13:F18" si="4">E13/E12*100</f>
        <v>100.42239243072764</v>
      </c>
      <c r="G13" s="398">
        <f>E13/1645.8*100</f>
        <v>108.3424474419735</v>
      </c>
      <c r="H13" s="394">
        <v>1656.9</v>
      </c>
      <c r="I13" s="397">
        <f t="shared" si="2"/>
        <v>95.968722849695922</v>
      </c>
      <c r="J13" s="398">
        <f>H13/1473.8*100</f>
        <v>112.42366671190123</v>
      </c>
      <c r="K13" s="14"/>
      <c r="L13" s="14"/>
      <c r="M13" s="14"/>
    </row>
    <row r="14" spans="1:13" ht="18" hidden="1" customHeight="1">
      <c r="A14" s="400" t="s">
        <v>162</v>
      </c>
      <c r="B14" s="401">
        <v>2726.8</v>
      </c>
      <c r="C14" s="402">
        <f t="shared" si="3"/>
        <v>94.372534090122514</v>
      </c>
      <c r="D14" s="403">
        <f>B14/2650.25*100</f>
        <v>102.88840675407982</v>
      </c>
      <c r="E14" s="401">
        <v>1718.9</v>
      </c>
      <c r="F14" s="402">
        <f t="shared" si="4"/>
        <v>96.399528910324733</v>
      </c>
      <c r="G14" s="404">
        <f>E14/1645.8*100</f>
        <v>104.44160894397862</v>
      </c>
      <c r="H14" s="401">
        <v>1640.4</v>
      </c>
      <c r="I14" s="402">
        <f t="shared" si="2"/>
        <v>99.004164403403948</v>
      </c>
      <c r="J14" s="404">
        <f>H14/1473.8*100</f>
        <v>111.30411181978559</v>
      </c>
      <c r="K14" s="14"/>
      <c r="L14" s="14"/>
      <c r="M14" s="14"/>
    </row>
    <row r="15" spans="1:13" ht="18" hidden="1" customHeight="1">
      <c r="A15" s="400" t="s">
        <v>163</v>
      </c>
      <c r="B15" s="401">
        <v>2842.3</v>
      </c>
      <c r="C15" s="402">
        <f t="shared" si="3"/>
        <v>104.23573419392696</v>
      </c>
      <c r="D15" s="403">
        <f>B15/2650.25*100</f>
        <v>107.24648618054901</v>
      </c>
      <c r="E15" s="401">
        <v>1788.9</v>
      </c>
      <c r="F15" s="402">
        <f t="shared" si="4"/>
        <v>104.07237186572809</v>
      </c>
      <c r="G15" s="404">
        <f>E15/1645.8*100</f>
        <v>108.69485964272695</v>
      </c>
      <c r="H15" s="401">
        <v>1706.3</v>
      </c>
      <c r="I15" s="402">
        <f t="shared" si="2"/>
        <v>104.01731285052425</v>
      </c>
      <c r="J15" s="404">
        <f>H15/1473.8*100</f>
        <v>115.77554620708372</v>
      </c>
      <c r="K15" s="14"/>
      <c r="L15" s="14"/>
      <c r="M15" s="14"/>
    </row>
    <row r="16" spans="1:13" ht="18" hidden="1" customHeight="1" thickBot="1">
      <c r="A16" s="400" t="s">
        <v>168</v>
      </c>
      <c r="B16" s="401">
        <v>2955.4</v>
      </c>
      <c r="C16" s="402">
        <f t="shared" si="3"/>
        <v>103.97917179748795</v>
      </c>
      <c r="D16" s="403">
        <f>B16/2650.25*100</f>
        <v>111.51400811244223</v>
      </c>
      <c r="E16" s="401">
        <v>1847.5</v>
      </c>
      <c r="F16" s="402">
        <f t="shared" si="4"/>
        <v>103.27575605120465</v>
      </c>
      <c r="G16" s="404">
        <f>E16/1645.8*100</f>
        <v>112.25543808482198</v>
      </c>
      <c r="H16" s="401">
        <v>1754.5</v>
      </c>
      <c r="I16" s="402">
        <f t="shared" si="2"/>
        <v>102.82482564613491</v>
      </c>
      <c r="J16" s="404">
        <f>H16/1473.8*100</f>
        <v>119.04600352829422</v>
      </c>
      <c r="K16" s="14"/>
      <c r="L16" s="14"/>
      <c r="M16" s="14"/>
    </row>
    <row r="17" spans="1:13" ht="18" hidden="1" customHeight="1">
      <c r="A17" s="405" t="s">
        <v>170</v>
      </c>
      <c r="B17" s="389">
        <v>3026.4</v>
      </c>
      <c r="C17" s="392">
        <f t="shared" si="3"/>
        <v>102.40238208025987</v>
      </c>
      <c r="D17" s="406">
        <f>B17/B17*100</f>
        <v>100</v>
      </c>
      <c r="E17" s="407">
        <v>1922.04</v>
      </c>
      <c r="F17" s="392">
        <f t="shared" si="4"/>
        <v>104.03464140730716</v>
      </c>
      <c r="G17" s="393">
        <f>E17/E17*100</f>
        <v>100</v>
      </c>
      <c r="H17" s="407">
        <v>1802</v>
      </c>
      <c r="I17" s="392">
        <f t="shared" si="2"/>
        <v>102.70732402393845</v>
      </c>
      <c r="J17" s="393">
        <f>H17/H17*100</f>
        <v>100</v>
      </c>
      <c r="K17" s="14"/>
      <c r="L17" s="14"/>
      <c r="M17" s="14"/>
    </row>
    <row r="18" spans="1:13" ht="18" hidden="1" customHeight="1">
      <c r="A18" s="408" t="s">
        <v>11</v>
      </c>
      <c r="B18" s="409">
        <v>3049.23</v>
      </c>
      <c r="C18" s="402">
        <f t="shared" si="3"/>
        <v>100.75436161776368</v>
      </c>
      <c r="D18" s="403">
        <f>B18/B17*100</f>
        <v>100.75436161776368</v>
      </c>
      <c r="E18" s="409">
        <v>2038.6</v>
      </c>
      <c r="F18" s="402">
        <f t="shared" si="4"/>
        <v>106.06438991904434</v>
      </c>
      <c r="G18" s="404">
        <f>E18/1922*100</f>
        <v>106.06659729448491</v>
      </c>
      <c r="H18" s="409">
        <v>1880</v>
      </c>
      <c r="I18" s="402">
        <f t="shared" si="2"/>
        <v>104.32852386237515</v>
      </c>
      <c r="J18" s="404">
        <f>H18/1802*100</f>
        <v>104.32852386237515</v>
      </c>
      <c r="K18" s="14"/>
      <c r="L18" s="14"/>
      <c r="M18" s="14"/>
    </row>
    <row r="19" spans="1:13" ht="18" hidden="1" customHeight="1">
      <c r="A19" s="408" t="s">
        <v>12</v>
      </c>
      <c r="B19" s="409">
        <v>3222.24</v>
      </c>
      <c r="C19" s="402">
        <f t="shared" ref="C19:C24" si="5">B19/B18*100</f>
        <v>105.67389144144586</v>
      </c>
      <c r="D19" s="403">
        <f>B19/B17*100</f>
        <v>106.4710547184774</v>
      </c>
      <c r="E19" s="409">
        <v>2109.6</v>
      </c>
      <c r="F19" s="402">
        <f t="shared" ref="F19:F24" si="6">E19/E18*100</f>
        <v>103.48278230157952</v>
      </c>
      <c r="G19" s="404">
        <f>E19/E17*100</f>
        <v>109.75838171942311</v>
      </c>
      <c r="H19" s="409">
        <v>1941</v>
      </c>
      <c r="I19" s="402">
        <f t="shared" ref="I19:I24" si="7">H19/H18*100</f>
        <v>103.24468085106382</v>
      </c>
      <c r="J19" s="404">
        <f>H19/H17*100</f>
        <v>107.71365149833518</v>
      </c>
      <c r="K19" s="14"/>
      <c r="L19" s="14"/>
      <c r="M19" s="14"/>
    </row>
    <row r="20" spans="1:13" ht="18" hidden="1" customHeight="1">
      <c r="A20" s="408" t="s">
        <v>13</v>
      </c>
      <c r="B20" s="409">
        <v>3317.51</v>
      </c>
      <c r="C20" s="402">
        <f t="shared" si="5"/>
        <v>102.95663885992354</v>
      </c>
      <c r="D20" s="403">
        <f>B20/B17*100</f>
        <v>109.61901929685436</v>
      </c>
      <c r="E20" s="409">
        <v>2179.4</v>
      </c>
      <c r="F20" s="402">
        <f t="shared" si="6"/>
        <v>103.3086841107319</v>
      </c>
      <c r="G20" s="404">
        <f>E20/E17*100</f>
        <v>113.38993985557013</v>
      </c>
      <c r="H20" s="409">
        <v>1993.5</v>
      </c>
      <c r="I20" s="402">
        <f t="shared" si="7"/>
        <v>102.7047913446677</v>
      </c>
      <c r="J20" s="404">
        <f>H20/H17*100</f>
        <v>110.62708102108768</v>
      </c>
      <c r="K20" s="14"/>
      <c r="L20" s="14"/>
      <c r="M20" s="14"/>
    </row>
    <row r="21" spans="1:13" ht="16.5" hidden="1" customHeight="1">
      <c r="A21" s="410" t="s">
        <v>14</v>
      </c>
      <c r="B21" s="409">
        <v>3437.04</v>
      </c>
      <c r="C21" s="402">
        <f t="shared" si="5"/>
        <v>103.60300345741234</v>
      </c>
      <c r="D21" s="403">
        <f>B21/B17*100</f>
        <v>113.56859635210151</v>
      </c>
      <c r="E21" s="409">
        <v>2274.83</v>
      </c>
      <c r="F21" s="402">
        <f t="shared" si="6"/>
        <v>104.37872809030007</v>
      </c>
      <c r="G21" s="404">
        <f>E21/E17*100</f>
        <v>118.35497700360034</v>
      </c>
      <c r="H21" s="401">
        <v>2070.3000000000002</v>
      </c>
      <c r="I21" s="402">
        <f t="shared" si="7"/>
        <v>103.85252069224981</v>
      </c>
      <c r="J21" s="404">
        <f>H21/H17*100</f>
        <v>114.88901220865706</v>
      </c>
      <c r="K21" s="14"/>
      <c r="L21" s="14"/>
      <c r="M21" s="14"/>
    </row>
    <row r="22" spans="1:13" ht="16.5" hidden="1" customHeight="1">
      <c r="A22" s="411" t="s">
        <v>15</v>
      </c>
      <c r="B22" s="412">
        <v>3674.67</v>
      </c>
      <c r="C22" s="397">
        <f t="shared" si="5"/>
        <v>106.91379791913972</v>
      </c>
      <c r="D22" s="399">
        <f>B22/B17*100</f>
        <v>121.42049960348929</v>
      </c>
      <c r="E22" s="412">
        <v>2357.1</v>
      </c>
      <c r="F22" s="397">
        <f t="shared" si="6"/>
        <v>103.61653398275914</v>
      </c>
      <c r="G22" s="398">
        <f>E22/E17*100</f>
        <v>122.63532496722232</v>
      </c>
      <c r="H22" s="394">
        <v>2155.1999999999998</v>
      </c>
      <c r="I22" s="397">
        <f t="shared" si="7"/>
        <v>104.10085494855817</v>
      </c>
      <c r="J22" s="398">
        <f>H22/H17*100</f>
        <v>119.60044395116536</v>
      </c>
      <c r="K22" s="14"/>
      <c r="L22" s="14"/>
      <c r="M22" s="14"/>
    </row>
    <row r="23" spans="1:13" ht="16.5" hidden="1" customHeight="1">
      <c r="A23" s="410" t="s">
        <v>16</v>
      </c>
      <c r="B23" s="409">
        <v>3705.87</v>
      </c>
      <c r="C23" s="402">
        <f t="shared" si="5"/>
        <v>100.84905583358506</v>
      </c>
      <c r="D23" s="403">
        <f>B23/B17*100</f>
        <v>122.45142743854083</v>
      </c>
      <c r="E23" s="409">
        <v>2355.83</v>
      </c>
      <c r="F23" s="402">
        <f t="shared" si="6"/>
        <v>99.946120232489079</v>
      </c>
      <c r="G23" s="404">
        <f>E23/E17*100</f>
        <v>122.56924933924371</v>
      </c>
      <c r="H23" s="401">
        <v>2173.9</v>
      </c>
      <c r="I23" s="402">
        <f t="shared" si="7"/>
        <v>100.86766889383819</v>
      </c>
      <c r="J23" s="404">
        <f>H23/H17*100</f>
        <v>120.63817980022198</v>
      </c>
      <c r="K23" s="14"/>
      <c r="L23" s="14"/>
      <c r="M23" s="14"/>
    </row>
    <row r="24" spans="1:13" ht="16.5" hidden="1" customHeight="1">
      <c r="A24" s="410" t="s">
        <v>144</v>
      </c>
      <c r="B24" s="409">
        <v>3734.85</v>
      </c>
      <c r="C24" s="402">
        <f t="shared" si="5"/>
        <v>100.78200260667536</v>
      </c>
      <c r="D24" s="403">
        <f>B24/B17*100</f>
        <v>123.40900079302139</v>
      </c>
      <c r="E24" s="409">
        <v>2382.3000000000002</v>
      </c>
      <c r="F24" s="402">
        <f t="shared" si="6"/>
        <v>101.12359550561798</v>
      </c>
      <c r="G24" s="404">
        <f>E24/E17*100</f>
        <v>123.94643191608917</v>
      </c>
      <c r="H24" s="401">
        <v>2147.4</v>
      </c>
      <c r="I24" s="402">
        <f t="shared" si="7"/>
        <v>98.780992685956122</v>
      </c>
      <c r="J24" s="404">
        <f>H24/H17*100</f>
        <v>119.16759156492786</v>
      </c>
      <c r="K24" s="14"/>
      <c r="L24" s="14"/>
      <c r="M24" s="14"/>
    </row>
    <row r="25" spans="1:13" ht="16.5" hidden="1" customHeight="1">
      <c r="A25" s="410" t="s">
        <v>155</v>
      </c>
      <c r="B25" s="412">
        <v>3311.01</v>
      </c>
      <c r="C25" s="397">
        <f t="shared" ref="C25:C32" si="8">B25/B24*100</f>
        <v>88.651753082453126</v>
      </c>
      <c r="D25" s="399">
        <f>B25/B17*100</f>
        <v>109.40424266455196</v>
      </c>
      <c r="E25" s="412">
        <v>2262.54</v>
      </c>
      <c r="F25" s="397">
        <f t="shared" ref="F25:F35" si="9">E25/E24*100</f>
        <v>94.972925324266456</v>
      </c>
      <c r="G25" s="398">
        <f>E25/E17*100</f>
        <v>117.71555222576013</v>
      </c>
      <c r="H25" s="394">
        <v>2068.1</v>
      </c>
      <c r="I25" s="397">
        <f t="shared" ref="I25:I32" si="10">H25/H24*100</f>
        <v>96.307162149576214</v>
      </c>
      <c r="J25" s="398">
        <f>H25/H17*100</f>
        <v>114.76692563817979</v>
      </c>
      <c r="K25" s="14"/>
      <c r="L25" s="14"/>
      <c r="M25" s="14"/>
    </row>
    <row r="26" spans="1:13" ht="16.5" hidden="1" customHeight="1">
      <c r="A26" s="410" t="s">
        <v>162</v>
      </c>
      <c r="B26" s="409">
        <v>3270.26</v>
      </c>
      <c r="C26" s="402">
        <f t="shared" si="8"/>
        <v>98.769257718943777</v>
      </c>
      <c r="D26" s="403">
        <f>B26/B17*100</f>
        <v>108.05775839280993</v>
      </c>
      <c r="E26" s="409">
        <v>2196.8000000000002</v>
      </c>
      <c r="F26" s="402">
        <f t="shared" si="9"/>
        <v>97.094416010324693</v>
      </c>
      <c r="G26" s="404">
        <f>E26/E17*100</f>
        <v>114.29522798693057</v>
      </c>
      <c r="H26" s="401">
        <v>2037.8</v>
      </c>
      <c r="I26" s="402">
        <f t="shared" si="10"/>
        <v>98.534887094434509</v>
      </c>
      <c r="J26" s="404">
        <f>H26/H17*100</f>
        <v>113.08546059933407</v>
      </c>
      <c r="K26" s="14"/>
      <c r="L26" s="14"/>
      <c r="M26" s="14"/>
    </row>
    <row r="27" spans="1:13" ht="16.5" hidden="1" customHeight="1">
      <c r="A27" s="410" t="s">
        <v>163</v>
      </c>
      <c r="B27" s="409">
        <v>3404.45</v>
      </c>
      <c r="C27" s="402">
        <f t="shared" si="8"/>
        <v>104.10334346504557</v>
      </c>
      <c r="D27" s="403">
        <f>B27/B17*100</f>
        <v>112.49173936029607</v>
      </c>
      <c r="E27" s="409">
        <v>2201.81</v>
      </c>
      <c r="F27" s="402">
        <f t="shared" si="9"/>
        <v>100.22805899490166</v>
      </c>
      <c r="G27" s="404">
        <f>E27/E17*100</f>
        <v>114.55588853509812</v>
      </c>
      <c r="H27" s="401">
        <v>2066.8000000000002</v>
      </c>
      <c r="I27" s="402">
        <f t="shared" si="10"/>
        <v>101.42310334674652</v>
      </c>
      <c r="J27" s="404">
        <f>H27/H17*100</f>
        <v>114.69478357380689</v>
      </c>
      <c r="K27" s="14"/>
      <c r="L27" s="14"/>
      <c r="M27" s="14"/>
    </row>
    <row r="28" spans="1:13" ht="16.5" hidden="1" customHeight="1" thickBot="1">
      <c r="A28" s="410" t="s">
        <v>168</v>
      </c>
      <c r="B28" s="409">
        <v>3476.63</v>
      </c>
      <c r="C28" s="402">
        <f>B28/B27*100</f>
        <v>102.12016625299241</v>
      </c>
      <c r="D28" s="403">
        <f>B28/B17*100</f>
        <v>114.87675125561722</v>
      </c>
      <c r="E28" s="409">
        <v>2225.09</v>
      </c>
      <c r="F28" s="402">
        <f>E28/E27*100</f>
        <v>101.05731193881398</v>
      </c>
      <c r="G28" s="404">
        <f>E28/E17*100</f>
        <v>115.76710162119417</v>
      </c>
      <c r="H28" s="401">
        <v>2093.5</v>
      </c>
      <c r="I28" s="402">
        <f>H28/H27*100</f>
        <v>101.2918521385717</v>
      </c>
      <c r="J28" s="404">
        <f>H28/H17*100</f>
        <v>116.1764705882353</v>
      </c>
      <c r="K28" s="14"/>
      <c r="L28" s="14"/>
      <c r="M28" s="14"/>
    </row>
    <row r="29" spans="1:13" ht="16.5" hidden="1" customHeight="1">
      <c r="A29" s="413" t="s">
        <v>208</v>
      </c>
      <c r="B29" s="407">
        <v>3437.58</v>
      </c>
      <c r="C29" s="392">
        <f>B29/B28*100</f>
        <v>98.876785852966805</v>
      </c>
      <c r="D29" s="393">
        <v>120.1</v>
      </c>
      <c r="E29" s="414">
        <v>2241.8000000000002</v>
      </c>
      <c r="F29" s="392">
        <f>E29/E28*100</f>
        <v>100.75098085920121</v>
      </c>
      <c r="G29" s="415">
        <f>E29/E17*100</f>
        <v>116.63649039562134</v>
      </c>
      <c r="H29" s="416">
        <v>2116.4</v>
      </c>
      <c r="I29" s="392">
        <f>H29/H28*100</f>
        <v>101.09386195366612</v>
      </c>
      <c r="J29" s="393">
        <f>H29/H17*100</f>
        <v>117.44728079911211</v>
      </c>
      <c r="K29" s="14"/>
      <c r="L29" s="14"/>
      <c r="M29" s="14"/>
    </row>
    <row r="30" spans="1:13" ht="16.5" hidden="1" customHeight="1">
      <c r="A30" s="417" t="s">
        <v>11</v>
      </c>
      <c r="B30" s="412">
        <v>3458.68</v>
      </c>
      <c r="C30" s="397">
        <f>B30/B29*100</f>
        <v>100.61380389692749</v>
      </c>
      <c r="D30" s="398">
        <f t="shared" ref="D30:D35" si="11">B30/B$29*100</f>
        <v>100.61380389692749</v>
      </c>
      <c r="E30" s="418">
        <v>2295.15</v>
      </c>
      <c r="F30" s="397">
        <f>E30/E29*100</f>
        <v>102.37978410206084</v>
      </c>
      <c r="G30" s="419">
        <f t="shared" ref="G30:G35" si="12">E30/E$29*100</f>
        <v>102.37978410206084</v>
      </c>
      <c r="H30" s="394">
        <v>2159.42</v>
      </c>
      <c r="I30" s="397">
        <f>H30/H29*100</f>
        <v>102.03269703269704</v>
      </c>
      <c r="J30" s="398">
        <f t="shared" ref="J30:J35" si="13">H30/H$29*100</f>
        <v>102.03269703269704</v>
      </c>
      <c r="K30" s="14"/>
      <c r="L30" s="14"/>
      <c r="M30" s="14"/>
    </row>
    <row r="31" spans="1:13" ht="16.5" hidden="1" customHeight="1">
      <c r="A31" s="417" t="s">
        <v>12</v>
      </c>
      <c r="B31" s="412">
        <v>3610.8</v>
      </c>
      <c r="C31" s="397">
        <f t="shared" si="8"/>
        <v>104.39820972162792</v>
      </c>
      <c r="D31" s="398">
        <f t="shared" si="11"/>
        <v>105.0390100012218</v>
      </c>
      <c r="E31" s="418">
        <v>2360.09</v>
      </c>
      <c r="F31" s="397">
        <f t="shared" si="9"/>
        <v>102.82944469860358</v>
      </c>
      <c r="G31" s="419">
        <f t="shared" si="12"/>
        <v>105.27656347577839</v>
      </c>
      <c r="H31" s="394">
        <v>2190.87</v>
      </c>
      <c r="I31" s="397">
        <f t="shared" si="10"/>
        <v>101.45640959146436</v>
      </c>
      <c r="J31" s="398">
        <f t="shared" si="13"/>
        <v>103.51871101871102</v>
      </c>
      <c r="K31" s="14"/>
      <c r="L31" s="14"/>
      <c r="M31" s="14"/>
    </row>
    <row r="32" spans="1:13" ht="16.5" hidden="1" customHeight="1">
      <c r="A32" s="417" t="s">
        <v>13</v>
      </c>
      <c r="B32" s="412">
        <v>3757.48</v>
      </c>
      <c r="C32" s="397">
        <f t="shared" si="8"/>
        <v>104.06225767143016</v>
      </c>
      <c r="D32" s="398">
        <f t="shared" si="11"/>
        <v>109.30596524299072</v>
      </c>
      <c r="E32" s="418">
        <v>2423.02</v>
      </c>
      <c r="F32" s="397">
        <f t="shared" si="9"/>
        <v>102.66642373807777</v>
      </c>
      <c r="G32" s="419">
        <f t="shared" si="12"/>
        <v>108.08368275492906</v>
      </c>
      <c r="H32" s="394">
        <v>2204.0500000000002</v>
      </c>
      <c r="I32" s="397">
        <f t="shared" si="10"/>
        <v>100.60158749720432</v>
      </c>
      <c r="J32" s="398">
        <f t="shared" si="13"/>
        <v>104.14146664146664</v>
      </c>
      <c r="K32" s="14"/>
      <c r="L32" s="14"/>
      <c r="M32" s="14"/>
    </row>
    <row r="33" spans="1:13" ht="16.5" hidden="1" customHeight="1">
      <c r="A33" s="417" t="s">
        <v>14</v>
      </c>
      <c r="B33" s="412">
        <v>3814.09</v>
      </c>
      <c r="C33" s="397">
        <f t="shared" ref="C33:C38" si="14">B33/B32*100</f>
        <v>101.50659484548154</v>
      </c>
      <c r="D33" s="398">
        <f t="shared" si="11"/>
        <v>110.95276328114548</v>
      </c>
      <c r="E33" s="418">
        <v>2406.36</v>
      </c>
      <c r="F33" s="397">
        <f t="shared" si="9"/>
        <v>99.312428291966228</v>
      </c>
      <c r="G33" s="419">
        <f t="shared" si="12"/>
        <v>107.34052993130521</v>
      </c>
      <c r="H33" s="394">
        <v>2212.92</v>
      </c>
      <c r="I33" s="397">
        <f t="shared" ref="I33:I38" si="15">H33/H32*100</f>
        <v>100.40244096095823</v>
      </c>
      <c r="J33" s="398">
        <f t="shared" si="13"/>
        <v>104.56057456057455</v>
      </c>
      <c r="K33" s="14"/>
      <c r="L33" s="14"/>
      <c r="M33" s="14"/>
    </row>
    <row r="34" spans="1:13" ht="16.5" hidden="1" customHeight="1">
      <c r="A34" s="420" t="s">
        <v>15</v>
      </c>
      <c r="B34" s="409">
        <v>3947.2</v>
      </c>
      <c r="C34" s="402">
        <f t="shared" si="14"/>
        <v>103.48995435346306</v>
      </c>
      <c r="D34" s="404">
        <f t="shared" si="11"/>
        <v>114.82496407356338</v>
      </c>
      <c r="E34" s="421">
        <v>2406.1</v>
      </c>
      <c r="F34" s="422">
        <f t="shared" si="9"/>
        <v>99.989195299123978</v>
      </c>
      <c r="G34" s="423">
        <f t="shared" si="12"/>
        <v>107.32893210812739</v>
      </c>
      <c r="H34" s="424">
        <v>2240.4</v>
      </c>
      <c r="I34" s="402">
        <f t="shared" si="15"/>
        <v>101.2417981671276</v>
      </c>
      <c r="J34" s="404">
        <f t="shared" si="13"/>
        <v>105.85900585900585</v>
      </c>
      <c r="K34" s="14"/>
      <c r="L34" s="14"/>
      <c r="M34" s="14"/>
    </row>
    <row r="35" spans="1:13" ht="16.5" hidden="1" customHeight="1">
      <c r="A35" s="417" t="s">
        <v>16</v>
      </c>
      <c r="B35" s="412">
        <v>3926.3</v>
      </c>
      <c r="C35" s="397">
        <f t="shared" si="14"/>
        <v>99.470510741791657</v>
      </c>
      <c r="D35" s="398">
        <f t="shared" si="11"/>
        <v>114.21697822305228</v>
      </c>
      <c r="E35" s="418">
        <v>2410.9299999999998</v>
      </c>
      <c r="F35" s="425">
        <f t="shared" si="9"/>
        <v>100.20073978637629</v>
      </c>
      <c r="G35" s="419">
        <f t="shared" si="12"/>
        <v>107.54438397716119</v>
      </c>
      <c r="H35" s="394">
        <v>2270.63</v>
      </c>
      <c r="I35" s="397">
        <f t="shared" si="15"/>
        <v>101.34931262274594</v>
      </c>
      <c r="J35" s="398">
        <f t="shared" si="13"/>
        <v>107.28737478737477</v>
      </c>
      <c r="K35" s="14"/>
      <c r="L35" s="14"/>
      <c r="M35" s="14"/>
    </row>
    <row r="36" spans="1:13" ht="16.5" hidden="1" customHeight="1">
      <c r="A36" s="417" t="s">
        <v>144</v>
      </c>
      <c r="B36" s="412">
        <v>3709.52</v>
      </c>
      <c r="C36" s="397">
        <f t="shared" si="14"/>
        <v>94.478771362351324</v>
      </c>
      <c r="D36" s="398">
        <f>B36/B$29*100</f>
        <v>107.91079771234415</v>
      </c>
      <c r="E36" s="418">
        <v>2423.37</v>
      </c>
      <c r="F36" s="397">
        <f t="shared" ref="F36:F41" si="16">E36/E35*100</f>
        <v>100.51598345866533</v>
      </c>
      <c r="G36" s="419">
        <f>E36/E$29*100</f>
        <v>108.09929520920687</v>
      </c>
      <c r="H36" s="426">
        <v>2305.1999999999998</v>
      </c>
      <c r="I36" s="397">
        <f t="shared" si="15"/>
        <v>101.52248494911103</v>
      </c>
      <c r="J36" s="398">
        <f>H36/H$29*100</f>
        <v>108.92080892080891</v>
      </c>
      <c r="K36" s="14"/>
      <c r="L36" s="14"/>
      <c r="M36" s="14"/>
    </row>
    <row r="37" spans="1:13" ht="16.5" hidden="1" customHeight="1">
      <c r="A37" s="417" t="s">
        <v>155</v>
      </c>
      <c r="B37" s="412">
        <v>3718.28</v>
      </c>
      <c r="C37" s="397">
        <f t="shared" si="14"/>
        <v>100.23614915137269</v>
      </c>
      <c r="D37" s="398">
        <f>B37/B$29*100</f>
        <v>108.16562814538135</v>
      </c>
      <c r="E37" s="418">
        <v>2428.86</v>
      </c>
      <c r="F37" s="397">
        <f t="shared" si="16"/>
        <v>100.22654402753193</v>
      </c>
      <c r="G37" s="419">
        <f>E37/E$29*100</f>
        <v>108.34418770630742</v>
      </c>
      <c r="H37" s="426">
        <v>2225.67</v>
      </c>
      <c r="I37" s="397">
        <f t="shared" si="15"/>
        <v>96.549973971889642</v>
      </c>
      <c r="J37" s="398">
        <f>H37/H$29*100</f>
        <v>105.16301266301267</v>
      </c>
      <c r="K37" s="14"/>
      <c r="L37" s="14"/>
      <c r="M37" s="14"/>
    </row>
    <row r="38" spans="1:13" ht="16.5" hidden="1" customHeight="1">
      <c r="A38" s="427" t="s">
        <v>162</v>
      </c>
      <c r="B38" s="412">
        <v>3475.35</v>
      </c>
      <c r="C38" s="397">
        <f t="shared" si="14"/>
        <v>93.466602837871278</v>
      </c>
      <c r="D38" s="398">
        <f>B38/B$29*100</f>
        <v>101.09873806573229</v>
      </c>
      <c r="E38" s="418">
        <v>2313.62</v>
      </c>
      <c r="F38" s="397">
        <f t="shared" si="16"/>
        <v>95.25538730103834</v>
      </c>
      <c r="G38" s="398">
        <f>E38/E$29*100</f>
        <v>103.20367561780711</v>
      </c>
      <c r="H38" s="412">
        <v>2139.96</v>
      </c>
      <c r="I38" s="397">
        <f t="shared" si="15"/>
        <v>96.149024788041345</v>
      </c>
      <c r="J38" s="398">
        <f>H38/H$29*100</f>
        <v>101.11321111321112</v>
      </c>
      <c r="K38" s="14"/>
      <c r="L38" s="14"/>
      <c r="M38" s="14"/>
    </row>
    <row r="39" spans="1:13" ht="16.5" hidden="1" customHeight="1">
      <c r="A39" s="427" t="s">
        <v>163</v>
      </c>
      <c r="B39" s="412">
        <v>3484.3</v>
      </c>
      <c r="C39" s="397">
        <f t="shared" ref="C39:C44" si="17">B39/B38*100</f>
        <v>100.25752801876071</v>
      </c>
      <c r="D39" s="398">
        <f>B39/B$29*100</f>
        <v>101.35909564286504</v>
      </c>
      <c r="E39" s="418">
        <v>2259.6999999999998</v>
      </c>
      <c r="F39" s="397">
        <f t="shared" si="16"/>
        <v>97.669453064893972</v>
      </c>
      <c r="G39" s="398">
        <f>E39/E$29*100</f>
        <v>100.79846551877954</v>
      </c>
      <c r="H39" s="412">
        <v>2101.3000000000002</v>
      </c>
      <c r="I39" s="397">
        <f t="shared" ref="I39:I44" si="18">H39/H38*100</f>
        <v>98.193424176152831</v>
      </c>
      <c r="J39" s="398">
        <f>H39/H$29*100</f>
        <v>99.286524286524298</v>
      </c>
      <c r="K39" s="14"/>
      <c r="L39" s="14"/>
      <c r="M39" s="14"/>
    </row>
    <row r="40" spans="1:13" ht="16.5" hidden="1" customHeight="1" thickBot="1">
      <c r="A40" s="428" t="s">
        <v>168</v>
      </c>
      <c r="B40" s="429">
        <v>3509.28</v>
      </c>
      <c r="C40" s="430">
        <f t="shared" si="17"/>
        <v>100.71693022988835</v>
      </c>
      <c r="D40" s="431">
        <f>B40/B$29*100</f>
        <v>102.0857696402702</v>
      </c>
      <c r="E40" s="432">
        <v>2268.39</v>
      </c>
      <c r="F40" s="430">
        <f t="shared" si="16"/>
        <v>100.38456432269771</v>
      </c>
      <c r="G40" s="431">
        <f>E40/E$29*100</f>
        <v>101.1861004549915</v>
      </c>
      <c r="H40" s="429">
        <v>2107.6999999999998</v>
      </c>
      <c r="I40" s="430">
        <f t="shared" si="18"/>
        <v>100.30457335934895</v>
      </c>
      <c r="J40" s="431">
        <f>H40/H$29*100</f>
        <v>99.58892458892457</v>
      </c>
      <c r="K40" s="14"/>
      <c r="L40" s="14"/>
      <c r="M40" s="14"/>
    </row>
    <row r="41" spans="1:13" ht="3" hidden="1" customHeight="1">
      <c r="A41" s="413" t="s">
        <v>224</v>
      </c>
      <c r="B41" s="362">
        <v>3484.4</v>
      </c>
      <c r="C41" s="363">
        <f t="shared" si="17"/>
        <v>99.291022659918838</v>
      </c>
      <c r="D41" s="364">
        <f t="shared" ref="D41:D46" si="19">B41/B$41*100</f>
        <v>100</v>
      </c>
      <c r="E41" s="433">
        <v>2298.23</v>
      </c>
      <c r="F41" s="363">
        <f t="shared" si="16"/>
        <v>101.31547044379494</v>
      </c>
      <c r="G41" s="434">
        <f t="shared" ref="G41:G46" si="20">E41/E$41*100</f>
        <v>100</v>
      </c>
      <c r="H41" s="362">
        <v>2131</v>
      </c>
      <c r="I41" s="363">
        <f t="shared" si="18"/>
        <v>101.10547041799119</v>
      </c>
      <c r="J41" s="364">
        <f t="shared" ref="J41:J46" si="21">H41/H$41*100</f>
        <v>100</v>
      </c>
      <c r="K41" s="14"/>
      <c r="L41" s="14"/>
      <c r="M41" s="14"/>
    </row>
    <row r="42" spans="1:13" ht="16.5" hidden="1" customHeight="1">
      <c r="A42" s="417" t="s">
        <v>11</v>
      </c>
      <c r="B42" s="412">
        <v>3582.03</v>
      </c>
      <c r="C42" s="397">
        <f t="shared" si="17"/>
        <v>102.80191711628974</v>
      </c>
      <c r="D42" s="435">
        <f t="shared" si="19"/>
        <v>102.80191711628974</v>
      </c>
      <c r="E42" s="418">
        <v>2348.34</v>
      </c>
      <c r="F42" s="397">
        <f t="shared" ref="F42:F47" si="22">E42/E41*100</f>
        <v>102.18037359185112</v>
      </c>
      <c r="G42" s="436">
        <f t="shared" si="20"/>
        <v>102.18037359185112</v>
      </c>
      <c r="H42" s="437">
        <v>2192.7199999999998</v>
      </c>
      <c r="I42" s="397">
        <f t="shared" si="18"/>
        <v>102.89629282027218</v>
      </c>
      <c r="J42" s="435">
        <f t="shared" si="21"/>
        <v>102.89629282027218</v>
      </c>
      <c r="K42" s="14"/>
      <c r="L42" s="14"/>
      <c r="M42" s="14"/>
    </row>
    <row r="43" spans="1:13" ht="16.5" hidden="1" customHeight="1">
      <c r="A43" s="417" t="s">
        <v>12</v>
      </c>
      <c r="B43" s="412">
        <v>3667.61</v>
      </c>
      <c r="C43" s="397">
        <f t="shared" si="17"/>
        <v>102.38914805291972</v>
      </c>
      <c r="D43" s="435">
        <f t="shared" si="19"/>
        <v>105.25800711743771</v>
      </c>
      <c r="E43" s="418">
        <v>2397.3200000000002</v>
      </c>
      <c r="F43" s="397">
        <f t="shared" si="22"/>
        <v>102.08572864236014</v>
      </c>
      <c r="G43" s="436">
        <f t="shared" si="20"/>
        <v>104.31157891072695</v>
      </c>
      <c r="H43" s="437">
        <v>2239.67</v>
      </c>
      <c r="I43" s="397">
        <f t="shared" si="18"/>
        <v>102.14117625597432</v>
      </c>
      <c r="J43" s="435">
        <f t="shared" si="21"/>
        <v>105.09948381041765</v>
      </c>
      <c r="K43" s="14"/>
      <c r="L43" s="14"/>
      <c r="M43" s="14"/>
    </row>
    <row r="44" spans="1:13" ht="16.5" hidden="1" customHeight="1">
      <c r="A44" s="417" t="s">
        <v>13</v>
      </c>
      <c r="B44" s="412">
        <v>3761.96</v>
      </c>
      <c r="C44" s="397">
        <f t="shared" si="17"/>
        <v>102.57251997895087</v>
      </c>
      <c r="D44" s="435">
        <f t="shared" si="19"/>
        <v>107.96579037997932</v>
      </c>
      <c r="E44" s="418">
        <v>2457.02</v>
      </c>
      <c r="F44" s="397">
        <f t="shared" si="22"/>
        <v>102.49028081357514</v>
      </c>
      <c r="G44" s="436">
        <f t="shared" si="20"/>
        <v>106.9092301466781</v>
      </c>
      <c r="H44" s="437">
        <v>2272.67</v>
      </c>
      <c r="I44" s="397">
        <f t="shared" si="18"/>
        <v>101.47343135372621</v>
      </c>
      <c r="J44" s="435">
        <f t="shared" si="21"/>
        <v>106.64805255748475</v>
      </c>
      <c r="K44" s="14"/>
      <c r="L44" s="14"/>
      <c r="M44" s="14"/>
    </row>
    <row r="45" spans="1:13" ht="16.5" hidden="1" customHeight="1">
      <c r="A45" s="417" t="s">
        <v>14</v>
      </c>
      <c r="B45" s="412">
        <v>3809.35</v>
      </c>
      <c r="C45" s="397">
        <f t="shared" ref="C45:C50" si="23">B45/B44*100</f>
        <v>101.2597156801242</v>
      </c>
      <c r="D45" s="435">
        <f t="shared" si="19"/>
        <v>109.32585237056594</v>
      </c>
      <c r="E45" s="418">
        <v>2470.25</v>
      </c>
      <c r="F45" s="397">
        <f t="shared" si="22"/>
        <v>100.53845715541591</v>
      </c>
      <c r="G45" s="436">
        <f t="shared" si="20"/>
        <v>107.48489054620293</v>
      </c>
      <c r="H45" s="437">
        <v>2282.61</v>
      </c>
      <c r="I45" s="397">
        <f t="shared" ref="I45:I50" si="24">H45/H44*100</f>
        <v>100.43737102174974</v>
      </c>
      <c r="J45" s="435">
        <f t="shared" si="21"/>
        <v>107.11450023463162</v>
      </c>
      <c r="K45" s="14"/>
      <c r="L45" s="14"/>
      <c r="M45" s="14"/>
    </row>
    <row r="46" spans="1:13" ht="16.5" hidden="1" customHeight="1">
      <c r="A46" s="438" t="s">
        <v>15</v>
      </c>
      <c r="B46" s="437">
        <v>3854.5</v>
      </c>
      <c r="C46" s="439">
        <f t="shared" si="23"/>
        <v>101.18524157664694</v>
      </c>
      <c r="D46" s="435">
        <f t="shared" si="19"/>
        <v>110.62162782688554</v>
      </c>
      <c r="E46" s="440">
        <v>2532.1999999999998</v>
      </c>
      <c r="F46" s="439">
        <f t="shared" si="22"/>
        <v>102.50784333569476</v>
      </c>
      <c r="G46" s="436">
        <f t="shared" si="20"/>
        <v>110.18044321064471</v>
      </c>
      <c r="H46" s="437">
        <v>2316.8000000000002</v>
      </c>
      <c r="I46" s="439">
        <f t="shared" si="24"/>
        <v>101.49784676313519</v>
      </c>
      <c r="J46" s="435">
        <f t="shared" si="21"/>
        <v>108.71891130924449</v>
      </c>
      <c r="K46" s="14"/>
      <c r="L46" s="14"/>
      <c r="M46" s="14"/>
    </row>
    <row r="47" spans="1:13" ht="16.5" hidden="1" customHeight="1">
      <c r="A47" s="438" t="s">
        <v>16</v>
      </c>
      <c r="B47" s="437">
        <v>3808.84</v>
      </c>
      <c r="C47" s="439">
        <f t="shared" si="23"/>
        <v>98.815410559086786</v>
      </c>
      <c r="D47" s="435">
        <f t="shared" ref="D47:D52" si="25">B47/B$41*100</f>
        <v>109.31121570428195</v>
      </c>
      <c r="E47" s="440">
        <v>2548.98</v>
      </c>
      <c r="F47" s="439">
        <f t="shared" si="22"/>
        <v>100.66266487639209</v>
      </c>
      <c r="G47" s="436">
        <f t="shared" ref="G47:G52" si="26">E47/E$41*100</f>
        <v>110.91057030845477</v>
      </c>
      <c r="H47" s="437">
        <v>2344.36</v>
      </c>
      <c r="I47" s="439">
        <f t="shared" si="24"/>
        <v>101.18957182320443</v>
      </c>
      <c r="J47" s="435">
        <f t="shared" ref="J47:J52" si="27">H47/H$41*100</f>
        <v>110.01220084467387</v>
      </c>
      <c r="K47" s="14"/>
      <c r="L47" s="14"/>
      <c r="M47" s="14"/>
    </row>
    <row r="48" spans="1:13" ht="16.5" hidden="1" customHeight="1">
      <c r="A48" s="441" t="s">
        <v>144</v>
      </c>
      <c r="B48" s="442">
        <v>3758.33</v>
      </c>
      <c r="C48" s="443">
        <f t="shared" si="23"/>
        <v>98.673874460465655</v>
      </c>
      <c r="D48" s="444">
        <f t="shared" si="25"/>
        <v>107.86161175525197</v>
      </c>
      <c r="E48" s="445">
        <v>2617.46</v>
      </c>
      <c r="F48" s="443">
        <f t="shared" ref="F48:F53" si="28">E48/E47*100</f>
        <v>102.68656482200724</v>
      </c>
      <c r="G48" s="446">
        <f t="shared" si="26"/>
        <v>113.89025467424932</v>
      </c>
      <c r="H48" s="442">
        <v>2354.6</v>
      </c>
      <c r="I48" s="443">
        <f t="shared" si="24"/>
        <v>100.4367929840127</v>
      </c>
      <c r="J48" s="444">
        <f t="shared" si="27"/>
        <v>110.49272641952135</v>
      </c>
      <c r="K48" s="14"/>
      <c r="L48" s="14"/>
      <c r="M48" s="14"/>
    </row>
    <row r="49" spans="1:13" ht="16.5" hidden="1" customHeight="1">
      <c r="A49" s="441" t="s">
        <v>155</v>
      </c>
      <c r="B49" s="442">
        <v>3877.71</v>
      </c>
      <c r="C49" s="443">
        <f t="shared" si="23"/>
        <v>103.17641079947744</v>
      </c>
      <c r="D49" s="444">
        <f t="shared" si="25"/>
        <v>111.28773963953623</v>
      </c>
      <c r="E49" s="445">
        <v>2590.12</v>
      </c>
      <c r="F49" s="443">
        <f t="shared" si="28"/>
        <v>98.955475919402772</v>
      </c>
      <c r="G49" s="446">
        <f t="shared" si="26"/>
        <v>112.70064353872327</v>
      </c>
      <c r="H49" s="442">
        <v>2371.96</v>
      </c>
      <c r="I49" s="443">
        <f t="shared" si="24"/>
        <v>100.7372802174467</v>
      </c>
      <c r="J49" s="444">
        <f t="shared" si="27"/>
        <v>111.30736743312998</v>
      </c>
      <c r="K49" s="14"/>
      <c r="L49" s="14"/>
      <c r="M49" s="14"/>
    </row>
    <row r="50" spans="1:13" ht="16.5" hidden="1" customHeight="1">
      <c r="A50" s="441" t="s">
        <v>162</v>
      </c>
      <c r="B50" s="442">
        <v>3758.21</v>
      </c>
      <c r="C50" s="443">
        <f t="shared" si="23"/>
        <v>96.918284245082802</v>
      </c>
      <c r="D50" s="444">
        <f t="shared" si="25"/>
        <v>107.85816783377338</v>
      </c>
      <c r="E50" s="445">
        <v>2496.67</v>
      </c>
      <c r="F50" s="443">
        <f t="shared" si="28"/>
        <v>96.392059055178919</v>
      </c>
      <c r="G50" s="446">
        <f t="shared" si="26"/>
        <v>108.63447087541283</v>
      </c>
      <c r="H50" s="442">
        <v>2442.54</v>
      </c>
      <c r="I50" s="443">
        <f t="shared" si="24"/>
        <v>102.97559823943068</v>
      </c>
      <c r="J50" s="444">
        <f t="shared" si="27"/>
        <v>114.61942749882684</v>
      </c>
      <c r="K50" s="14"/>
      <c r="L50" s="14"/>
      <c r="M50" s="14"/>
    </row>
    <row r="51" spans="1:13" ht="16.5" hidden="1" customHeight="1">
      <c r="A51" s="441" t="s">
        <v>163</v>
      </c>
      <c r="B51" s="442">
        <v>3894.63</v>
      </c>
      <c r="C51" s="443">
        <f>B51/B50*100</f>
        <v>103.62991956277057</v>
      </c>
      <c r="D51" s="444">
        <f t="shared" si="25"/>
        <v>111.77333256801745</v>
      </c>
      <c r="E51" s="445">
        <v>2539.16</v>
      </c>
      <c r="F51" s="443">
        <f t="shared" si="28"/>
        <v>101.70186688669307</v>
      </c>
      <c r="G51" s="446">
        <f t="shared" si="26"/>
        <v>110.48328496277568</v>
      </c>
      <c r="H51" s="442">
        <v>2464.96</v>
      </c>
      <c r="I51" s="443">
        <f>H51/H50*100</f>
        <v>100.91789694334588</v>
      </c>
      <c r="J51" s="444">
        <f t="shared" si="27"/>
        <v>115.67151572031911</v>
      </c>
      <c r="K51" s="14"/>
      <c r="L51" s="14"/>
      <c r="M51" s="14"/>
    </row>
    <row r="52" spans="1:13" ht="16.5" hidden="1" customHeight="1" thickBot="1">
      <c r="A52" s="441" t="s">
        <v>168</v>
      </c>
      <c r="B52" s="442">
        <v>3912.55</v>
      </c>
      <c r="C52" s="443">
        <f>B52/B51*100</f>
        <v>100.46012073033896</v>
      </c>
      <c r="D52" s="444">
        <f t="shared" si="25"/>
        <v>112.2876248421536</v>
      </c>
      <c r="E52" s="445">
        <v>2618.0300000000002</v>
      </c>
      <c r="F52" s="443">
        <f t="shared" si="28"/>
        <v>103.10614533940358</v>
      </c>
      <c r="G52" s="446">
        <f t="shared" si="26"/>
        <v>113.91505636946695</v>
      </c>
      <c r="H52" s="442">
        <v>2519.35</v>
      </c>
      <c r="I52" s="443">
        <f>H52/H51*100</f>
        <v>102.20652667791769</v>
      </c>
      <c r="J52" s="444">
        <f t="shared" si="27"/>
        <v>118.22383857343969</v>
      </c>
      <c r="K52" s="14"/>
      <c r="L52" s="14"/>
      <c r="M52" s="14"/>
    </row>
    <row r="53" spans="1:13" ht="16.5" customHeight="1" thickBot="1">
      <c r="A53" s="256" t="s">
        <v>401</v>
      </c>
      <c r="B53" s="257">
        <v>3866.8</v>
      </c>
      <c r="C53" s="258">
        <f>B53/B52*100</f>
        <v>98.830685869829139</v>
      </c>
      <c r="D53" s="259">
        <f>B53/B$53*100</f>
        <v>100</v>
      </c>
      <c r="E53" s="257">
        <v>2713.6</v>
      </c>
      <c r="F53" s="258">
        <f t="shared" si="28"/>
        <v>103.6504547312292</v>
      </c>
      <c r="G53" s="259">
        <f>E53/E$53*100</f>
        <v>100</v>
      </c>
      <c r="H53" s="257">
        <v>2419.9</v>
      </c>
      <c r="I53" s="258">
        <f>H53/H52*100</f>
        <v>96.052553237938369</v>
      </c>
      <c r="J53" s="259">
        <f>H53/H$53*100</f>
        <v>100</v>
      </c>
      <c r="K53" s="14"/>
      <c r="L53" s="14"/>
      <c r="M53" s="14"/>
    </row>
    <row r="54" spans="1:13" ht="16.5" customHeight="1" thickBot="1">
      <c r="A54" s="761" t="s">
        <v>423</v>
      </c>
      <c r="B54" s="762"/>
      <c r="C54" s="762"/>
      <c r="D54" s="762"/>
      <c r="E54" s="762"/>
      <c r="F54" s="762"/>
      <c r="G54" s="762"/>
      <c r="H54" s="762"/>
      <c r="I54" s="762"/>
      <c r="J54" s="763"/>
      <c r="K54" s="14"/>
      <c r="L54" s="14"/>
      <c r="M54" s="14"/>
    </row>
    <row r="55" spans="1:13" ht="16.5" customHeight="1">
      <c r="A55" s="361" t="s">
        <v>11</v>
      </c>
      <c r="B55" s="362">
        <v>4028.92</v>
      </c>
      <c r="C55" s="363">
        <f>B55/B52*100</f>
        <v>102.97427508913624</v>
      </c>
      <c r="D55" s="364">
        <f>B55/B$53*100</f>
        <v>104.19261404779145</v>
      </c>
      <c r="E55" s="362">
        <v>2730.04</v>
      </c>
      <c r="F55" s="363">
        <f>E55/E52*100</f>
        <v>104.27840781045288</v>
      </c>
      <c r="G55" s="364">
        <f>E55/E$53*100</f>
        <v>100.60583726415095</v>
      </c>
      <c r="H55" s="362">
        <v>2437.44</v>
      </c>
      <c r="I55" s="363">
        <f>H55/H52*100</f>
        <v>96.748764562287889</v>
      </c>
      <c r="J55" s="364">
        <f>H55/H$53*100</f>
        <v>100.72482333980743</v>
      </c>
      <c r="K55" s="14"/>
      <c r="L55" s="14"/>
      <c r="M55" s="14"/>
    </row>
    <row r="56" spans="1:13" ht="16.5" customHeight="1">
      <c r="A56" s="447" t="s">
        <v>12</v>
      </c>
      <c r="B56" s="448">
        <v>4054.36</v>
      </c>
      <c r="C56" s="449">
        <f>B56/B55*100</f>
        <v>100.63143472692433</v>
      </c>
      <c r="D56" s="450">
        <f>B56/B$53*100</f>
        <v>104.85052239577945</v>
      </c>
      <c r="E56" s="448">
        <v>2742.57</v>
      </c>
      <c r="F56" s="449">
        <f>E56/E55*100</f>
        <v>100.45896763417386</v>
      </c>
      <c r="G56" s="450">
        <f>E56/E$53*100</f>
        <v>101.06758549528303</v>
      </c>
      <c r="H56" s="448">
        <v>2456</v>
      </c>
      <c r="I56" s="449">
        <f>H56/H55*100</f>
        <v>100.76145464093476</v>
      </c>
      <c r="J56" s="450">
        <f>H56/H$53*100</f>
        <v>101.49179718170171</v>
      </c>
      <c r="K56" s="14"/>
      <c r="L56" s="14"/>
      <c r="M56" s="14"/>
    </row>
    <row r="57" spans="1:13" ht="16.5" customHeight="1">
      <c r="A57" s="625" t="s">
        <v>13</v>
      </c>
      <c r="B57" s="442">
        <v>4257.53</v>
      </c>
      <c r="C57" s="443">
        <f>B57/B56*100</f>
        <v>105.01114849199379</v>
      </c>
      <c r="D57" s="444">
        <f>B57/B$53*100</f>
        <v>110.10473776766317</v>
      </c>
      <c r="E57" s="442">
        <v>2759.37</v>
      </c>
      <c r="F57" s="443">
        <f>E57/E56*100</f>
        <v>100.61256412780712</v>
      </c>
      <c r="G57" s="444">
        <f>E57/E$53*100</f>
        <v>101.68668926886792</v>
      </c>
      <c r="H57" s="442">
        <v>2472.7600000000002</v>
      </c>
      <c r="I57" s="443">
        <f>H57/H56*100</f>
        <v>100.68241042345278</v>
      </c>
      <c r="J57" s="444">
        <f>H57/H$53*100</f>
        <v>102.1843877846192</v>
      </c>
      <c r="K57" s="14"/>
      <c r="L57" s="14"/>
      <c r="M57" s="14"/>
    </row>
    <row r="58" spans="1:13" ht="16.5" customHeight="1">
      <c r="A58" s="625" t="s">
        <v>14</v>
      </c>
      <c r="B58" s="442">
        <v>4399.66</v>
      </c>
      <c r="C58" s="443">
        <f t="shared" ref="C58:C60" si="29">B58/B57*100</f>
        <v>103.33832057554497</v>
      </c>
      <c r="D58" s="444">
        <f t="shared" ref="D58:D60" si="30">B58/B$53*100</f>
        <v>113.78038688321091</v>
      </c>
      <c r="E58" s="442">
        <v>2762.04</v>
      </c>
      <c r="F58" s="443">
        <f t="shared" ref="F58:F60" si="31">E58/E57*100</f>
        <v>100.09676121723436</v>
      </c>
      <c r="G58" s="444">
        <f t="shared" ref="G58:G60" si="32">E58/E$53*100</f>
        <v>101.78508254716981</v>
      </c>
      <c r="H58" s="442">
        <v>2482.87</v>
      </c>
      <c r="I58" s="443">
        <f t="shared" ref="I58:I60" si="33">H58/H57*100</f>
        <v>100.408854882803</v>
      </c>
      <c r="J58" s="444">
        <f t="shared" ref="J58:J60" si="34">H58/H$53*100</f>
        <v>102.60217364353899</v>
      </c>
      <c r="K58" s="14"/>
      <c r="L58" s="14"/>
      <c r="M58" s="14"/>
    </row>
    <row r="59" spans="1:13" ht="16.5" customHeight="1">
      <c r="A59" s="625" t="s">
        <v>15</v>
      </c>
      <c r="B59" s="442">
        <v>4486.21</v>
      </c>
      <c r="C59" s="443">
        <f t="shared" si="29"/>
        <v>101.96719746525869</v>
      </c>
      <c r="D59" s="444">
        <f t="shared" si="30"/>
        <v>116.01867176993896</v>
      </c>
      <c r="E59" s="442">
        <v>2765.07</v>
      </c>
      <c r="F59" s="443">
        <f t="shared" si="31"/>
        <v>100.10970152495982</v>
      </c>
      <c r="G59" s="444">
        <f t="shared" si="32"/>
        <v>101.89674233490567</v>
      </c>
      <c r="H59" s="442">
        <v>2508.4699999999998</v>
      </c>
      <c r="I59" s="443">
        <f t="shared" si="33"/>
        <v>101.03106485639601</v>
      </c>
      <c r="J59" s="444">
        <f t="shared" si="34"/>
        <v>103.66006859787593</v>
      </c>
      <c r="K59" s="14"/>
      <c r="L59" s="14"/>
      <c r="M59" s="14"/>
    </row>
    <row r="60" spans="1:13" ht="16.5" customHeight="1" thickBot="1">
      <c r="A60" s="256" t="s">
        <v>16</v>
      </c>
      <c r="B60" s="257">
        <v>4386.08</v>
      </c>
      <c r="C60" s="258">
        <f t="shared" si="29"/>
        <v>97.768049199658506</v>
      </c>
      <c r="D60" s="259">
        <f t="shared" si="30"/>
        <v>113.42919209682425</v>
      </c>
      <c r="E60" s="257">
        <v>2820.37</v>
      </c>
      <c r="F60" s="258">
        <f t="shared" si="31"/>
        <v>101.99994936837041</v>
      </c>
      <c r="G60" s="259">
        <f t="shared" si="32"/>
        <v>103.93462558962263</v>
      </c>
      <c r="H60" s="257">
        <v>2602.77</v>
      </c>
      <c r="I60" s="258">
        <f t="shared" si="33"/>
        <v>103.75926361487282</v>
      </c>
      <c r="J60" s="259">
        <f t="shared" si="34"/>
        <v>107.55692383982809</v>
      </c>
      <c r="K60" s="14"/>
      <c r="L60" s="14"/>
      <c r="M60" s="14"/>
    </row>
    <row r="61" spans="1:13" ht="22.5" customHeight="1">
      <c r="A61" s="764" t="s">
        <v>443</v>
      </c>
      <c r="B61" s="764"/>
      <c r="C61" s="764"/>
      <c r="D61" s="764"/>
      <c r="E61" s="764"/>
      <c r="F61" s="764"/>
      <c r="G61" s="764"/>
      <c r="H61" s="764"/>
      <c r="I61" s="764"/>
      <c r="J61" s="76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24" customHeight="1">
      <c r="A63" s="765" t="s">
        <v>568</v>
      </c>
      <c r="B63" s="765"/>
      <c r="C63" s="765"/>
      <c r="D63" s="765"/>
      <c r="E63" s="765"/>
      <c r="F63" s="765"/>
      <c r="G63" s="765"/>
      <c r="H63" s="765"/>
      <c r="I63" s="765"/>
      <c r="J63" s="765"/>
      <c r="K63" s="317"/>
    </row>
    <row r="64" spans="1:13">
      <c r="A64" s="16"/>
      <c r="B64" s="16"/>
      <c r="C64" s="16"/>
      <c r="D64" s="16"/>
      <c r="E64" s="16"/>
      <c r="F64" s="16"/>
      <c r="G64" s="16"/>
      <c r="H64" s="19"/>
      <c r="I64" s="19"/>
      <c r="J64" s="19"/>
    </row>
    <row r="66" spans="13:14">
      <c r="N66" s="44"/>
    </row>
    <row r="67" spans="13:14">
      <c r="N67" s="44"/>
    </row>
    <row r="68" spans="13:14">
      <c r="N68" s="44"/>
    </row>
    <row r="69" spans="13:14">
      <c r="N69" s="44"/>
    </row>
    <row r="70" spans="13:14">
      <c r="N70" s="44"/>
    </row>
    <row r="71" spans="13:14">
      <c r="N71" s="44"/>
    </row>
    <row r="72" spans="13:14">
      <c r="M72" s="44"/>
      <c r="N72" s="44"/>
    </row>
    <row r="73" spans="13:14">
      <c r="M73" s="44"/>
      <c r="N73" s="44"/>
    </row>
    <row r="74" spans="13:14">
      <c r="M74" s="44"/>
      <c r="N74" s="44"/>
    </row>
    <row r="75" spans="13:14">
      <c r="M75" s="44"/>
      <c r="N75" s="44"/>
    </row>
    <row r="76" spans="13:14">
      <c r="M76" s="44"/>
      <c r="N76" s="44"/>
    </row>
    <row r="77" spans="13:14">
      <c r="M77" s="44"/>
      <c r="N77" s="44"/>
    </row>
    <row r="78" spans="13:14">
      <c r="M78" s="44"/>
      <c r="N78" s="44"/>
    </row>
    <row r="79" spans="13:14">
      <c r="M79" s="44"/>
      <c r="N79" s="44"/>
    </row>
    <row r="80" spans="13:14">
      <c r="M80" s="44"/>
    </row>
    <row r="81" spans="13:13">
      <c r="M81" s="44"/>
    </row>
    <row r="82" spans="13:13">
      <c r="M82" s="44"/>
    </row>
    <row r="83" spans="13:13">
      <c r="M83" s="44"/>
    </row>
    <row r="84" spans="13:13">
      <c r="M84" s="44"/>
    </row>
    <row r="85" spans="13:13">
      <c r="M85" s="44"/>
    </row>
  </sheetData>
  <mergeCells count="17">
    <mergeCell ref="A54:J54"/>
    <mergeCell ref="A61:J61"/>
    <mergeCell ref="A63:J63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Normal="100" workbookViewId="0">
      <selection activeCell="K80" sqref="K80"/>
    </sheetView>
  </sheetViews>
  <sheetFormatPr defaultRowHeight="16.5"/>
  <cols>
    <col min="1" max="1" width="5.7109375" style="8" customWidth="1"/>
    <col min="2" max="2" width="99.28515625" style="13" customWidth="1"/>
    <col min="3" max="3" width="10.140625" style="13" bestFit="1" customWidth="1"/>
    <col min="4" max="4" width="18.85546875" style="13" customWidth="1"/>
    <col min="5" max="5" width="19" style="2" customWidth="1"/>
    <col min="6" max="6" width="19.5703125" style="141" customWidth="1"/>
    <col min="7" max="256" width="9.140625" style="13"/>
    <col min="257" max="257" width="5.7109375" style="13" customWidth="1"/>
    <col min="258" max="258" width="99.28515625" style="13" customWidth="1"/>
    <col min="259" max="259" width="10.140625" style="13" bestFit="1" customWidth="1"/>
    <col min="260" max="260" width="18.85546875" style="13" customWidth="1"/>
    <col min="261" max="261" width="19" style="13" customWidth="1"/>
    <col min="262" max="262" width="19.5703125" style="13" customWidth="1"/>
    <col min="263" max="512" width="9.140625" style="13"/>
    <col min="513" max="513" width="5.7109375" style="13" customWidth="1"/>
    <col min="514" max="514" width="99.28515625" style="13" customWidth="1"/>
    <col min="515" max="515" width="10.140625" style="13" bestFit="1" customWidth="1"/>
    <col min="516" max="516" width="18.85546875" style="13" customWidth="1"/>
    <col min="517" max="517" width="19" style="13" customWidth="1"/>
    <col min="518" max="518" width="19.5703125" style="13" customWidth="1"/>
    <col min="519" max="768" width="9.140625" style="13"/>
    <col min="769" max="769" width="5.7109375" style="13" customWidth="1"/>
    <col min="770" max="770" width="99.28515625" style="13" customWidth="1"/>
    <col min="771" max="771" width="10.140625" style="13" bestFit="1" customWidth="1"/>
    <col min="772" max="772" width="18.85546875" style="13" customWidth="1"/>
    <col min="773" max="773" width="19" style="13" customWidth="1"/>
    <col min="774" max="774" width="19.5703125" style="13" customWidth="1"/>
    <col min="775" max="1024" width="9.140625" style="13"/>
    <col min="1025" max="1025" width="5.7109375" style="13" customWidth="1"/>
    <col min="1026" max="1026" width="99.28515625" style="13" customWidth="1"/>
    <col min="1027" max="1027" width="10.140625" style="13" bestFit="1" customWidth="1"/>
    <col min="1028" max="1028" width="18.85546875" style="13" customWidth="1"/>
    <col min="1029" max="1029" width="19" style="13" customWidth="1"/>
    <col min="1030" max="1030" width="19.5703125" style="13" customWidth="1"/>
    <col min="1031" max="1280" width="9.140625" style="13"/>
    <col min="1281" max="1281" width="5.7109375" style="13" customWidth="1"/>
    <col min="1282" max="1282" width="99.28515625" style="13" customWidth="1"/>
    <col min="1283" max="1283" width="10.140625" style="13" bestFit="1" customWidth="1"/>
    <col min="1284" max="1284" width="18.85546875" style="13" customWidth="1"/>
    <col min="1285" max="1285" width="19" style="13" customWidth="1"/>
    <col min="1286" max="1286" width="19.5703125" style="13" customWidth="1"/>
    <col min="1287" max="1536" width="9.140625" style="13"/>
    <col min="1537" max="1537" width="5.7109375" style="13" customWidth="1"/>
    <col min="1538" max="1538" width="99.28515625" style="13" customWidth="1"/>
    <col min="1539" max="1539" width="10.140625" style="13" bestFit="1" customWidth="1"/>
    <col min="1540" max="1540" width="18.85546875" style="13" customWidth="1"/>
    <col min="1541" max="1541" width="19" style="13" customWidth="1"/>
    <col min="1542" max="1542" width="19.5703125" style="13" customWidth="1"/>
    <col min="1543" max="1792" width="9.140625" style="13"/>
    <col min="1793" max="1793" width="5.7109375" style="13" customWidth="1"/>
    <col min="1794" max="1794" width="99.28515625" style="13" customWidth="1"/>
    <col min="1795" max="1795" width="10.140625" style="13" bestFit="1" customWidth="1"/>
    <col min="1796" max="1796" width="18.85546875" style="13" customWidth="1"/>
    <col min="1797" max="1797" width="19" style="13" customWidth="1"/>
    <col min="1798" max="1798" width="19.5703125" style="13" customWidth="1"/>
    <col min="1799" max="2048" width="9.140625" style="13"/>
    <col min="2049" max="2049" width="5.7109375" style="13" customWidth="1"/>
    <col min="2050" max="2050" width="99.28515625" style="13" customWidth="1"/>
    <col min="2051" max="2051" width="10.140625" style="13" bestFit="1" customWidth="1"/>
    <col min="2052" max="2052" width="18.85546875" style="13" customWidth="1"/>
    <col min="2053" max="2053" width="19" style="13" customWidth="1"/>
    <col min="2054" max="2054" width="19.5703125" style="13" customWidth="1"/>
    <col min="2055" max="2304" width="9.140625" style="13"/>
    <col min="2305" max="2305" width="5.7109375" style="13" customWidth="1"/>
    <col min="2306" max="2306" width="99.28515625" style="13" customWidth="1"/>
    <col min="2307" max="2307" width="10.140625" style="13" bestFit="1" customWidth="1"/>
    <col min="2308" max="2308" width="18.85546875" style="13" customWidth="1"/>
    <col min="2309" max="2309" width="19" style="13" customWidth="1"/>
    <col min="2310" max="2310" width="19.5703125" style="13" customWidth="1"/>
    <col min="2311" max="2560" width="9.140625" style="13"/>
    <col min="2561" max="2561" width="5.7109375" style="13" customWidth="1"/>
    <col min="2562" max="2562" width="99.28515625" style="13" customWidth="1"/>
    <col min="2563" max="2563" width="10.140625" style="13" bestFit="1" customWidth="1"/>
    <col min="2564" max="2564" width="18.85546875" style="13" customWidth="1"/>
    <col min="2565" max="2565" width="19" style="13" customWidth="1"/>
    <col min="2566" max="2566" width="19.5703125" style="13" customWidth="1"/>
    <col min="2567" max="2816" width="9.140625" style="13"/>
    <col min="2817" max="2817" width="5.7109375" style="13" customWidth="1"/>
    <col min="2818" max="2818" width="99.28515625" style="13" customWidth="1"/>
    <col min="2819" max="2819" width="10.140625" style="13" bestFit="1" customWidth="1"/>
    <col min="2820" max="2820" width="18.85546875" style="13" customWidth="1"/>
    <col min="2821" max="2821" width="19" style="13" customWidth="1"/>
    <col min="2822" max="2822" width="19.5703125" style="13" customWidth="1"/>
    <col min="2823" max="3072" width="9.140625" style="13"/>
    <col min="3073" max="3073" width="5.7109375" style="13" customWidth="1"/>
    <col min="3074" max="3074" width="99.28515625" style="13" customWidth="1"/>
    <col min="3075" max="3075" width="10.140625" style="13" bestFit="1" customWidth="1"/>
    <col min="3076" max="3076" width="18.85546875" style="13" customWidth="1"/>
    <col min="3077" max="3077" width="19" style="13" customWidth="1"/>
    <col min="3078" max="3078" width="19.5703125" style="13" customWidth="1"/>
    <col min="3079" max="3328" width="9.140625" style="13"/>
    <col min="3329" max="3329" width="5.7109375" style="13" customWidth="1"/>
    <col min="3330" max="3330" width="99.28515625" style="13" customWidth="1"/>
    <col min="3331" max="3331" width="10.140625" style="13" bestFit="1" customWidth="1"/>
    <col min="3332" max="3332" width="18.85546875" style="13" customWidth="1"/>
    <col min="3333" max="3333" width="19" style="13" customWidth="1"/>
    <col min="3334" max="3334" width="19.5703125" style="13" customWidth="1"/>
    <col min="3335" max="3584" width="9.140625" style="13"/>
    <col min="3585" max="3585" width="5.7109375" style="13" customWidth="1"/>
    <col min="3586" max="3586" width="99.28515625" style="13" customWidth="1"/>
    <col min="3587" max="3587" width="10.140625" style="13" bestFit="1" customWidth="1"/>
    <col min="3588" max="3588" width="18.85546875" style="13" customWidth="1"/>
    <col min="3589" max="3589" width="19" style="13" customWidth="1"/>
    <col min="3590" max="3590" width="19.5703125" style="13" customWidth="1"/>
    <col min="3591" max="3840" width="9.140625" style="13"/>
    <col min="3841" max="3841" width="5.7109375" style="13" customWidth="1"/>
    <col min="3842" max="3842" width="99.28515625" style="13" customWidth="1"/>
    <col min="3843" max="3843" width="10.140625" style="13" bestFit="1" customWidth="1"/>
    <col min="3844" max="3844" width="18.85546875" style="13" customWidth="1"/>
    <col min="3845" max="3845" width="19" style="13" customWidth="1"/>
    <col min="3846" max="3846" width="19.5703125" style="13" customWidth="1"/>
    <col min="3847" max="4096" width="9.140625" style="13"/>
    <col min="4097" max="4097" width="5.7109375" style="13" customWidth="1"/>
    <col min="4098" max="4098" width="99.28515625" style="13" customWidth="1"/>
    <col min="4099" max="4099" width="10.140625" style="13" bestFit="1" customWidth="1"/>
    <col min="4100" max="4100" width="18.85546875" style="13" customWidth="1"/>
    <col min="4101" max="4101" width="19" style="13" customWidth="1"/>
    <col min="4102" max="4102" width="19.5703125" style="13" customWidth="1"/>
    <col min="4103" max="4352" width="9.140625" style="13"/>
    <col min="4353" max="4353" width="5.7109375" style="13" customWidth="1"/>
    <col min="4354" max="4354" width="99.28515625" style="13" customWidth="1"/>
    <col min="4355" max="4355" width="10.140625" style="13" bestFit="1" customWidth="1"/>
    <col min="4356" max="4356" width="18.85546875" style="13" customWidth="1"/>
    <col min="4357" max="4357" width="19" style="13" customWidth="1"/>
    <col min="4358" max="4358" width="19.5703125" style="13" customWidth="1"/>
    <col min="4359" max="4608" width="9.140625" style="13"/>
    <col min="4609" max="4609" width="5.7109375" style="13" customWidth="1"/>
    <col min="4610" max="4610" width="99.28515625" style="13" customWidth="1"/>
    <col min="4611" max="4611" width="10.140625" style="13" bestFit="1" customWidth="1"/>
    <col min="4612" max="4612" width="18.85546875" style="13" customWidth="1"/>
    <col min="4613" max="4613" width="19" style="13" customWidth="1"/>
    <col min="4614" max="4614" width="19.5703125" style="13" customWidth="1"/>
    <col min="4615" max="4864" width="9.140625" style="13"/>
    <col min="4865" max="4865" width="5.7109375" style="13" customWidth="1"/>
    <col min="4866" max="4866" width="99.28515625" style="13" customWidth="1"/>
    <col min="4867" max="4867" width="10.140625" style="13" bestFit="1" customWidth="1"/>
    <col min="4868" max="4868" width="18.85546875" style="13" customWidth="1"/>
    <col min="4869" max="4869" width="19" style="13" customWidth="1"/>
    <col min="4870" max="4870" width="19.5703125" style="13" customWidth="1"/>
    <col min="4871" max="5120" width="9.140625" style="13"/>
    <col min="5121" max="5121" width="5.7109375" style="13" customWidth="1"/>
    <col min="5122" max="5122" width="99.28515625" style="13" customWidth="1"/>
    <col min="5123" max="5123" width="10.140625" style="13" bestFit="1" customWidth="1"/>
    <col min="5124" max="5124" width="18.85546875" style="13" customWidth="1"/>
    <col min="5125" max="5125" width="19" style="13" customWidth="1"/>
    <col min="5126" max="5126" width="19.5703125" style="13" customWidth="1"/>
    <col min="5127" max="5376" width="9.140625" style="13"/>
    <col min="5377" max="5377" width="5.7109375" style="13" customWidth="1"/>
    <col min="5378" max="5378" width="99.28515625" style="13" customWidth="1"/>
    <col min="5379" max="5379" width="10.140625" style="13" bestFit="1" customWidth="1"/>
    <col min="5380" max="5380" width="18.85546875" style="13" customWidth="1"/>
    <col min="5381" max="5381" width="19" style="13" customWidth="1"/>
    <col min="5382" max="5382" width="19.5703125" style="13" customWidth="1"/>
    <col min="5383" max="5632" width="9.140625" style="13"/>
    <col min="5633" max="5633" width="5.7109375" style="13" customWidth="1"/>
    <col min="5634" max="5634" width="99.28515625" style="13" customWidth="1"/>
    <col min="5635" max="5635" width="10.140625" style="13" bestFit="1" customWidth="1"/>
    <col min="5636" max="5636" width="18.85546875" style="13" customWidth="1"/>
    <col min="5637" max="5637" width="19" style="13" customWidth="1"/>
    <col min="5638" max="5638" width="19.5703125" style="13" customWidth="1"/>
    <col min="5639" max="5888" width="9.140625" style="13"/>
    <col min="5889" max="5889" width="5.7109375" style="13" customWidth="1"/>
    <col min="5890" max="5890" width="99.28515625" style="13" customWidth="1"/>
    <col min="5891" max="5891" width="10.140625" style="13" bestFit="1" customWidth="1"/>
    <col min="5892" max="5892" width="18.85546875" style="13" customWidth="1"/>
    <col min="5893" max="5893" width="19" style="13" customWidth="1"/>
    <col min="5894" max="5894" width="19.5703125" style="13" customWidth="1"/>
    <col min="5895" max="6144" width="9.140625" style="13"/>
    <col min="6145" max="6145" width="5.7109375" style="13" customWidth="1"/>
    <col min="6146" max="6146" width="99.28515625" style="13" customWidth="1"/>
    <col min="6147" max="6147" width="10.140625" style="13" bestFit="1" customWidth="1"/>
    <col min="6148" max="6148" width="18.85546875" style="13" customWidth="1"/>
    <col min="6149" max="6149" width="19" style="13" customWidth="1"/>
    <col min="6150" max="6150" width="19.5703125" style="13" customWidth="1"/>
    <col min="6151" max="6400" width="9.140625" style="13"/>
    <col min="6401" max="6401" width="5.7109375" style="13" customWidth="1"/>
    <col min="6402" max="6402" width="99.28515625" style="13" customWidth="1"/>
    <col min="6403" max="6403" width="10.140625" style="13" bestFit="1" customWidth="1"/>
    <col min="6404" max="6404" width="18.85546875" style="13" customWidth="1"/>
    <col min="6405" max="6405" width="19" style="13" customWidth="1"/>
    <col min="6406" max="6406" width="19.5703125" style="13" customWidth="1"/>
    <col min="6407" max="6656" width="9.140625" style="13"/>
    <col min="6657" max="6657" width="5.7109375" style="13" customWidth="1"/>
    <col min="6658" max="6658" width="99.28515625" style="13" customWidth="1"/>
    <col min="6659" max="6659" width="10.140625" style="13" bestFit="1" customWidth="1"/>
    <col min="6660" max="6660" width="18.85546875" style="13" customWidth="1"/>
    <col min="6661" max="6661" width="19" style="13" customWidth="1"/>
    <col min="6662" max="6662" width="19.5703125" style="13" customWidth="1"/>
    <col min="6663" max="6912" width="9.140625" style="13"/>
    <col min="6913" max="6913" width="5.7109375" style="13" customWidth="1"/>
    <col min="6914" max="6914" width="99.28515625" style="13" customWidth="1"/>
    <col min="6915" max="6915" width="10.140625" style="13" bestFit="1" customWidth="1"/>
    <col min="6916" max="6916" width="18.85546875" style="13" customWidth="1"/>
    <col min="6917" max="6917" width="19" style="13" customWidth="1"/>
    <col min="6918" max="6918" width="19.5703125" style="13" customWidth="1"/>
    <col min="6919" max="7168" width="9.140625" style="13"/>
    <col min="7169" max="7169" width="5.7109375" style="13" customWidth="1"/>
    <col min="7170" max="7170" width="99.28515625" style="13" customWidth="1"/>
    <col min="7171" max="7171" width="10.140625" style="13" bestFit="1" customWidth="1"/>
    <col min="7172" max="7172" width="18.85546875" style="13" customWidth="1"/>
    <col min="7173" max="7173" width="19" style="13" customWidth="1"/>
    <col min="7174" max="7174" width="19.5703125" style="13" customWidth="1"/>
    <col min="7175" max="7424" width="9.140625" style="13"/>
    <col min="7425" max="7425" width="5.7109375" style="13" customWidth="1"/>
    <col min="7426" max="7426" width="99.28515625" style="13" customWidth="1"/>
    <col min="7427" max="7427" width="10.140625" style="13" bestFit="1" customWidth="1"/>
    <col min="7428" max="7428" width="18.85546875" style="13" customWidth="1"/>
    <col min="7429" max="7429" width="19" style="13" customWidth="1"/>
    <col min="7430" max="7430" width="19.5703125" style="13" customWidth="1"/>
    <col min="7431" max="7680" width="9.140625" style="13"/>
    <col min="7681" max="7681" width="5.7109375" style="13" customWidth="1"/>
    <col min="7682" max="7682" width="99.28515625" style="13" customWidth="1"/>
    <col min="7683" max="7683" width="10.140625" style="13" bestFit="1" customWidth="1"/>
    <col min="7684" max="7684" width="18.85546875" style="13" customWidth="1"/>
    <col min="7685" max="7685" width="19" style="13" customWidth="1"/>
    <col min="7686" max="7686" width="19.5703125" style="13" customWidth="1"/>
    <col min="7687" max="7936" width="9.140625" style="13"/>
    <col min="7937" max="7937" width="5.7109375" style="13" customWidth="1"/>
    <col min="7938" max="7938" width="99.28515625" style="13" customWidth="1"/>
    <col min="7939" max="7939" width="10.140625" style="13" bestFit="1" customWidth="1"/>
    <col min="7940" max="7940" width="18.85546875" style="13" customWidth="1"/>
    <col min="7941" max="7941" width="19" style="13" customWidth="1"/>
    <col min="7942" max="7942" width="19.5703125" style="13" customWidth="1"/>
    <col min="7943" max="8192" width="9.140625" style="13"/>
    <col min="8193" max="8193" width="5.7109375" style="13" customWidth="1"/>
    <col min="8194" max="8194" width="99.28515625" style="13" customWidth="1"/>
    <col min="8195" max="8195" width="10.140625" style="13" bestFit="1" customWidth="1"/>
    <col min="8196" max="8196" width="18.85546875" style="13" customWidth="1"/>
    <col min="8197" max="8197" width="19" style="13" customWidth="1"/>
    <col min="8198" max="8198" width="19.5703125" style="13" customWidth="1"/>
    <col min="8199" max="8448" width="9.140625" style="13"/>
    <col min="8449" max="8449" width="5.7109375" style="13" customWidth="1"/>
    <col min="8450" max="8450" width="99.28515625" style="13" customWidth="1"/>
    <col min="8451" max="8451" width="10.140625" style="13" bestFit="1" customWidth="1"/>
    <col min="8452" max="8452" width="18.85546875" style="13" customWidth="1"/>
    <col min="8453" max="8453" width="19" style="13" customWidth="1"/>
    <col min="8454" max="8454" width="19.5703125" style="13" customWidth="1"/>
    <col min="8455" max="8704" width="9.140625" style="13"/>
    <col min="8705" max="8705" width="5.7109375" style="13" customWidth="1"/>
    <col min="8706" max="8706" width="99.28515625" style="13" customWidth="1"/>
    <col min="8707" max="8707" width="10.140625" style="13" bestFit="1" customWidth="1"/>
    <col min="8708" max="8708" width="18.85546875" style="13" customWidth="1"/>
    <col min="8709" max="8709" width="19" style="13" customWidth="1"/>
    <col min="8710" max="8710" width="19.5703125" style="13" customWidth="1"/>
    <col min="8711" max="8960" width="9.140625" style="13"/>
    <col min="8961" max="8961" width="5.7109375" style="13" customWidth="1"/>
    <col min="8962" max="8962" width="99.28515625" style="13" customWidth="1"/>
    <col min="8963" max="8963" width="10.140625" style="13" bestFit="1" customWidth="1"/>
    <col min="8964" max="8964" width="18.85546875" style="13" customWidth="1"/>
    <col min="8965" max="8965" width="19" style="13" customWidth="1"/>
    <col min="8966" max="8966" width="19.5703125" style="13" customWidth="1"/>
    <col min="8967" max="9216" width="9.140625" style="13"/>
    <col min="9217" max="9217" width="5.7109375" style="13" customWidth="1"/>
    <col min="9218" max="9218" width="99.28515625" style="13" customWidth="1"/>
    <col min="9219" max="9219" width="10.140625" style="13" bestFit="1" customWidth="1"/>
    <col min="9220" max="9220" width="18.85546875" style="13" customWidth="1"/>
    <col min="9221" max="9221" width="19" style="13" customWidth="1"/>
    <col min="9222" max="9222" width="19.5703125" style="13" customWidth="1"/>
    <col min="9223" max="9472" width="9.140625" style="13"/>
    <col min="9473" max="9473" width="5.7109375" style="13" customWidth="1"/>
    <col min="9474" max="9474" width="99.28515625" style="13" customWidth="1"/>
    <col min="9475" max="9475" width="10.140625" style="13" bestFit="1" customWidth="1"/>
    <col min="9476" max="9476" width="18.85546875" style="13" customWidth="1"/>
    <col min="9477" max="9477" width="19" style="13" customWidth="1"/>
    <col min="9478" max="9478" width="19.5703125" style="13" customWidth="1"/>
    <col min="9479" max="9728" width="9.140625" style="13"/>
    <col min="9729" max="9729" width="5.7109375" style="13" customWidth="1"/>
    <col min="9730" max="9730" width="99.28515625" style="13" customWidth="1"/>
    <col min="9731" max="9731" width="10.140625" style="13" bestFit="1" customWidth="1"/>
    <col min="9732" max="9732" width="18.85546875" style="13" customWidth="1"/>
    <col min="9733" max="9733" width="19" style="13" customWidth="1"/>
    <col min="9734" max="9734" width="19.5703125" style="13" customWidth="1"/>
    <col min="9735" max="9984" width="9.140625" style="13"/>
    <col min="9985" max="9985" width="5.7109375" style="13" customWidth="1"/>
    <col min="9986" max="9986" width="99.28515625" style="13" customWidth="1"/>
    <col min="9987" max="9987" width="10.140625" style="13" bestFit="1" customWidth="1"/>
    <col min="9988" max="9988" width="18.85546875" style="13" customWidth="1"/>
    <col min="9989" max="9989" width="19" style="13" customWidth="1"/>
    <col min="9990" max="9990" width="19.5703125" style="13" customWidth="1"/>
    <col min="9991" max="10240" width="9.140625" style="13"/>
    <col min="10241" max="10241" width="5.7109375" style="13" customWidth="1"/>
    <col min="10242" max="10242" width="99.28515625" style="13" customWidth="1"/>
    <col min="10243" max="10243" width="10.140625" style="13" bestFit="1" customWidth="1"/>
    <col min="10244" max="10244" width="18.85546875" style="13" customWidth="1"/>
    <col min="10245" max="10245" width="19" style="13" customWidth="1"/>
    <col min="10246" max="10246" width="19.5703125" style="13" customWidth="1"/>
    <col min="10247" max="10496" width="9.140625" style="13"/>
    <col min="10497" max="10497" width="5.7109375" style="13" customWidth="1"/>
    <col min="10498" max="10498" width="99.28515625" style="13" customWidth="1"/>
    <col min="10499" max="10499" width="10.140625" style="13" bestFit="1" customWidth="1"/>
    <col min="10500" max="10500" width="18.85546875" style="13" customWidth="1"/>
    <col min="10501" max="10501" width="19" style="13" customWidth="1"/>
    <col min="10502" max="10502" width="19.5703125" style="13" customWidth="1"/>
    <col min="10503" max="10752" width="9.140625" style="13"/>
    <col min="10753" max="10753" width="5.7109375" style="13" customWidth="1"/>
    <col min="10754" max="10754" width="99.28515625" style="13" customWidth="1"/>
    <col min="10755" max="10755" width="10.140625" style="13" bestFit="1" customWidth="1"/>
    <col min="10756" max="10756" width="18.85546875" style="13" customWidth="1"/>
    <col min="10757" max="10757" width="19" style="13" customWidth="1"/>
    <col min="10758" max="10758" width="19.5703125" style="13" customWidth="1"/>
    <col min="10759" max="11008" width="9.140625" style="13"/>
    <col min="11009" max="11009" width="5.7109375" style="13" customWidth="1"/>
    <col min="11010" max="11010" width="99.28515625" style="13" customWidth="1"/>
    <col min="11011" max="11011" width="10.140625" style="13" bestFit="1" customWidth="1"/>
    <col min="11012" max="11012" width="18.85546875" style="13" customWidth="1"/>
    <col min="11013" max="11013" width="19" style="13" customWidth="1"/>
    <col min="11014" max="11014" width="19.5703125" style="13" customWidth="1"/>
    <col min="11015" max="11264" width="9.140625" style="13"/>
    <col min="11265" max="11265" width="5.7109375" style="13" customWidth="1"/>
    <col min="11266" max="11266" width="99.28515625" style="13" customWidth="1"/>
    <col min="11267" max="11267" width="10.140625" style="13" bestFit="1" customWidth="1"/>
    <col min="11268" max="11268" width="18.85546875" style="13" customWidth="1"/>
    <col min="11269" max="11269" width="19" style="13" customWidth="1"/>
    <col min="11270" max="11270" width="19.5703125" style="13" customWidth="1"/>
    <col min="11271" max="11520" width="9.140625" style="13"/>
    <col min="11521" max="11521" width="5.7109375" style="13" customWidth="1"/>
    <col min="11522" max="11522" width="99.28515625" style="13" customWidth="1"/>
    <col min="11523" max="11523" width="10.140625" style="13" bestFit="1" customWidth="1"/>
    <col min="11524" max="11524" width="18.85546875" style="13" customWidth="1"/>
    <col min="11525" max="11525" width="19" style="13" customWidth="1"/>
    <col min="11526" max="11526" width="19.5703125" style="13" customWidth="1"/>
    <col min="11527" max="11776" width="9.140625" style="13"/>
    <col min="11777" max="11777" width="5.7109375" style="13" customWidth="1"/>
    <col min="11778" max="11778" width="99.28515625" style="13" customWidth="1"/>
    <col min="11779" max="11779" width="10.140625" style="13" bestFit="1" customWidth="1"/>
    <col min="11780" max="11780" width="18.85546875" style="13" customWidth="1"/>
    <col min="11781" max="11781" width="19" style="13" customWidth="1"/>
    <col min="11782" max="11782" width="19.5703125" style="13" customWidth="1"/>
    <col min="11783" max="12032" width="9.140625" style="13"/>
    <col min="12033" max="12033" width="5.7109375" style="13" customWidth="1"/>
    <col min="12034" max="12034" width="99.28515625" style="13" customWidth="1"/>
    <col min="12035" max="12035" width="10.140625" style="13" bestFit="1" customWidth="1"/>
    <col min="12036" max="12036" width="18.85546875" style="13" customWidth="1"/>
    <col min="12037" max="12037" width="19" style="13" customWidth="1"/>
    <col min="12038" max="12038" width="19.5703125" style="13" customWidth="1"/>
    <col min="12039" max="12288" width="9.140625" style="13"/>
    <col min="12289" max="12289" width="5.7109375" style="13" customWidth="1"/>
    <col min="12290" max="12290" width="99.28515625" style="13" customWidth="1"/>
    <col min="12291" max="12291" width="10.140625" style="13" bestFit="1" customWidth="1"/>
    <col min="12292" max="12292" width="18.85546875" style="13" customWidth="1"/>
    <col min="12293" max="12293" width="19" style="13" customWidth="1"/>
    <col min="12294" max="12294" width="19.5703125" style="13" customWidth="1"/>
    <col min="12295" max="12544" width="9.140625" style="13"/>
    <col min="12545" max="12545" width="5.7109375" style="13" customWidth="1"/>
    <col min="12546" max="12546" width="99.28515625" style="13" customWidth="1"/>
    <col min="12547" max="12547" width="10.140625" style="13" bestFit="1" customWidth="1"/>
    <col min="12548" max="12548" width="18.85546875" style="13" customWidth="1"/>
    <col min="12549" max="12549" width="19" style="13" customWidth="1"/>
    <col min="12550" max="12550" width="19.5703125" style="13" customWidth="1"/>
    <col min="12551" max="12800" width="9.140625" style="13"/>
    <col min="12801" max="12801" width="5.7109375" style="13" customWidth="1"/>
    <col min="12802" max="12802" width="99.28515625" style="13" customWidth="1"/>
    <col min="12803" max="12803" width="10.140625" style="13" bestFit="1" customWidth="1"/>
    <col min="12804" max="12804" width="18.85546875" style="13" customWidth="1"/>
    <col min="12805" max="12805" width="19" style="13" customWidth="1"/>
    <col min="12806" max="12806" width="19.5703125" style="13" customWidth="1"/>
    <col min="12807" max="13056" width="9.140625" style="13"/>
    <col min="13057" max="13057" width="5.7109375" style="13" customWidth="1"/>
    <col min="13058" max="13058" width="99.28515625" style="13" customWidth="1"/>
    <col min="13059" max="13059" width="10.140625" style="13" bestFit="1" customWidth="1"/>
    <col min="13060" max="13060" width="18.85546875" style="13" customWidth="1"/>
    <col min="13061" max="13061" width="19" style="13" customWidth="1"/>
    <col min="13062" max="13062" width="19.5703125" style="13" customWidth="1"/>
    <col min="13063" max="13312" width="9.140625" style="13"/>
    <col min="13313" max="13313" width="5.7109375" style="13" customWidth="1"/>
    <col min="13314" max="13314" width="99.28515625" style="13" customWidth="1"/>
    <col min="13315" max="13315" width="10.140625" style="13" bestFit="1" customWidth="1"/>
    <col min="13316" max="13316" width="18.85546875" style="13" customWidth="1"/>
    <col min="13317" max="13317" width="19" style="13" customWidth="1"/>
    <col min="13318" max="13318" width="19.5703125" style="13" customWidth="1"/>
    <col min="13319" max="13568" width="9.140625" style="13"/>
    <col min="13569" max="13569" width="5.7109375" style="13" customWidth="1"/>
    <col min="13570" max="13570" width="99.28515625" style="13" customWidth="1"/>
    <col min="13571" max="13571" width="10.140625" style="13" bestFit="1" customWidth="1"/>
    <col min="13572" max="13572" width="18.85546875" style="13" customWidth="1"/>
    <col min="13573" max="13573" width="19" style="13" customWidth="1"/>
    <col min="13574" max="13574" width="19.5703125" style="13" customWidth="1"/>
    <col min="13575" max="13824" width="9.140625" style="13"/>
    <col min="13825" max="13825" width="5.7109375" style="13" customWidth="1"/>
    <col min="13826" max="13826" width="99.28515625" style="13" customWidth="1"/>
    <col min="13827" max="13827" width="10.140625" style="13" bestFit="1" customWidth="1"/>
    <col min="13828" max="13828" width="18.85546875" style="13" customWidth="1"/>
    <col min="13829" max="13829" width="19" style="13" customWidth="1"/>
    <col min="13830" max="13830" width="19.5703125" style="13" customWidth="1"/>
    <col min="13831" max="14080" width="9.140625" style="13"/>
    <col min="14081" max="14081" width="5.7109375" style="13" customWidth="1"/>
    <col min="14082" max="14082" width="99.28515625" style="13" customWidth="1"/>
    <col min="14083" max="14083" width="10.140625" style="13" bestFit="1" customWidth="1"/>
    <col min="14084" max="14084" width="18.85546875" style="13" customWidth="1"/>
    <col min="14085" max="14085" width="19" style="13" customWidth="1"/>
    <col min="14086" max="14086" width="19.5703125" style="13" customWidth="1"/>
    <col min="14087" max="14336" width="9.140625" style="13"/>
    <col min="14337" max="14337" width="5.7109375" style="13" customWidth="1"/>
    <col min="14338" max="14338" width="99.28515625" style="13" customWidth="1"/>
    <col min="14339" max="14339" width="10.140625" style="13" bestFit="1" customWidth="1"/>
    <col min="14340" max="14340" width="18.85546875" style="13" customWidth="1"/>
    <col min="14341" max="14341" width="19" style="13" customWidth="1"/>
    <col min="14342" max="14342" width="19.5703125" style="13" customWidth="1"/>
    <col min="14343" max="14592" width="9.140625" style="13"/>
    <col min="14593" max="14593" width="5.7109375" style="13" customWidth="1"/>
    <col min="14594" max="14594" width="99.28515625" style="13" customWidth="1"/>
    <col min="14595" max="14595" width="10.140625" style="13" bestFit="1" customWidth="1"/>
    <col min="14596" max="14596" width="18.85546875" style="13" customWidth="1"/>
    <col min="14597" max="14597" width="19" style="13" customWidth="1"/>
    <col min="14598" max="14598" width="19.5703125" style="13" customWidth="1"/>
    <col min="14599" max="14848" width="9.140625" style="13"/>
    <col min="14849" max="14849" width="5.7109375" style="13" customWidth="1"/>
    <col min="14850" max="14850" width="99.28515625" style="13" customWidth="1"/>
    <col min="14851" max="14851" width="10.140625" style="13" bestFit="1" customWidth="1"/>
    <col min="14852" max="14852" width="18.85546875" style="13" customWidth="1"/>
    <col min="14853" max="14853" width="19" style="13" customWidth="1"/>
    <col min="14854" max="14854" width="19.5703125" style="13" customWidth="1"/>
    <col min="14855" max="15104" width="9.140625" style="13"/>
    <col min="15105" max="15105" width="5.7109375" style="13" customWidth="1"/>
    <col min="15106" max="15106" width="99.28515625" style="13" customWidth="1"/>
    <col min="15107" max="15107" width="10.140625" style="13" bestFit="1" customWidth="1"/>
    <col min="15108" max="15108" width="18.85546875" style="13" customWidth="1"/>
    <col min="15109" max="15109" width="19" style="13" customWidth="1"/>
    <col min="15110" max="15110" width="19.5703125" style="13" customWidth="1"/>
    <col min="15111" max="15360" width="9.140625" style="13"/>
    <col min="15361" max="15361" width="5.7109375" style="13" customWidth="1"/>
    <col min="15362" max="15362" width="99.28515625" style="13" customWidth="1"/>
    <col min="15363" max="15363" width="10.140625" style="13" bestFit="1" customWidth="1"/>
    <col min="15364" max="15364" width="18.85546875" style="13" customWidth="1"/>
    <col min="15365" max="15365" width="19" style="13" customWidth="1"/>
    <col min="15366" max="15366" width="19.5703125" style="13" customWidth="1"/>
    <col min="15367" max="15616" width="9.140625" style="13"/>
    <col min="15617" max="15617" width="5.7109375" style="13" customWidth="1"/>
    <col min="15618" max="15618" width="99.28515625" style="13" customWidth="1"/>
    <col min="15619" max="15619" width="10.140625" style="13" bestFit="1" customWidth="1"/>
    <col min="15620" max="15620" width="18.85546875" style="13" customWidth="1"/>
    <col min="15621" max="15621" width="19" style="13" customWidth="1"/>
    <col min="15622" max="15622" width="19.5703125" style="13" customWidth="1"/>
    <col min="15623" max="15872" width="9.140625" style="13"/>
    <col min="15873" max="15873" width="5.7109375" style="13" customWidth="1"/>
    <col min="15874" max="15874" width="99.28515625" style="13" customWidth="1"/>
    <col min="15875" max="15875" width="10.140625" style="13" bestFit="1" customWidth="1"/>
    <col min="15876" max="15876" width="18.85546875" style="13" customWidth="1"/>
    <col min="15877" max="15877" width="19" style="13" customWidth="1"/>
    <col min="15878" max="15878" width="19.5703125" style="13" customWidth="1"/>
    <col min="15879" max="16128" width="9.140625" style="13"/>
    <col min="16129" max="16129" width="5.7109375" style="13" customWidth="1"/>
    <col min="16130" max="16130" width="99.28515625" style="13" customWidth="1"/>
    <col min="16131" max="16131" width="10.140625" style="13" bestFit="1" customWidth="1"/>
    <col min="16132" max="16132" width="18.85546875" style="13" customWidth="1"/>
    <col min="16133" max="16133" width="19" style="13" customWidth="1"/>
    <col min="16134" max="16134" width="19.5703125" style="13" customWidth="1"/>
    <col min="16135" max="16384" width="9.140625" style="13"/>
  </cols>
  <sheetData>
    <row r="1" spans="1:6" ht="20.25" customHeight="1">
      <c r="B1" s="769" t="s">
        <v>251</v>
      </c>
      <c r="C1" s="769"/>
      <c r="D1" s="769"/>
      <c r="E1" s="769"/>
      <c r="F1" s="769"/>
    </row>
    <row r="2" spans="1:6" ht="14.25" customHeight="1" thickBot="1">
      <c r="E2" s="770" t="s">
        <v>252</v>
      </c>
      <c r="F2" s="770"/>
    </row>
    <row r="3" spans="1:6" ht="39" thickBot="1">
      <c r="A3" s="771"/>
      <c r="B3" s="773" t="s">
        <v>75</v>
      </c>
      <c r="C3" s="775" t="s">
        <v>70</v>
      </c>
      <c r="D3" s="776"/>
      <c r="E3" s="777"/>
      <c r="F3" s="604" t="s">
        <v>253</v>
      </c>
    </row>
    <row r="4" spans="1:6" ht="15.75" customHeight="1" thickBot="1">
      <c r="A4" s="772"/>
      <c r="B4" s="774"/>
      <c r="C4" s="516" t="s">
        <v>47</v>
      </c>
      <c r="D4" s="517" t="s">
        <v>493</v>
      </c>
      <c r="E4" s="517" t="s">
        <v>494</v>
      </c>
      <c r="F4" s="605" t="s">
        <v>517</v>
      </c>
    </row>
    <row r="5" spans="1:6" ht="19.5" customHeight="1">
      <c r="A5" s="766" t="s">
        <v>64</v>
      </c>
      <c r="B5" s="518" t="s">
        <v>415</v>
      </c>
      <c r="C5" s="519" t="s">
        <v>254</v>
      </c>
      <c r="D5" s="520">
        <v>39</v>
      </c>
      <c r="E5" s="519">
        <v>40</v>
      </c>
      <c r="F5" s="532">
        <v>18</v>
      </c>
    </row>
    <row r="6" spans="1:6" ht="18" customHeight="1">
      <c r="A6" s="766"/>
      <c r="B6" s="521" t="s">
        <v>255</v>
      </c>
      <c r="C6" s="520"/>
      <c r="D6" s="520"/>
      <c r="E6" s="520"/>
      <c r="F6" s="532"/>
    </row>
    <row r="7" spans="1:6" ht="18" customHeight="1">
      <c r="A7" s="766"/>
      <c r="B7" s="522" t="s">
        <v>256</v>
      </c>
      <c r="C7" s="520" t="s">
        <v>36</v>
      </c>
      <c r="D7" s="523">
        <v>8608</v>
      </c>
      <c r="E7" s="524">
        <v>9494</v>
      </c>
      <c r="F7" s="554">
        <v>2124</v>
      </c>
    </row>
    <row r="8" spans="1:6">
      <c r="A8" s="766"/>
      <c r="B8" s="522" t="s">
        <v>257</v>
      </c>
      <c r="C8" s="520" t="s">
        <v>36</v>
      </c>
      <c r="D8" s="526">
        <v>8641</v>
      </c>
      <c r="E8" s="524">
        <v>9799</v>
      </c>
      <c r="F8" s="525"/>
    </row>
    <row r="9" spans="1:6">
      <c r="A9" s="766"/>
      <c r="B9" s="522" t="s">
        <v>258</v>
      </c>
      <c r="C9" s="520" t="s">
        <v>36</v>
      </c>
      <c r="D9" s="526">
        <v>6976</v>
      </c>
      <c r="E9" s="524">
        <v>7839</v>
      </c>
      <c r="F9" s="525"/>
    </row>
    <row r="10" spans="1:6" ht="20.25" thickBot="1">
      <c r="A10" s="766"/>
      <c r="B10" s="522" t="s">
        <v>416</v>
      </c>
      <c r="C10" s="527" t="s">
        <v>36</v>
      </c>
      <c r="D10" s="528" t="s">
        <v>518</v>
      </c>
      <c r="E10" s="529" t="s">
        <v>519</v>
      </c>
      <c r="F10" s="530"/>
    </row>
    <row r="11" spans="1:6">
      <c r="A11" s="767"/>
      <c r="B11" s="531" t="s">
        <v>417</v>
      </c>
      <c r="C11" s="532" t="s">
        <v>259</v>
      </c>
      <c r="D11" s="533" t="s">
        <v>520</v>
      </c>
      <c r="E11" s="534" t="s">
        <v>521</v>
      </c>
      <c r="F11" s="606" t="s">
        <v>491</v>
      </c>
    </row>
    <row r="12" spans="1:6" ht="15.75" customHeight="1">
      <c r="A12" s="767"/>
      <c r="B12" s="535" t="s">
        <v>260</v>
      </c>
      <c r="C12" s="532" t="s">
        <v>254</v>
      </c>
      <c r="D12" s="534">
        <v>30</v>
      </c>
      <c r="E12" s="534">
        <v>30</v>
      </c>
      <c r="F12" s="525"/>
    </row>
    <row r="13" spans="1:6" ht="19.5" hidden="1">
      <c r="A13" s="767"/>
      <c r="B13" s="535" t="s">
        <v>261</v>
      </c>
      <c r="C13" s="532" t="s">
        <v>254</v>
      </c>
      <c r="D13" s="534">
        <v>0</v>
      </c>
      <c r="E13" s="534">
        <v>0</v>
      </c>
      <c r="F13" s="525"/>
    </row>
    <row r="14" spans="1:6">
      <c r="A14" s="767"/>
      <c r="B14" s="535" t="s">
        <v>262</v>
      </c>
      <c r="C14" s="532" t="s">
        <v>254</v>
      </c>
      <c r="D14" s="534">
        <v>2</v>
      </c>
      <c r="E14" s="534">
        <v>2</v>
      </c>
      <c r="F14" s="525"/>
    </row>
    <row r="15" spans="1:6">
      <c r="A15" s="767"/>
      <c r="B15" s="535" t="s">
        <v>263</v>
      </c>
      <c r="C15" s="532" t="s">
        <v>254</v>
      </c>
      <c r="D15" s="534">
        <v>6</v>
      </c>
      <c r="E15" s="534">
        <v>6</v>
      </c>
      <c r="F15" s="525"/>
    </row>
    <row r="16" spans="1:6">
      <c r="A16" s="767"/>
      <c r="B16" s="535" t="s">
        <v>264</v>
      </c>
      <c r="C16" s="532" t="s">
        <v>254</v>
      </c>
      <c r="D16" s="534">
        <v>1</v>
      </c>
      <c r="E16" s="534">
        <v>1</v>
      </c>
      <c r="F16" s="525"/>
    </row>
    <row r="17" spans="1:6" hidden="1">
      <c r="A17" s="767"/>
      <c r="B17" s="535" t="s">
        <v>265</v>
      </c>
      <c r="C17" s="532" t="s">
        <v>254</v>
      </c>
      <c r="D17" s="534">
        <v>1</v>
      </c>
      <c r="E17" s="534">
        <v>1</v>
      </c>
      <c r="F17" s="525"/>
    </row>
    <row r="18" spans="1:6">
      <c r="A18" s="767"/>
      <c r="B18" s="535" t="s">
        <v>266</v>
      </c>
      <c r="C18" s="532" t="s">
        <v>254</v>
      </c>
      <c r="D18" s="536">
        <v>3</v>
      </c>
      <c r="E18" s="536">
        <v>3</v>
      </c>
      <c r="F18" s="525"/>
    </row>
    <row r="19" spans="1:6">
      <c r="A19" s="767"/>
      <c r="B19" s="537" t="s">
        <v>267</v>
      </c>
      <c r="C19" s="532"/>
      <c r="D19" s="536"/>
      <c r="E19" s="536"/>
      <c r="F19" s="525"/>
    </row>
    <row r="20" spans="1:6" s="138" customFormat="1">
      <c r="A20" s="767"/>
      <c r="B20" s="538" t="s">
        <v>268</v>
      </c>
      <c r="C20" s="532" t="s">
        <v>254</v>
      </c>
      <c r="D20" s="539">
        <v>1</v>
      </c>
      <c r="E20" s="539">
        <v>1</v>
      </c>
      <c r="F20" s="525"/>
    </row>
    <row r="21" spans="1:6">
      <c r="A21" s="767"/>
      <c r="B21" s="535" t="s">
        <v>269</v>
      </c>
      <c r="C21" s="532" t="s">
        <v>254</v>
      </c>
      <c r="D21" s="540" t="s">
        <v>270</v>
      </c>
      <c r="E21" s="541" t="s">
        <v>270</v>
      </c>
      <c r="F21" s="525"/>
    </row>
    <row r="22" spans="1:6">
      <c r="A22" s="767"/>
      <c r="B22" s="537" t="s">
        <v>271</v>
      </c>
      <c r="C22" s="532"/>
      <c r="D22" s="541"/>
      <c r="E22" s="541"/>
      <c r="F22" s="525"/>
    </row>
    <row r="23" spans="1:6" s="138" customFormat="1" ht="16.5" customHeight="1">
      <c r="A23" s="767"/>
      <c r="B23" s="542" t="s">
        <v>272</v>
      </c>
      <c r="C23" s="532" t="s">
        <v>254</v>
      </c>
      <c r="D23" s="541" t="s">
        <v>273</v>
      </c>
      <c r="E23" s="541" t="s">
        <v>273</v>
      </c>
      <c r="F23" s="525"/>
    </row>
    <row r="24" spans="1:6">
      <c r="A24" s="767"/>
      <c r="B24" s="537" t="s">
        <v>274</v>
      </c>
      <c r="C24" s="532"/>
      <c r="D24" s="536"/>
      <c r="E24" s="536"/>
      <c r="F24" s="525"/>
    </row>
    <row r="25" spans="1:6" ht="17.25" thickBot="1">
      <c r="A25" s="767"/>
      <c r="B25" s="543" t="s">
        <v>275</v>
      </c>
      <c r="C25" s="544" t="s">
        <v>254</v>
      </c>
      <c r="D25" s="545">
        <v>1</v>
      </c>
      <c r="E25" s="545">
        <v>1</v>
      </c>
      <c r="F25" s="530"/>
    </row>
    <row r="26" spans="1:6" s="138" customFormat="1">
      <c r="A26" s="766"/>
      <c r="B26" s="546" t="s">
        <v>276</v>
      </c>
      <c r="C26" s="547"/>
      <c r="D26" s="548"/>
      <c r="E26" s="549"/>
      <c r="F26" s="550"/>
    </row>
    <row r="27" spans="1:6" s="138" customFormat="1" ht="17.25" thickBot="1">
      <c r="A27" s="766"/>
      <c r="B27" s="551" t="s">
        <v>277</v>
      </c>
      <c r="C27" s="552" t="s">
        <v>254</v>
      </c>
      <c r="D27" s="553">
        <v>2</v>
      </c>
      <c r="E27" s="554">
        <v>2</v>
      </c>
      <c r="F27" s="555"/>
    </row>
    <row r="28" spans="1:6" s="138" customFormat="1" ht="17.25" thickBot="1">
      <c r="A28" s="766"/>
      <c r="B28" s="556" t="s">
        <v>278</v>
      </c>
      <c r="C28" s="557" t="s">
        <v>254</v>
      </c>
      <c r="D28" s="557">
        <v>5</v>
      </c>
      <c r="E28" s="557">
        <v>5</v>
      </c>
      <c r="F28" s="557">
        <v>1</v>
      </c>
    </row>
    <row r="29" spans="1:6" s="139" customFormat="1" ht="17.25" hidden="1" customHeight="1">
      <c r="A29" s="766"/>
      <c r="B29" s="559" t="s">
        <v>279</v>
      </c>
      <c r="C29" s="520" t="s">
        <v>259</v>
      </c>
      <c r="D29" s="560" t="s">
        <v>280</v>
      </c>
      <c r="E29" s="560" t="s">
        <v>280</v>
      </c>
      <c r="F29" s="561"/>
    </row>
    <row r="30" spans="1:6" s="139" customFormat="1" ht="17.25" hidden="1" customHeight="1">
      <c r="A30" s="766"/>
      <c r="B30" s="559" t="s">
        <v>281</v>
      </c>
      <c r="C30" s="520" t="s">
        <v>259</v>
      </c>
      <c r="D30" s="560" t="s">
        <v>282</v>
      </c>
      <c r="E30" s="560" t="s">
        <v>282</v>
      </c>
      <c r="F30" s="561"/>
    </row>
    <row r="31" spans="1:6" s="139" customFormat="1" ht="17.25" hidden="1" customHeight="1">
      <c r="A31" s="766"/>
      <c r="B31" s="559" t="s">
        <v>283</v>
      </c>
      <c r="C31" s="520" t="s">
        <v>259</v>
      </c>
      <c r="D31" s="560" t="s">
        <v>284</v>
      </c>
      <c r="E31" s="560" t="s">
        <v>284</v>
      </c>
      <c r="F31" s="561"/>
    </row>
    <row r="32" spans="1:6" s="139" customFormat="1" ht="17.25" hidden="1" customHeight="1">
      <c r="A32" s="766"/>
      <c r="B32" s="559" t="s">
        <v>285</v>
      </c>
      <c r="C32" s="520" t="s">
        <v>259</v>
      </c>
      <c r="D32" s="560" t="s">
        <v>286</v>
      </c>
      <c r="E32" s="560" t="s">
        <v>286</v>
      </c>
      <c r="F32" s="561"/>
    </row>
    <row r="33" spans="1:6" s="139" customFormat="1" ht="17.25" hidden="1" customHeight="1">
      <c r="A33" s="766"/>
      <c r="B33" s="559" t="s">
        <v>287</v>
      </c>
      <c r="C33" s="520" t="s">
        <v>259</v>
      </c>
      <c r="D33" s="560" t="s">
        <v>288</v>
      </c>
      <c r="E33" s="560" t="s">
        <v>288</v>
      </c>
      <c r="F33" s="561"/>
    </row>
    <row r="34" spans="1:6" s="139" customFormat="1" ht="13.5" hidden="1" customHeight="1">
      <c r="A34" s="766"/>
      <c r="B34" s="559" t="s">
        <v>289</v>
      </c>
      <c r="C34" s="520" t="s">
        <v>259</v>
      </c>
      <c r="D34" s="560" t="s">
        <v>290</v>
      </c>
      <c r="E34" s="560" t="s">
        <v>290</v>
      </c>
      <c r="F34" s="561"/>
    </row>
    <row r="35" spans="1:6" s="139" customFormat="1" ht="17.25" hidden="1" customHeight="1" thickBot="1">
      <c r="A35" s="766"/>
      <c r="B35" s="562" t="s">
        <v>291</v>
      </c>
      <c r="C35" s="527" t="s">
        <v>259</v>
      </c>
      <c r="D35" s="563" t="s">
        <v>292</v>
      </c>
      <c r="E35" s="563" t="s">
        <v>292</v>
      </c>
      <c r="F35" s="564"/>
    </row>
    <row r="36" spans="1:6" s="138" customFormat="1">
      <c r="A36" s="766"/>
      <c r="B36" s="556" t="s">
        <v>293</v>
      </c>
      <c r="C36" s="532"/>
      <c r="D36" s="565"/>
      <c r="E36" s="565"/>
      <c r="F36" s="519">
        <v>1</v>
      </c>
    </row>
    <row r="37" spans="1:6" s="138" customFormat="1">
      <c r="A37" s="766"/>
      <c r="B37" s="551" t="s">
        <v>294</v>
      </c>
      <c r="C37" s="532" t="s">
        <v>254</v>
      </c>
      <c r="D37" s="520">
        <v>1</v>
      </c>
      <c r="E37" s="520">
        <v>1</v>
      </c>
      <c r="F37" s="561"/>
    </row>
    <row r="38" spans="1:6" s="138" customFormat="1" ht="17.25" thickBot="1">
      <c r="A38" s="768"/>
      <c r="B38" s="562" t="s">
        <v>295</v>
      </c>
      <c r="C38" s="532" t="s">
        <v>254</v>
      </c>
      <c r="D38" s="527">
        <v>6</v>
      </c>
      <c r="E38" s="527">
        <v>6</v>
      </c>
      <c r="F38" s="564"/>
    </row>
    <row r="39" spans="1:6">
      <c r="A39" s="781" t="s">
        <v>65</v>
      </c>
      <c r="B39" s="531" t="s">
        <v>522</v>
      </c>
      <c r="C39" s="519" t="s">
        <v>296</v>
      </c>
      <c r="D39" s="519" t="s">
        <v>523</v>
      </c>
      <c r="E39" s="519" t="s">
        <v>524</v>
      </c>
      <c r="F39" s="607" t="s">
        <v>492</v>
      </c>
    </row>
    <row r="40" spans="1:6">
      <c r="A40" s="766"/>
      <c r="B40" s="566" t="s">
        <v>297</v>
      </c>
      <c r="C40" s="520" t="s">
        <v>296</v>
      </c>
      <c r="D40" s="520" t="s">
        <v>525</v>
      </c>
      <c r="E40" s="520" t="s">
        <v>526</v>
      </c>
      <c r="F40" s="567"/>
    </row>
    <row r="41" spans="1:6" ht="17.25" thickBot="1">
      <c r="A41" s="766"/>
      <c r="B41" s="568" t="s">
        <v>298</v>
      </c>
      <c r="C41" s="527" t="s">
        <v>296</v>
      </c>
      <c r="D41" s="529" t="s">
        <v>299</v>
      </c>
      <c r="E41" s="529" t="s">
        <v>489</v>
      </c>
      <c r="F41" s="569"/>
    </row>
    <row r="42" spans="1:6" s="138" customFormat="1">
      <c r="A42" s="766"/>
      <c r="B42" s="531" t="s">
        <v>527</v>
      </c>
      <c r="C42" s="570" t="s">
        <v>296</v>
      </c>
      <c r="D42" s="519" t="s">
        <v>528</v>
      </c>
      <c r="E42" s="519" t="s">
        <v>529</v>
      </c>
      <c r="F42" s="503" t="s">
        <v>540</v>
      </c>
    </row>
    <row r="43" spans="1:6" s="138" customFormat="1">
      <c r="A43" s="766"/>
      <c r="B43" s="566" t="s">
        <v>300</v>
      </c>
      <c r="C43" s="552" t="s">
        <v>296</v>
      </c>
      <c r="D43" s="520" t="s">
        <v>301</v>
      </c>
      <c r="E43" s="520" t="s">
        <v>301</v>
      </c>
      <c r="F43" s="567"/>
    </row>
    <row r="44" spans="1:6" s="138" customFormat="1">
      <c r="A44" s="766"/>
      <c r="B44" s="566" t="s">
        <v>302</v>
      </c>
      <c r="C44" s="552" t="s">
        <v>296</v>
      </c>
      <c r="D44" s="520" t="s">
        <v>530</v>
      </c>
      <c r="E44" s="520" t="s">
        <v>531</v>
      </c>
      <c r="F44" s="567"/>
    </row>
    <row r="45" spans="1:6" s="138" customFormat="1" ht="17.25" thickBot="1">
      <c r="A45" s="766"/>
      <c r="B45" s="571" t="s">
        <v>303</v>
      </c>
      <c r="C45" s="572" t="s">
        <v>296</v>
      </c>
      <c r="D45" s="541" t="s">
        <v>304</v>
      </c>
      <c r="E45" s="541" t="s">
        <v>532</v>
      </c>
      <c r="F45" s="573"/>
    </row>
    <row r="46" spans="1:6">
      <c r="A46" s="766"/>
      <c r="B46" s="531" t="s">
        <v>305</v>
      </c>
      <c r="C46" s="519" t="s">
        <v>254</v>
      </c>
      <c r="D46" s="519">
        <v>3</v>
      </c>
      <c r="E46" s="519">
        <v>3</v>
      </c>
      <c r="F46" s="519">
        <v>19</v>
      </c>
    </row>
    <row r="47" spans="1:6" ht="11.25" customHeight="1">
      <c r="A47" s="766"/>
      <c r="B47" s="574" t="s">
        <v>39</v>
      </c>
      <c r="C47" s="520"/>
      <c r="D47" s="520"/>
      <c r="E47" s="520"/>
      <c r="F47" s="561"/>
    </row>
    <row r="48" spans="1:6">
      <c r="A48" s="766"/>
      <c r="B48" s="566" t="s">
        <v>306</v>
      </c>
      <c r="C48" s="520" t="s">
        <v>254</v>
      </c>
      <c r="D48" s="520">
        <v>1</v>
      </c>
      <c r="E48" s="520">
        <v>1</v>
      </c>
      <c r="F48" s="782" t="s">
        <v>307</v>
      </c>
    </row>
    <row r="49" spans="1:6" ht="19.5">
      <c r="A49" s="766"/>
      <c r="B49" s="566" t="s">
        <v>533</v>
      </c>
      <c r="C49" s="520" t="s">
        <v>254</v>
      </c>
      <c r="D49" s="520">
        <v>1</v>
      </c>
      <c r="E49" s="520">
        <v>1</v>
      </c>
      <c r="F49" s="782"/>
    </row>
    <row r="50" spans="1:6" ht="17.25" thickBot="1">
      <c r="A50" s="766"/>
      <c r="B50" s="568" t="s">
        <v>308</v>
      </c>
      <c r="C50" s="527" t="s">
        <v>254</v>
      </c>
      <c r="D50" s="527">
        <v>1</v>
      </c>
      <c r="E50" s="527">
        <v>1</v>
      </c>
      <c r="F50" s="783"/>
    </row>
    <row r="51" spans="1:6" ht="17.25" thickBot="1">
      <c r="A51" s="766"/>
      <c r="B51" s="575" t="s">
        <v>309</v>
      </c>
      <c r="C51" s="576" t="s">
        <v>310</v>
      </c>
      <c r="D51" s="577">
        <v>1</v>
      </c>
      <c r="E51" s="577">
        <v>1</v>
      </c>
      <c r="F51" s="578"/>
    </row>
    <row r="52" spans="1:6" ht="17.25" thickBot="1">
      <c r="A52" s="766"/>
      <c r="B52" s="579" t="s">
        <v>311</v>
      </c>
      <c r="C52" s="557" t="s">
        <v>254</v>
      </c>
      <c r="D52" s="557">
        <v>1</v>
      </c>
      <c r="E52" s="557">
        <v>1</v>
      </c>
      <c r="F52" s="557">
        <v>2</v>
      </c>
    </row>
    <row r="53" spans="1:6" ht="17.25" thickBot="1">
      <c r="A53" s="766"/>
      <c r="B53" s="579" t="s">
        <v>312</v>
      </c>
      <c r="C53" s="557" t="s">
        <v>254</v>
      </c>
      <c r="D53" s="557">
        <v>1</v>
      </c>
      <c r="E53" s="557">
        <v>1</v>
      </c>
      <c r="F53" s="561"/>
    </row>
    <row r="54" spans="1:6" ht="17.25" thickBot="1">
      <c r="A54" s="766"/>
      <c r="B54" s="531" t="s">
        <v>313</v>
      </c>
      <c r="C54" s="519" t="s">
        <v>254</v>
      </c>
      <c r="D54" s="519">
        <v>1</v>
      </c>
      <c r="E54" s="519">
        <v>1</v>
      </c>
      <c r="F54" s="558"/>
    </row>
    <row r="55" spans="1:6" s="140" customFormat="1" ht="50.25" thickBot="1">
      <c r="A55" s="768"/>
      <c r="B55" s="580" t="s">
        <v>314</v>
      </c>
      <c r="C55" s="581" t="s">
        <v>254</v>
      </c>
      <c r="D55" s="582">
        <v>1</v>
      </c>
      <c r="E55" s="582">
        <v>1</v>
      </c>
      <c r="F55" s="583"/>
    </row>
    <row r="56" spans="1:6" ht="17.25" customHeight="1">
      <c r="A56" s="781" t="s">
        <v>315</v>
      </c>
      <c r="B56" s="584" t="s">
        <v>316</v>
      </c>
      <c r="C56" s="570" t="s">
        <v>254</v>
      </c>
      <c r="D56" s="582">
        <v>16</v>
      </c>
      <c r="E56" s="582">
        <v>16</v>
      </c>
      <c r="F56" s="582">
        <v>60</v>
      </c>
    </row>
    <row r="57" spans="1:6" ht="19.5">
      <c r="A57" s="766"/>
      <c r="B57" s="585" t="s">
        <v>534</v>
      </c>
      <c r="C57" s="552" t="s">
        <v>259</v>
      </c>
      <c r="D57" s="539" t="s">
        <v>490</v>
      </c>
      <c r="E57" s="539" t="s">
        <v>418</v>
      </c>
      <c r="F57" s="588" t="s">
        <v>541</v>
      </c>
    </row>
    <row r="58" spans="1:6" ht="18.75" customHeight="1">
      <c r="A58" s="766"/>
      <c r="B58" s="587" t="s">
        <v>317</v>
      </c>
      <c r="C58" s="572" t="s">
        <v>318</v>
      </c>
      <c r="D58" s="588" t="s">
        <v>319</v>
      </c>
      <c r="E58" s="588" t="s">
        <v>319</v>
      </c>
      <c r="F58" s="588">
        <v>1</v>
      </c>
    </row>
    <row r="59" spans="1:6">
      <c r="A59" s="766"/>
      <c r="B59" s="589" t="s">
        <v>320</v>
      </c>
      <c r="C59" s="572" t="s">
        <v>254</v>
      </c>
      <c r="D59" s="588">
        <v>1</v>
      </c>
      <c r="E59" s="588">
        <v>1</v>
      </c>
      <c r="F59" s="586"/>
    </row>
    <row r="60" spans="1:6" ht="16.5" customHeight="1">
      <c r="A60" s="766"/>
      <c r="B60" s="589" t="s">
        <v>321</v>
      </c>
      <c r="C60" s="572" t="s">
        <v>254</v>
      </c>
      <c r="D60" s="588">
        <v>1</v>
      </c>
      <c r="E60" s="588">
        <v>1</v>
      </c>
      <c r="F60" s="588">
        <v>26</v>
      </c>
    </row>
    <row r="61" spans="1:6">
      <c r="A61" s="766"/>
      <c r="B61" s="590" t="s">
        <v>322</v>
      </c>
      <c r="C61" s="572" t="s">
        <v>254</v>
      </c>
      <c r="D61" s="588">
        <v>1</v>
      </c>
      <c r="E61" s="588">
        <v>1</v>
      </c>
      <c r="F61" s="586"/>
    </row>
    <row r="62" spans="1:6">
      <c r="A62" s="766"/>
      <c r="B62" s="590" t="s">
        <v>323</v>
      </c>
      <c r="C62" s="572" t="s">
        <v>254</v>
      </c>
      <c r="D62" s="588">
        <v>9</v>
      </c>
      <c r="E62" s="588">
        <v>9</v>
      </c>
      <c r="F62" s="586"/>
    </row>
    <row r="63" spans="1:6" ht="33">
      <c r="A63" s="766"/>
      <c r="B63" s="542" t="s">
        <v>324</v>
      </c>
      <c r="C63" s="572" t="s">
        <v>254</v>
      </c>
      <c r="D63" s="588">
        <v>1</v>
      </c>
      <c r="E63" s="588">
        <v>1</v>
      </c>
      <c r="F63" s="586"/>
    </row>
    <row r="64" spans="1:6">
      <c r="A64" s="766"/>
      <c r="B64" s="591" t="s">
        <v>325</v>
      </c>
      <c r="C64" s="572" t="s">
        <v>254</v>
      </c>
      <c r="D64" s="588">
        <v>1</v>
      </c>
      <c r="E64" s="588">
        <v>1</v>
      </c>
      <c r="F64" s="586"/>
    </row>
    <row r="65" spans="1:6" ht="19.5">
      <c r="A65" s="766"/>
      <c r="B65" s="591" t="s">
        <v>535</v>
      </c>
      <c r="C65" s="572" t="s">
        <v>254</v>
      </c>
      <c r="D65" s="588">
        <v>1</v>
      </c>
      <c r="E65" s="588">
        <v>0</v>
      </c>
      <c r="F65" s="586"/>
    </row>
    <row r="66" spans="1:6">
      <c r="A66" s="766"/>
      <c r="B66" s="591" t="s">
        <v>326</v>
      </c>
      <c r="C66" s="572" t="s">
        <v>254</v>
      </c>
      <c r="D66" s="588">
        <v>1</v>
      </c>
      <c r="E66" s="588">
        <v>1</v>
      </c>
      <c r="F66" s="586"/>
    </row>
    <row r="67" spans="1:6">
      <c r="A67" s="766"/>
      <c r="B67" s="542" t="s">
        <v>327</v>
      </c>
      <c r="C67" s="572"/>
      <c r="D67" s="588" t="s">
        <v>328</v>
      </c>
      <c r="E67" s="588" t="s">
        <v>328</v>
      </c>
      <c r="F67" s="588">
        <v>1</v>
      </c>
    </row>
    <row r="68" spans="1:6">
      <c r="A68" s="766"/>
      <c r="B68" s="592" t="s">
        <v>329</v>
      </c>
      <c r="C68" s="572" t="s">
        <v>254</v>
      </c>
      <c r="D68" s="588">
        <v>1</v>
      </c>
      <c r="E68" s="588">
        <v>1</v>
      </c>
      <c r="F68" s="586"/>
    </row>
    <row r="69" spans="1:6" ht="33.75" thickBot="1">
      <c r="A69" s="766"/>
      <c r="B69" s="593" t="s">
        <v>330</v>
      </c>
      <c r="C69" s="572" t="s">
        <v>254</v>
      </c>
      <c r="D69" s="594" t="s">
        <v>331</v>
      </c>
      <c r="E69" s="594" t="s">
        <v>331</v>
      </c>
      <c r="F69" s="586"/>
    </row>
    <row r="70" spans="1:6">
      <c r="A70" s="781" t="s">
        <v>332</v>
      </c>
      <c r="B70" s="595" t="s">
        <v>333</v>
      </c>
      <c r="C70" s="519" t="s">
        <v>254</v>
      </c>
      <c r="D70" s="519" t="s">
        <v>334</v>
      </c>
      <c r="E70" s="519" t="s">
        <v>334</v>
      </c>
      <c r="F70" s="519">
        <v>45</v>
      </c>
    </row>
    <row r="71" spans="1:6">
      <c r="A71" s="766"/>
      <c r="B71" s="574" t="s">
        <v>335</v>
      </c>
      <c r="C71" s="520"/>
      <c r="D71" s="520">
        <v>17</v>
      </c>
      <c r="E71" s="520">
        <v>17</v>
      </c>
      <c r="F71" s="561"/>
    </row>
    <row r="72" spans="1:6">
      <c r="A72" s="766"/>
      <c r="B72" s="574" t="s">
        <v>336</v>
      </c>
      <c r="C72" s="520" t="s">
        <v>310</v>
      </c>
      <c r="D72" s="520">
        <v>3</v>
      </c>
      <c r="E72" s="520">
        <v>3</v>
      </c>
      <c r="F72" s="520">
        <v>1</v>
      </c>
    </row>
    <row r="73" spans="1:6">
      <c r="A73" s="766"/>
      <c r="B73" s="596" t="s">
        <v>337</v>
      </c>
      <c r="C73" s="520" t="s">
        <v>310</v>
      </c>
      <c r="D73" s="520">
        <v>4</v>
      </c>
      <c r="E73" s="520">
        <v>4</v>
      </c>
      <c r="F73" s="561"/>
    </row>
    <row r="74" spans="1:6" ht="17.25" customHeight="1">
      <c r="A74" s="766"/>
      <c r="B74" s="574" t="s">
        <v>419</v>
      </c>
      <c r="C74" s="520" t="s">
        <v>310</v>
      </c>
      <c r="D74" s="520">
        <v>1</v>
      </c>
      <c r="E74" s="520">
        <v>1</v>
      </c>
      <c r="F74" s="561"/>
    </row>
    <row r="75" spans="1:6">
      <c r="A75" s="766"/>
      <c r="B75" s="574" t="s">
        <v>338</v>
      </c>
      <c r="C75" s="520" t="s">
        <v>310</v>
      </c>
      <c r="D75" s="520">
        <v>1</v>
      </c>
      <c r="E75" s="520">
        <v>1</v>
      </c>
      <c r="F75" s="561"/>
    </row>
    <row r="76" spans="1:6" ht="15.75" customHeight="1" thickBot="1">
      <c r="A76" s="766"/>
      <c r="B76" s="597" t="s">
        <v>339</v>
      </c>
      <c r="C76" s="520" t="s">
        <v>310</v>
      </c>
      <c r="D76" s="520">
        <v>8</v>
      </c>
      <c r="E76" s="520">
        <v>8</v>
      </c>
      <c r="F76" s="561"/>
    </row>
    <row r="77" spans="1:6" ht="19.5">
      <c r="A77" s="766"/>
      <c r="B77" s="595" t="s">
        <v>340</v>
      </c>
      <c r="C77" s="519" t="s">
        <v>310</v>
      </c>
      <c r="D77" s="519">
        <v>9</v>
      </c>
      <c r="E77" s="519">
        <v>9</v>
      </c>
      <c r="F77" s="519">
        <v>1</v>
      </c>
    </row>
    <row r="78" spans="1:6" ht="19.5" customHeight="1" thickBot="1">
      <c r="A78" s="766"/>
      <c r="B78" s="574" t="s">
        <v>341</v>
      </c>
      <c r="C78" s="520" t="s">
        <v>36</v>
      </c>
      <c r="D78" s="524">
        <v>6575</v>
      </c>
      <c r="E78" s="524">
        <v>6592</v>
      </c>
      <c r="F78" s="524">
        <v>6815</v>
      </c>
    </row>
    <row r="79" spans="1:6" ht="26.25" customHeight="1">
      <c r="A79" s="784" t="s">
        <v>50</v>
      </c>
      <c r="B79" s="598" t="s">
        <v>342</v>
      </c>
      <c r="C79" s="599" t="s">
        <v>254</v>
      </c>
      <c r="D79" s="600">
        <v>2</v>
      </c>
      <c r="E79" s="599">
        <v>2</v>
      </c>
      <c r="F79" s="600">
        <v>1</v>
      </c>
    </row>
    <row r="80" spans="1:6" ht="24" customHeight="1" thickBot="1">
      <c r="A80" s="785"/>
      <c r="B80" s="601" t="s">
        <v>343</v>
      </c>
      <c r="C80" s="602" t="s">
        <v>254</v>
      </c>
      <c r="D80" s="603">
        <v>1</v>
      </c>
      <c r="E80" s="602">
        <v>1</v>
      </c>
      <c r="F80" s="603"/>
    </row>
    <row r="81" spans="2:6" ht="37.5" customHeight="1">
      <c r="B81" s="780" t="s">
        <v>420</v>
      </c>
      <c r="C81" s="780"/>
      <c r="D81" s="780"/>
      <c r="E81" s="780"/>
      <c r="F81" s="780"/>
    </row>
    <row r="82" spans="2:6" ht="22.5" customHeight="1">
      <c r="B82" s="778" t="s">
        <v>536</v>
      </c>
      <c r="C82" s="778"/>
      <c r="D82" s="778"/>
      <c r="E82" s="778"/>
      <c r="F82" s="778"/>
    </row>
    <row r="83" spans="2:6" ht="24.95" customHeight="1">
      <c r="B83" s="779" t="s">
        <v>537</v>
      </c>
      <c r="C83" s="778"/>
      <c r="D83" s="778"/>
      <c r="E83" s="778"/>
      <c r="F83" s="778"/>
    </row>
    <row r="84" spans="2:6" ht="24.95" customHeight="1">
      <c r="B84" s="780" t="s">
        <v>538</v>
      </c>
      <c r="C84" s="780"/>
      <c r="D84" s="780"/>
      <c r="E84" s="780"/>
      <c r="F84" s="780"/>
    </row>
    <row r="85" spans="2:6" ht="24.95" customHeight="1">
      <c r="B85" s="780" t="s">
        <v>539</v>
      </c>
      <c r="C85" s="780"/>
      <c r="D85" s="780"/>
      <c r="E85" s="780"/>
      <c r="F85" s="780"/>
    </row>
  </sheetData>
  <mergeCells count="16">
    <mergeCell ref="B82:F82"/>
    <mergeCell ref="B83:F83"/>
    <mergeCell ref="B84:F84"/>
    <mergeCell ref="B85:F85"/>
    <mergeCell ref="A39:A55"/>
    <mergeCell ref="F48:F50"/>
    <mergeCell ref="A56:A69"/>
    <mergeCell ref="A70:A78"/>
    <mergeCell ref="A79:A80"/>
    <mergeCell ref="B81:F81"/>
    <mergeCell ref="A5:A38"/>
    <mergeCell ref="B1:F1"/>
    <mergeCell ref="E2:F2"/>
    <mergeCell ref="A3:A4"/>
    <mergeCell ref="B3:B4"/>
    <mergeCell ref="C3:E3"/>
  </mergeCells>
  <printOptions horizontalCentered="1"/>
  <pageMargins left="0.9055118110236221" right="0.11811023622047245" top="0.31496062992125984" bottom="0.43307086614173229" header="0.19685039370078741" footer="0.23622047244094491"/>
  <pageSetup paperSize="9" scale="53" orientation="portrait" r:id="rId1"/>
  <headerFooter alignWithMargins="0">
    <oddFooter>&amp;C13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zoomScaleNormal="100" workbookViewId="0">
      <selection activeCell="Q45" sqref="Q45"/>
    </sheetView>
  </sheetViews>
  <sheetFormatPr defaultRowHeight="12.75"/>
  <cols>
    <col min="1" max="1" width="17.140625" style="13" customWidth="1"/>
    <col min="2" max="2" width="14.28515625" style="13" customWidth="1"/>
    <col min="3" max="3" width="7.7109375" style="13" customWidth="1"/>
    <col min="4" max="4" width="10.28515625" style="13" customWidth="1"/>
    <col min="5" max="12" width="7.7109375" style="13" customWidth="1"/>
    <col min="13" max="13" width="10.28515625" style="13" customWidth="1"/>
    <col min="14" max="14" width="12.42578125" style="13" bestFit="1" customWidth="1"/>
    <col min="15" max="15" width="12.42578125" style="13" customWidth="1"/>
    <col min="16" max="256" width="9.140625" style="13"/>
    <col min="257" max="257" width="17.140625" style="13" customWidth="1"/>
    <col min="258" max="258" width="14.28515625" style="13" customWidth="1"/>
    <col min="259" max="268" width="7.7109375" style="13" customWidth="1"/>
    <col min="269" max="269" width="10.28515625" style="13" customWidth="1"/>
    <col min="270" max="270" width="12.42578125" style="13" bestFit="1" customWidth="1"/>
    <col min="271" max="271" width="12.42578125" style="13" customWidth="1"/>
    <col min="272" max="512" width="9.140625" style="13"/>
    <col min="513" max="513" width="17.140625" style="13" customWidth="1"/>
    <col min="514" max="514" width="14.28515625" style="13" customWidth="1"/>
    <col min="515" max="524" width="7.7109375" style="13" customWidth="1"/>
    <col min="525" max="525" width="10.28515625" style="13" customWidth="1"/>
    <col min="526" max="526" width="12.42578125" style="13" bestFit="1" customWidth="1"/>
    <col min="527" max="527" width="12.42578125" style="13" customWidth="1"/>
    <col min="528" max="768" width="9.140625" style="13"/>
    <col min="769" max="769" width="17.140625" style="13" customWidth="1"/>
    <col min="770" max="770" width="14.28515625" style="13" customWidth="1"/>
    <col min="771" max="780" width="7.7109375" style="13" customWidth="1"/>
    <col min="781" max="781" width="10.28515625" style="13" customWidth="1"/>
    <col min="782" max="782" width="12.42578125" style="13" bestFit="1" customWidth="1"/>
    <col min="783" max="783" width="12.42578125" style="13" customWidth="1"/>
    <col min="784" max="1024" width="9.140625" style="13"/>
    <col min="1025" max="1025" width="17.140625" style="13" customWidth="1"/>
    <col min="1026" max="1026" width="14.28515625" style="13" customWidth="1"/>
    <col min="1027" max="1036" width="7.7109375" style="13" customWidth="1"/>
    <col min="1037" max="1037" width="10.28515625" style="13" customWidth="1"/>
    <col min="1038" max="1038" width="12.42578125" style="13" bestFit="1" customWidth="1"/>
    <col min="1039" max="1039" width="12.42578125" style="13" customWidth="1"/>
    <col min="1040" max="1280" width="9.140625" style="13"/>
    <col min="1281" max="1281" width="17.140625" style="13" customWidth="1"/>
    <col min="1282" max="1282" width="14.28515625" style="13" customWidth="1"/>
    <col min="1283" max="1292" width="7.7109375" style="13" customWidth="1"/>
    <col min="1293" max="1293" width="10.28515625" style="13" customWidth="1"/>
    <col min="1294" max="1294" width="12.42578125" style="13" bestFit="1" customWidth="1"/>
    <col min="1295" max="1295" width="12.42578125" style="13" customWidth="1"/>
    <col min="1296" max="1536" width="9.140625" style="13"/>
    <col min="1537" max="1537" width="17.140625" style="13" customWidth="1"/>
    <col min="1538" max="1538" width="14.28515625" style="13" customWidth="1"/>
    <col min="1539" max="1548" width="7.7109375" style="13" customWidth="1"/>
    <col min="1549" max="1549" width="10.28515625" style="13" customWidth="1"/>
    <col min="1550" max="1550" width="12.42578125" style="13" bestFit="1" customWidth="1"/>
    <col min="1551" max="1551" width="12.42578125" style="13" customWidth="1"/>
    <col min="1552" max="1792" width="9.140625" style="13"/>
    <col min="1793" max="1793" width="17.140625" style="13" customWidth="1"/>
    <col min="1794" max="1794" width="14.28515625" style="13" customWidth="1"/>
    <col min="1795" max="1804" width="7.7109375" style="13" customWidth="1"/>
    <col min="1805" max="1805" width="10.28515625" style="13" customWidth="1"/>
    <col min="1806" max="1806" width="12.42578125" style="13" bestFit="1" customWidth="1"/>
    <col min="1807" max="1807" width="12.42578125" style="13" customWidth="1"/>
    <col min="1808" max="2048" width="9.140625" style="13"/>
    <col min="2049" max="2049" width="17.140625" style="13" customWidth="1"/>
    <col min="2050" max="2050" width="14.28515625" style="13" customWidth="1"/>
    <col min="2051" max="2060" width="7.7109375" style="13" customWidth="1"/>
    <col min="2061" max="2061" width="10.28515625" style="13" customWidth="1"/>
    <col min="2062" max="2062" width="12.42578125" style="13" bestFit="1" customWidth="1"/>
    <col min="2063" max="2063" width="12.42578125" style="13" customWidth="1"/>
    <col min="2064" max="2304" width="9.140625" style="13"/>
    <col min="2305" max="2305" width="17.140625" style="13" customWidth="1"/>
    <col min="2306" max="2306" width="14.28515625" style="13" customWidth="1"/>
    <col min="2307" max="2316" width="7.7109375" style="13" customWidth="1"/>
    <col min="2317" max="2317" width="10.28515625" style="13" customWidth="1"/>
    <col min="2318" max="2318" width="12.42578125" style="13" bestFit="1" customWidth="1"/>
    <col min="2319" max="2319" width="12.42578125" style="13" customWidth="1"/>
    <col min="2320" max="2560" width="9.140625" style="13"/>
    <col min="2561" max="2561" width="17.140625" style="13" customWidth="1"/>
    <col min="2562" max="2562" width="14.28515625" style="13" customWidth="1"/>
    <col min="2563" max="2572" width="7.7109375" style="13" customWidth="1"/>
    <col min="2573" max="2573" width="10.28515625" style="13" customWidth="1"/>
    <col min="2574" max="2574" width="12.42578125" style="13" bestFit="1" customWidth="1"/>
    <col min="2575" max="2575" width="12.42578125" style="13" customWidth="1"/>
    <col min="2576" max="2816" width="9.140625" style="13"/>
    <col min="2817" max="2817" width="17.140625" style="13" customWidth="1"/>
    <col min="2818" max="2818" width="14.28515625" style="13" customWidth="1"/>
    <col min="2819" max="2828" width="7.7109375" style="13" customWidth="1"/>
    <col min="2829" max="2829" width="10.28515625" style="13" customWidth="1"/>
    <col min="2830" max="2830" width="12.42578125" style="13" bestFit="1" customWidth="1"/>
    <col min="2831" max="2831" width="12.42578125" style="13" customWidth="1"/>
    <col min="2832" max="3072" width="9.140625" style="13"/>
    <col min="3073" max="3073" width="17.140625" style="13" customWidth="1"/>
    <col min="3074" max="3074" width="14.28515625" style="13" customWidth="1"/>
    <col min="3075" max="3084" width="7.7109375" style="13" customWidth="1"/>
    <col min="3085" max="3085" width="10.28515625" style="13" customWidth="1"/>
    <col min="3086" max="3086" width="12.42578125" style="13" bestFit="1" customWidth="1"/>
    <col min="3087" max="3087" width="12.42578125" style="13" customWidth="1"/>
    <col min="3088" max="3328" width="9.140625" style="13"/>
    <col min="3329" max="3329" width="17.140625" style="13" customWidth="1"/>
    <col min="3330" max="3330" width="14.28515625" style="13" customWidth="1"/>
    <col min="3331" max="3340" width="7.7109375" style="13" customWidth="1"/>
    <col min="3341" max="3341" width="10.28515625" style="13" customWidth="1"/>
    <col min="3342" max="3342" width="12.42578125" style="13" bestFit="1" customWidth="1"/>
    <col min="3343" max="3343" width="12.42578125" style="13" customWidth="1"/>
    <col min="3344" max="3584" width="9.140625" style="13"/>
    <col min="3585" max="3585" width="17.140625" style="13" customWidth="1"/>
    <col min="3586" max="3586" width="14.28515625" style="13" customWidth="1"/>
    <col min="3587" max="3596" width="7.7109375" style="13" customWidth="1"/>
    <col min="3597" max="3597" width="10.28515625" style="13" customWidth="1"/>
    <col min="3598" max="3598" width="12.42578125" style="13" bestFit="1" customWidth="1"/>
    <col min="3599" max="3599" width="12.42578125" style="13" customWidth="1"/>
    <col min="3600" max="3840" width="9.140625" style="13"/>
    <col min="3841" max="3841" width="17.140625" style="13" customWidth="1"/>
    <col min="3842" max="3842" width="14.28515625" style="13" customWidth="1"/>
    <col min="3843" max="3852" width="7.7109375" style="13" customWidth="1"/>
    <col min="3853" max="3853" width="10.28515625" style="13" customWidth="1"/>
    <col min="3854" max="3854" width="12.42578125" style="13" bestFit="1" customWidth="1"/>
    <col min="3855" max="3855" width="12.42578125" style="13" customWidth="1"/>
    <col min="3856" max="4096" width="9.140625" style="13"/>
    <col min="4097" max="4097" width="17.140625" style="13" customWidth="1"/>
    <col min="4098" max="4098" width="14.28515625" style="13" customWidth="1"/>
    <col min="4099" max="4108" width="7.7109375" style="13" customWidth="1"/>
    <col min="4109" max="4109" width="10.28515625" style="13" customWidth="1"/>
    <col min="4110" max="4110" width="12.42578125" style="13" bestFit="1" customWidth="1"/>
    <col min="4111" max="4111" width="12.42578125" style="13" customWidth="1"/>
    <col min="4112" max="4352" width="9.140625" style="13"/>
    <col min="4353" max="4353" width="17.140625" style="13" customWidth="1"/>
    <col min="4354" max="4354" width="14.28515625" style="13" customWidth="1"/>
    <col min="4355" max="4364" width="7.7109375" style="13" customWidth="1"/>
    <col min="4365" max="4365" width="10.28515625" style="13" customWidth="1"/>
    <col min="4366" max="4366" width="12.42578125" style="13" bestFit="1" customWidth="1"/>
    <col min="4367" max="4367" width="12.42578125" style="13" customWidth="1"/>
    <col min="4368" max="4608" width="9.140625" style="13"/>
    <col min="4609" max="4609" width="17.140625" style="13" customWidth="1"/>
    <col min="4610" max="4610" width="14.28515625" style="13" customWidth="1"/>
    <col min="4611" max="4620" width="7.7109375" style="13" customWidth="1"/>
    <col min="4621" max="4621" width="10.28515625" style="13" customWidth="1"/>
    <col min="4622" max="4622" width="12.42578125" style="13" bestFit="1" customWidth="1"/>
    <col min="4623" max="4623" width="12.42578125" style="13" customWidth="1"/>
    <col min="4624" max="4864" width="9.140625" style="13"/>
    <col min="4865" max="4865" width="17.140625" style="13" customWidth="1"/>
    <col min="4866" max="4866" width="14.28515625" style="13" customWidth="1"/>
    <col min="4867" max="4876" width="7.7109375" style="13" customWidth="1"/>
    <col min="4877" max="4877" width="10.28515625" style="13" customWidth="1"/>
    <col min="4878" max="4878" width="12.42578125" style="13" bestFit="1" customWidth="1"/>
    <col min="4879" max="4879" width="12.42578125" style="13" customWidth="1"/>
    <col min="4880" max="5120" width="9.140625" style="13"/>
    <col min="5121" max="5121" width="17.140625" style="13" customWidth="1"/>
    <col min="5122" max="5122" width="14.28515625" style="13" customWidth="1"/>
    <col min="5123" max="5132" width="7.7109375" style="13" customWidth="1"/>
    <col min="5133" max="5133" width="10.28515625" style="13" customWidth="1"/>
    <col min="5134" max="5134" width="12.42578125" style="13" bestFit="1" customWidth="1"/>
    <col min="5135" max="5135" width="12.42578125" style="13" customWidth="1"/>
    <col min="5136" max="5376" width="9.140625" style="13"/>
    <col min="5377" max="5377" width="17.140625" style="13" customWidth="1"/>
    <col min="5378" max="5378" width="14.28515625" style="13" customWidth="1"/>
    <col min="5379" max="5388" width="7.7109375" style="13" customWidth="1"/>
    <col min="5389" max="5389" width="10.28515625" style="13" customWidth="1"/>
    <col min="5390" max="5390" width="12.42578125" style="13" bestFit="1" customWidth="1"/>
    <col min="5391" max="5391" width="12.42578125" style="13" customWidth="1"/>
    <col min="5392" max="5632" width="9.140625" style="13"/>
    <col min="5633" max="5633" width="17.140625" style="13" customWidth="1"/>
    <col min="5634" max="5634" width="14.28515625" style="13" customWidth="1"/>
    <col min="5635" max="5644" width="7.7109375" style="13" customWidth="1"/>
    <col min="5645" max="5645" width="10.28515625" style="13" customWidth="1"/>
    <col min="5646" max="5646" width="12.42578125" style="13" bestFit="1" customWidth="1"/>
    <col min="5647" max="5647" width="12.42578125" style="13" customWidth="1"/>
    <col min="5648" max="5888" width="9.140625" style="13"/>
    <col min="5889" max="5889" width="17.140625" style="13" customWidth="1"/>
    <col min="5890" max="5890" width="14.28515625" style="13" customWidth="1"/>
    <col min="5891" max="5900" width="7.7109375" style="13" customWidth="1"/>
    <col min="5901" max="5901" width="10.28515625" style="13" customWidth="1"/>
    <col min="5902" max="5902" width="12.42578125" style="13" bestFit="1" customWidth="1"/>
    <col min="5903" max="5903" width="12.42578125" style="13" customWidth="1"/>
    <col min="5904" max="6144" width="9.140625" style="13"/>
    <col min="6145" max="6145" width="17.140625" style="13" customWidth="1"/>
    <col min="6146" max="6146" width="14.28515625" style="13" customWidth="1"/>
    <col min="6147" max="6156" width="7.7109375" style="13" customWidth="1"/>
    <col min="6157" max="6157" width="10.28515625" style="13" customWidth="1"/>
    <col min="6158" max="6158" width="12.42578125" style="13" bestFit="1" customWidth="1"/>
    <col min="6159" max="6159" width="12.42578125" style="13" customWidth="1"/>
    <col min="6160" max="6400" width="9.140625" style="13"/>
    <col min="6401" max="6401" width="17.140625" style="13" customWidth="1"/>
    <col min="6402" max="6402" width="14.28515625" style="13" customWidth="1"/>
    <col min="6403" max="6412" width="7.7109375" style="13" customWidth="1"/>
    <col min="6413" max="6413" width="10.28515625" style="13" customWidth="1"/>
    <col min="6414" max="6414" width="12.42578125" style="13" bestFit="1" customWidth="1"/>
    <col min="6415" max="6415" width="12.42578125" style="13" customWidth="1"/>
    <col min="6416" max="6656" width="9.140625" style="13"/>
    <col min="6657" max="6657" width="17.140625" style="13" customWidth="1"/>
    <col min="6658" max="6658" width="14.28515625" style="13" customWidth="1"/>
    <col min="6659" max="6668" width="7.7109375" style="13" customWidth="1"/>
    <col min="6669" max="6669" width="10.28515625" style="13" customWidth="1"/>
    <col min="6670" max="6670" width="12.42578125" style="13" bestFit="1" customWidth="1"/>
    <col min="6671" max="6671" width="12.42578125" style="13" customWidth="1"/>
    <col min="6672" max="6912" width="9.140625" style="13"/>
    <col min="6913" max="6913" width="17.140625" style="13" customWidth="1"/>
    <col min="6914" max="6914" width="14.28515625" style="13" customWidth="1"/>
    <col min="6915" max="6924" width="7.7109375" style="13" customWidth="1"/>
    <col min="6925" max="6925" width="10.28515625" style="13" customWidth="1"/>
    <col min="6926" max="6926" width="12.42578125" style="13" bestFit="1" customWidth="1"/>
    <col min="6927" max="6927" width="12.42578125" style="13" customWidth="1"/>
    <col min="6928" max="7168" width="9.140625" style="13"/>
    <col min="7169" max="7169" width="17.140625" style="13" customWidth="1"/>
    <col min="7170" max="7170" width="14.28515625" style="13" customWidth="1"/>
    <col min="7171" max="7180" width="7.7109375" style="13" customWidth="1"/>
    <col min="7181" max="7181" width="10.28515625" style="13" customWidth="1"/>
    <col min="7182" max="7182" width="12.42578125" style="13" bestFit="1" customWidth="1"/>
    <col min="7183" max="7183" width="12.42578125" style="13" customWidth="1"/>
    <col min="7184" max="7424" width="9.140625" style="13"/>
    <col min="7425" max="7425" width="17.140625" style="13" customWidth="1"/>
    <col min="7426" max="7426" width="14.28515625" style="13" customWidth="1"/>
    <col min="7427" max="7436" width="7.7109375" style="13" customWidth="1"/>
    <col min="7437" max="7437" width="10.28515625" style="13" customWidth="1"/>
    <col min="7438" max="7438" width="12.42578125" style="13" bestFit="1" customWidth="1"/>
    <col min="7439" max="7439" width="12.42578125" style="13" customWidth="1"/>
    <col min="7440" max="7680" width="9.140625" style="13"/>
    <col min="7681" max="7681" width="17.140625" style="13" customWidth="1"/>
    <col min="7682" max="7682" width="14.28515625" style="13" customWidth="1"/>
    <col min="7683" max="7692" width="7.7109375" style="13" customWidth="1"/>
    <col min="7693" max="7693" width="10.28515625" style="13" customWidth="1"/>
    <col min="7694" max="7694" width="12.42578125" style="13" bestFit="1" customWidth="1"/>
    <col min="7695" max="7695" width="12.42578125" style="13" customWidth="1"/>
    <col min="7696" max="7936" width="9.140625" style="13"/>
    <col min="7937" max="7937" width="17.140625" style="13" customWidth="1"/>
    <col min="7938" max="7938" width="14.28515625" style="13" customWidth="1"/>
    <col min="7939" max="7948" width="7.7109375" style="13" customWidth="1"/>
    <col min="7949" max="7949" width="10.28515625" style="13" customWidth="1"/>
    <col min="7950" max="7950" width="12.42578125" style="13" bestFit="1" customWidth="1"/>
    <col min="7951" max="7951" width="12.42578125" style="13" customWidth="1"/>
    <col min="7952" max="8192" width="9.140625" style="13"/>
    <col min="8193" max="8193" width="17.140625" style="13" customWidth="1"/>
    <col min="8194" max="8194" width="14.28515625" style="13" customWidth="1"/>
    <col min="8195" max="8204" width="7.7109375" style="13" customWidth="1"/>
    <col min="8205" max="8205" width="10.28515625" style="13" customWidth="1"/>
    <col min="8206" max="8206" width="12.42578125" style="13" bestFit="1" customWidth="1"/>
    <col min="8207" max="8207" width="12.42578125" style="13" customWidth="1"/>
    <col min="8208" max="8448" width="9.140625" style="13"/>
    <col min="8449" max="8449" width="17.140625" style="13" customWidth="1"/>
    <col min="8450" max="8450" width="14.28515625" style="13" customWidth="1"/>
    <col min="8451" max="8460" width="7.7109375" style="13" customWidth="1"/>
    <col min="8461" max="8461" width="10.28515625" style="13" customWidth="1"/>
    <col min="8462" max="8462" width="12.42578125" style="13" bestFit="1" customWidth="1"/>
    <col min="8463" max="8463" width="12.42578125" style="13" customWidth="1"/>
    <col min="8464" max="8704" width="9.140625" style="13"/>
    <col min="8705" max="8705" width="17.140625" style="13" customWidth="1"/>
    <col min="8706" max="8706" width="14.28515625" style="13" customWidth="1"/>
    <col min="8707" max="8716" width="7.7109375" style="13" customWidth="1"/>
    <col min="8717" max="8717" width="10.28515625" style="13" customWidth="1"/>
    <col min="8718" max="8718" width="12.42578125" style="13" bestFit="1" customWidth="1"/>
    <col min="8719" max="8719" width="12.42578125" style="13" customWidth="1"/>
    <col min="8720" max="8960" width="9.140625" style="13"/>
    <col min="8961" max="8961" width="17.140625" style="13" customWidth="1"/>
    <col min="8962" max="8962" width="14.28515625" style="13" customWidth="1"/>
    <col min="8963" max="8972" width="7.7109375" style="13" customWidth="1"/>
    <col min="8973" max="8973" width="10.28515625" style="13" customWidth="1"/>
    <col min="8974" max="8974" width="12.42578125" style="13" bestFit="1" customWidth="1"/>
    <col min="8975" max="8975" width="12.42578125" style="13" customWidth="1"/>
    <col min="8976" max="9216" width="9.140625" style="13"/>
    <col min="9217" max="9217" width="17.140625" style="13" customWidth="1"/>
    <col min="9218" max="9218" width="14.28515625" style="13" customWidth="1"/>
    <col min="9219" max="9228" width="7.7109375" style="13" customWidth="1"/>
    <col min="9229" max="9229" width="10.28515625" style="13" customWidth="1"/>
    <col min="9230" max="9230" width="12.42578125" style="13" bestFit="1" customWidth="1"/>
    <col min="9231" max="9231" width="12.42578125" style="13" customWidth="1"/>
    <col min="9232" max="9472" width="9.140625" style="13"/>
    <col min="9473" max="9473" width="17.140625" style="13" customWidth="1"/>
    <col min="9474" max="9474" width="14.28515625" style="13" customWidth="1"/>
    <col min="9475" max="9484" width="7.7109375" style="13" customWidth="1"/>
    <col min="9485" max="9485" width="10.28515625" style="13" customWidth="1"/>
    <col min="9486" max="9486" width="12.42578125" style="13" bestFit="1" customWidth="1"/>
    <col min="9487" max="9487" width="12.42578125" style="13" customWidth="1"/>
    <col min="9488" max="9728" width="9.140625" style="13"/>
    <col min="9729" max="9729" width="17.140625" style="13" customWidth="1"/>
    <col min="9730" max="9730" width="14.28515625" style="13" customWidth="1"/>
    <col min="9731" max="9740" width="7.7109375" style="13" customWidth="1"/>
    <col min="9741" max="9741" width="10.28515625" style="13" customWidth="1"/>
    <col min="9742" max="9742" width="12.42578125" style="13" bestFit="1" customWidth="1"/>
    <col min="9743" max="9743" width="12.42578125" style="13" customWidth="1"/>
    <col min="9744" max="9984" width="9.140625" style="13"/>
    <col min="9985" max="9985" width="17.140625" style="13" customWidth="1"/>
    <col min="9986" max="9986" width="14.28515625" style="13" customWidth="1"/>
    <col min="9987" max="9996" width="7.7109375" style="13" customWidth="1"/>
    <col min="9997" max="9997" width="10.28515625" style="13" customWidth="1"/>
    <col min="9998" max="9998" width="12.42578125" style="13" bestFit="1" customWidth="1"/>
    <col min="9999" max="9999" width="12.42578125" style="13" customWidth="1"/>
    <col min="10000" max="10240" width="9.140625" style="13"/>
    <col min="10241" max="10241" width="17.140625" style="13" customWidth="1"/>
    <col min="10242" max="10242" width="14.28515625" style="13" customWidth="1"/>
    <col min="10243" max="10252" width="7.7109375" style="13" customWidth="1"/>
    <col min="10253" max="10253" width="10.28515625" style="13" customWidth="1"/>
    <col min="10254" max="10254" width="12.42578125" style="13" bestFit="1" customWidth="1"/>
    <col min="10255" max="10255" width="12.42578125" style="13" customWidth="1"/>
    <col min="10256" max="10496" width="9.140625" style="13"/>
    <col min="10497" max="10497" width="17.140625" style="13" customWidth="1"/>
    <col min="10498" max="10498" width="14.28515625" style="13" customWidth="1"/>
    <col min="10499" max="10508" width="7.7109375" style="13" customWidth="1"/>
    <col min="10509" max="10509" width="10.28515625" style="13" customWidth="1"/>
    <col min="10510" max="10510" width="12.42578125" style="13" bestFit="1" customWidth="1"/>
    <col min="10511" max="10511" width="12.42578125" style="13" customWidth="1"/>
    <col min="10512" max="10752" width="9.140625" style="13"/>
    <col min="10753" max="10753" width="17.140625" style="13" customWidth="1"/>
    <col min="10754" max="10754" width="14.28515625" style="13" customWidth="1"/>
    <col min="10755" max="10764" width="7.7109375" style="13" customWidth="1"/>
    <col min="10765" max="10765" width="10.28515625" style="13" customWidth="1"/>
    <col min="10766" max="10766" width="12.42578125" style="13" bestFit="1" customWidth="1"/>
    <col min="10767" max="10767" width="12.42578125" style="13" customWidth="1"/>
    <col min="10768" max="11008" width="9.140625" style="13"/>
    <col min="11009" max="11009" width="17.140625" style="13" customWidth="1"/>
    <col min="11010" max="11010" width="14.28515625" style="13" customWidth="1"/>
    <col min="11011" max="11020" width="7.7109375" style="13" customWidth="1"/>
    <col min="11021" max="11021" width="10.28515625" style="13" customWidth="1"/>
    <col min="11022" max="11022" width="12.42578125" style="13" bestFit="1" customWidth="1"/>
    <col min="11023" max="11023" width="12.42578125" style="13" customWidth="1"/>
    <col min="11024" max="11264" width="9.140625" style="13"/>
    <col min="11265" max="11265" width="17.140625" style="13" customWidth="1"/>
    <col min="11266" max="11266" width="14.28515625" style="13" customWidth="1"/>
    <col min="11267" max="11276" width="7.7109375" style="13" customWidth="1"/>
    <col min="11277" max="11277" width="10.28515625" style="13" customWidth="1"/>
    <col min="11278" max="11278" width="12.42578125" style="13" bestFit="1" customWidth="1"/>
    <col min="11279" max="11279" width="12.42578125" style="13" customWidth="1"/>
    <col min="11280" max="11520" width="9.140625" style="13"/>
    <col min="11521" max="11521" width="17.140625" style="13" customWidth="1"/>
    <col min="11522" max="11522" width="14.28515625" style="13" customWidth="1"/>
    <col min="11523" max="11532" width="7.7109375" style="13" customWidth="1"/>
    <col min="11533" max="11533" width="10.28515625" style="13" customWidth="1"/>
    <col min="11534" max="11534" width="12.42578125" style="13" bestFit="1" customWidth="1"/>
    <col min="11535" max="11535" width="12.42578125" style="13" customWidth="1"/>
    <col min="11536" max="11776" width="9.140625" style="13"/>
    <col min="11777" max="11777" width="17.140625" style="13" customWidth="1"/>
    <col min="11778" max="11778" width="14.28515625" style="13" customWidth="1"/>
    <col min="11779" max="11788" width="7.7109375" style="13" customWidth="1"/>
    <col min="11789" max="11789" width="10.28515625" style="13" customWidth="1"/>
    <col min="11790" max="11790" width="12.42578125" style="13" bestFit="1" customWidth="1"/>
    <col min="11791" max="11791" width="12.42578125" style="13" customWidth="1"/>
    <col min="11792" max="12032" width="9.140625" style="13"/>
    <col min="12033" max="12033" width="17.140625" style="13" customWidth="1"/>
    <col min="12034" max="12034" width="14.28515625" style="13" customWidth="1"/>
    <col min="12035" max="12044" width="7.7109375" style="13" customWidth="1"/>
    <col min="12045" max="12045" width="10.28515625" style="13" customWidth="1"/>
    <col min="12046" max="12046" width="12.42578125" style="13" bestFit="1" customWidth="1"/>
    <col min="12047" max="12047" width="12.42578125" style="13" customWidth="1"/>
    <col min="12048" max="12288" width="9.140625" style="13"/>
    <col min="12289" max="12289" width="17.140625" style="13" customWidth="1"/>
    <col min="12290" max="12290" width="14.28515625" style="13" customWidth="1"/>
    <col min="12291" max="12300" width="7.7109375" style="13" customWidth="1"/>
    <col min="12301" max="12301" width="10.28515625" style="13" customWidth="1"/>
    <col min="12302" max="12302" width="12.42578125" style="13" bestFit="1" customWidth="1"/>
    <col min="12303" max="12303" width="12.42578125" style="13" customWidth="1"/>
    <col min="12304" max="12544" width="9.140625" style="13"/>
    <col min="12545" max="12545" width="17.140625" style="13" customWidth="1"/>
    <col min="12546" max="12546" width="14.28515625" style="13" customWidth="1"/>
    <col min="12547" max="12556" width="7.7109375" style="13" customWidth="1"/>
    <col min="12557" max="12557" width="10.28515625" style="13" customWidth="1"/>
    <col min="12558" max="12558" width="12.42578125" style="13" bestFit="1" customWidth="1"/>
    <col min="12559" max="12559" width="12.42578125" style="13" customWidth="1"/>
    <col min="12560" max="12800" width="9.140625" style="13"/>
    <col min="12801" max="12801" width="17.140625" style="13" customWidth="1"/>
    <col min="12802" max="12802" width="14.28515625" style="13" customWidth="1"/>
    <col min="12803" max="12812" width="7.7109375" style="13" customWidth="1"/>
    <col min="12813" max="12813" width="10.28515625" style="13" customWidth="1"/>
    <col min="12814" max="12814" width="12.42578125" style="13" bestFit="1" customWidth="1"/>
    <col min="12815" max="12815" width="12.42578125" style="13" customWidth="1"/>
    <col min="12816" max="13056" width="9.140625" style="13"/>
    <col min="13057" max="13057" width="17.140625" style="13" customWidth="1"/>
    <col min="13058" max="13058" width="14.28515625" style="13" customWidth="1"/>
    <col min="13059" max="13068" width="7.7109375" style="13" customWidth="1"/>
    <col min="13069" max="13069" width="10.28515625" style="13" customWidth="1"/>
    <col min="13070" max="13070" width="12.42578125" style="13" bestFit="1" customWidth="1"/>
    <col min="13071" max="13071" width="12.42578125" style="13" customWidth="1"/>
    <col min="13072" max="13312" width="9.140625" style="13"/>
    <col min="13313" max="13313" width="17.140625" style="13" customWidth="1"/>
    <col min="13314" max="13314" width="14.28515625" style="13" customWidth="1"/>
    <col min="13315" max="13324" width="7.7109375" style="13" customWidth="1"/>
    <col min="13325" max="13325" width="10.28515625" style="13" customWidth="1"/>
    <col min="13326" max="13326" width="12.42578125" style="13" bestFit="1" customWidth="1"/>
    <col min="13327" max="13327" width="12.42578125" style="13" customWidth="1"/>
    <col min="13328" max="13568" width="9.140625" style="13"/>
    <col min="13569" max="13569" width="17.140625" style="13" customWidth="1"/>
    <col min="13570" max="13570" width="14.28515625" style="13" customWidth="1"/>
    <col min="13571" max="13580" width="7.7109375" style="13" customWidth="1"/>
    <col min="13581" max="13581" width="10.28515625" style="13" customWidth="1"/>
    <col min="13582" max="13582" width="12.42578125" style="13" bestFit="1" customWidth="1"/>
    <col min="13583" max="13583" width="12.42578125" style="13" customWidth="1"/>
    <col min="13584" max="13824" width="9.140625" style="13"/>
    <col min="13825" max="13825" width="17.140625" style="13" customWidth="1"/>
    <col min="13826" max="13826" width="14.28515625" style="13" customWidth="1"/>
    <col min="13827" max="13836" width="7.7109375" style="13" customWidth="1"/>
    <col min="13837" max="13837" width="10.28515625" style="13" customWidth="1"/>
    <col min="13838" max="13838" width="12.42578125" style="13" bestFit="1" customWidth="1"/>
    <col min="13839" max="13839" width="12.42578125" style="13" customWidth="1"/>
    <col min="13840" max="14080" width="9.140625" style="13"/>
    <col min="14081" max="14081" width="17.140625" style="13" customWidth="1"/>
    <col min="14082" max="14082" width="14.28515625" style="13" customWidth="1"/>
    <col min="14083" max="14092" width="7.7109375" style="13" customWidth="1"/>
    <col min="14093" max="14093" width="10.28515625" style="13" customWidth="1"/>
    <col min="14094" max="14094" width="12.42578125" style="13" bestFit="1" customWidth="1"/>
    <col min="14095" max="14095" width="12.42578125" style="13" customWidth="1"/>
    <col min="14096" max="14336" width="9.140625" style="13"/>
    <col min="14337" max="14337" width="17.140625" style="13" customWidth="1"/>
    <col min="14338" max="14338" width="14.28515625" style="13" customWidth="1"/>
    <col min="14339" max="14348" width="7.7109375" style="13" customWidth="1"/>
    <col min="14349" max="14349" width="10.28515625" style="13" customWidth="1"/>
    <col min="14350" max="14350" width="12.42578125" style="13" bestFit="1" customWidth="1"/>
    <col min="14351" max="14351" width="12.42578125" style="13" customWidth="1"/>
    <col min="14352" max="14592" width="9.140625" style="13"/>
    <col min="14593" max="14593" width="17.140625" style="13" customWidth="1"/>
    <col min="14594" max="14594" width="14.28515625" style="13" customWidth="1"/>
    <col min="14595" max="14604" width="7.7109375" style="13" customWidth="1"/>
    <col min="14605" max="14605" width="10.28515625" style="13" customWidth="1"/>
    <col min="14606" max="14606" width="12.42578125" style="13" bestFit="1" customWidth="1"/>
    <col min="14607" max="14607" width="12.42578125" style="13" customWidth="1"/>
    <col min="14608" max="14848" width="9.140625" style="13"/>
    <col min="14849" max="14849" width="17.140625" style="13" customWidth="1"/>
    <col min="14850" max="14850" width="14.28515625" style="13" customWidth="1"/>
    <col min="14851" max="14860" width="7.7109375" style="13" customWidth="1"/>
    <col min="14861" max="14861" width="10.28515625" style="13" customWidth="1"/>
    <col min="14862" max="14862" width="12.42578125" style="13" bestFit="1" customWidth="1"/>
    <col min="14863" max="14863" width="12.42578125" style="13" customWidth="1"/>
    <col min="14864" max="15104" width="9.140625" style="13"/>
    <col min="15105" max="15105" width="17.140625" style="13" customWidth="1"/>
    <col min="15106" max="15106" width="14.28515625" style="13" customWidth="1"/>
    <col min="15107" max="15116" width="7.7109375" style="13" customWidth="1"/>
    <col min="15117" max="15117" width="10.28515625" style="13" customWidth="1"/>
    <col min="15118" max="15118" width="12.42578125" style="13" bestFit="1" customWidth="1"/>
    <col min="15119" max="15119" width="12.42578125" style="13" customWidth="1"/>
    <col min="15120" max="15360" width="9.140625" style="13"/>
    <col min="15361" max="15361" width="17.140625" style="13" customWidth="1"/>
    <col min="15362" max="15362" width="14.28515625" style="13" customWidth="1"/>
    <col min="15363" max="15372" width="7.7109375" style="13" customWidth="1"/>
    <col min="15373" max="15373" width="10.28515625" style="13" customWidth="1"/>
    <col min="15374" max="15374" width="12.42578125" style="13" bestFit="1" customWidth="1"/>
    <col min="15375" max="15375" width="12.42578125" style="13" customWidth="1"/>
    <col min="15376" max="15616" width="9.140625" style="13"/>
    <col min="15617" max="15617" width="17.140625" style="13" customWidth="1"/>
    <col min="15618" max="15618" width="14.28515625" style="13" customWidth="1"/>
    <col min="15619" max="15628" width="7.7109375" style="13" customWidth="1"/>
    <col min="15629" max="15629" width="10.28515625" style="13" customWidth="1"/>
    <col min="15630" max="15630" width="12.42578125" style="13" bestFit="1" customWidth="1"/>
    <col min="15631" max="15631" width="12.42578125" style="13" customWidth="1"/>
    <col min="15632" max="15872" width="9.140625" style="13"/>
    <col min="15873" max="15873" width="17.140625" style="13" customWidth="1"/>
    <col min="15874" max="15874" width="14.28515625" style="13" customWidth="1"/>
    <col min="15875" max="15884" width="7.7109375" style="13" customWidth="1"/>
    <col min="15885" max="15885" width="10.28515625" style="13" customWidth="1"/>
    <col min="15886" max="15886" width="12.42578125" style="13" bestFit="1" customWidth="1"/>
    <col min="15887" max="15887" width="12.42578125" style="13" customWidth="1"/>
    <col min="15888" max="16128" width="9.140625" style="13"/>
    <col min="16129" max="16129" width="17.140625" style="13" customWidth="1"/>
    <col min="16130" max="16130" width="14.28515625" style="13" customWidth="1"/>
    <col min="16131" max="16140" width="7.7109375" style="13" customWidth="1"/>
    <col min="16141" max="16141" width="10.28515625" style="13" customWidth="1"/>
    <col min="16142" max="16142" width="12.42578125" style="13" bestFit="1" customWidth="1"/>
    <col min="16143" max="16143" width="12.42578125" style="13" customWidth="1"/>
    <col min="16144" max="16384" width="9.140625" style="13"/>
  </cols>
  <sheetData>
    <row r="1" spans="1:13" ht="19.5" customHeight="1"/>
    <row r="2" spans="1:13" ht="15" thickBot="1">
      <c r="A2" s="814" t="s">
        <v>171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</row>
    <row r="3" spans="1:13" ht="12.75" customHeight="1">
      <c r="A3" s="815" t="s">
        <v>165</v>
      </c>
      <c r="B3" s="816"/>
      <c r="C3" s="819">
        <v>2008</v>
      </c>
      <c r="D3" s="819">
        <v>2009</v>
      </c>
      <c r="E3" s="819">
        <v>2010</v>
      </c>
      <c r="F3" s="819">
        <v>2011</v>
      </c>
      <c r="G3" s="821">
        <v>2012</v>
      </c>
      <c r="H3" s="821"/>
      <c r="I3" s="821"/>
      <c r="J3" s="821"/>
      <c r="K3" s="821"/>
      <c r="L3" s="821"/>
      <c r="M3" s="822" t="s">
        <v>505</v>
      </c>
    </row>
    <row r="4" spans="1:13">
      <c r="A4" s="817"/>
      <c r="B4" s="818"/>
      <c r="C4" s="820"/>
      <c r="D4" s="820"/>
      <c r="E4" s="820"/>
      <c r="F4" s="820"/>
      <c r="G4" s="130" t="s">
        <v>4</v>
      </c>
      <c r="H4" s="130" t="s">
        <v>5</v>
      </c>
      <c r="I4" s="130" t="s">
        <v>13</v>
      </c>
      <c r="J4" s="130" t="s">
        <v>6</v>
      </c>
      <c r="K4" s="130" t="s">
        <v>15</v>
      </c>
      <c r="L4" s="130" t="s">
        <v>16</v>
      </c>
      <c r="M4" s="823"/>
    </row>
    <row r="5" spans="1:13" ht="12.75" customHeight="1">
      <c r="A5" s="800" t="s">
        <v>213</v>
      </c>
      <c r="B5" s="801"/>
      <c r="C5" s="806">
        <v>111.8</v>
      </c>
      <c r="D5" s="806">
        <v>107.7</v>
      </c>
      <c r="E5" s="806">
        <v>107.9</v>
      </c>
      <c r="F5" s="809">
        <v>106.1</v>
      </c>
      <c r="G5" s="145">
        <v>100.3</v>
      </c>
      <c r="H5" s="145">
        <v>100.6</v>
      </c>
      <c r="I5" s="145">
        <v>100.6</v>
      </c>
      <c r="J5" s="145">
        <v>100.4</v>
      </c>
      <c r="K5" s="145">
        <v>100.4</v>
      </c>
      <c r="L5" s="145">
        <v>100.8</v>
      </c>
      <c r="M5" s="812">
        <v>103.1</v>
      </c>
    </row>
    <row r="6" spans="1:13" ht="12.75" customHeight="1">
      <c r="A6" s="802"/>
      <c r="B6" s="803"/>
      <c r="C6" s="807"/>
      <c r="D6" s="807"/>
      <c r="E6" s="807"/>
      <c r="F6" s="810"/>
      <c r="G6" s="131" t="s">
        <v>144</v>
      </c>
      <c r="H6" s="131" t="s">
        <v>156</v>
      </c>
      <c r="I6" s="131" t="s">
        <v>157</v>
      </c>
      <c r="J6" s="131" t="s">
        <v>158</v>
      </c>
      <c r="K6" s="131" t="s">
        <v>159</v>
      </c>
      <c r="L6" s="131" t="s">
        <v>160</v>
      </c>
      <c r="M6" s="812"/>
    </row>
    <row r="7" spans="1:13" ht="12.75" customHeight="1" thickBot="1">
      <c r="A7" s="804"/>
      <c r="B7" s="805"/>
      <c r="C7" s="808"/>
      <c r="D7" s="808"/>
      <c r="E7" s="808"/>
      <c r="F7" s="811"/>
      <c r="G7" s="171"/>
      <c r="H7" s="171"/>
      <c r="I7" s="171"/>
      <c r="J7" s="171"/>
      <c r="K7" s="171"/>
      <c r="L7" s="171"/>
      <c r="M7" s="813"/>
    </row>
    <row r="8" spans="1:13" ht="12.75" customHeight="1">
      <c r="A8" s="824" t="s">
        <v>166</v>
      </c>
      <c r="B8" s="825"/>
      <c r="C8" s="830">
        <v>110.6</v>
      </c>
      <c r="D8" s="830">
        <v>107.4</v>
      </c>
      <c r="E8" s="830">
        <v>107.5</v>
      </c>
      <c r="F8" s="831">
        <v>105.9</v>
      </c>
      <c r="G8" s="131" t="s">
        <v>4</v>
      </c>
      <c r="H8" s="131" t="s">
        <v>5</v>
      </c>
      <c r="I8" s="131" t="s">
        <v>13</v>
      </c>
      <c r="J8" s="131" t="s">
        <v>6</v>
      </c>
      <c r="K8" s="131" t="s">
        <v>15</v>
      </c>
      <c r="L8" s="131" t="s">
        <v>16</v>
      </c>
      <c r="M8" s="831">
        <v>103.3</v>
      </c>
    </row>
    <row r="9" spans="1:13" ht="12.75" customHeight="1">
      <c r="A9" s="826"/>
      <c r="B9" s="827"/>
      <c r="C9" s="807"/>
      <c r="D9" s="807"/>
      <c r="E9" s="807"/>
      <c r="F9" s="832"/>
      <c r="G9" s="145">
        <v>100.4</v>
      </c>
      <c r="H9" s="145">
        <v>100.7</v>
      </c>
      <c r="I9" s="145">
        <v>100.8</v>
      </c>
      <c r="J9" s="145">
        <v>100.3</v>
      </c>
      <c r="K9" s="145">
        <v>100.5</v>
      </c>
      <c r="L9" s="145">
        <v>100.7</v>
      </c>
      <c r="M9" s="832"/>
    </row>
    <row r="10" spans="1:13" ht="12.75" customHeight="1">
      <c r="A10" s="826"/>
      <c r="B10" s="827"/>
      <c r="C10" s="807"/>
      <c r="D10" s="807"/>
      <c r="E10" s="807"/>
      <c r="F10" s="832"/>
      <c r="G10" s="131" t="s">
        <v>144</v>
      </c>
      <c r="H10" s="131" t="s">
        <v>156</v>
      </c>
      <c r="I10" s="131" t="s">
        <v>157</v>
      </c>
      <c r="J10" s="131" t="s">
        <v>158</v>
      </c>
      <c r="K10" s="131" t="s">
        <v>159</v>
      </c>
      <c r="L10" s="131" t="s">
        <v>160</v>
      </c>
      <c r="M10" s="832"/>
    </row>
    <row r="11" spans="1:13" ht="12.75" customHeight="1" thickBot="1">
      <c r="A11" s="828"/>
      <c r="B11" s="829"/>
      <c r="C11" s="808"/>
      <c r="D11" s="808"/>
      <c r="E11" s="808"/>
      <c r="F11" s="833"/>
      <c r="G11" s="144"/>
      <c r="H11" s="144"/>
      <c r="I11" s="144"/>
      <c r="J11" s="144"/>
      <c r="K11" s="144"/>
      <c r="L11" s="144"/>
      <c r="M11" s="833"/>
    </row>
    <row r="12" spans="1:13" ht="12.75" customHeight="1">
      <c r="A12" s="824" t="s">
        <v>164</v>
      </c>
      <c r="B12" s="825"/>
      <c r="C12" s="830">
        <v>115.6</v>
      </c>
      <c r="D12" s="830">
        <v>108.6</v>
      </c>
      <c r="E12" s="830">
        <v>109.1</v>
      </c>
      <c r="F12" s="831">
        <v>106.6</v>
      </c>
      <c r="G12" s="132" t="s">
        <v>4</v>
      </c>
      <c r="H12" s="132" t="s">
        <v>5</v>
      </c>
      <c r="I12" s="132" t="s">
        <v>13</v>
      </c>
      <c r="J12" s="132" t="s">
        <v>6</v>
      </c>
      <c r="K12" s="132" t="s">
        <v>15</v>
      </c>
      <c r="L12" s="132" t="s">
        <v>16</v>
      </c>
      <c r="M12" s="831">
        <v>102.6</v>
      </c>
    </row>
    <row r="13" spans="1:13" ht="12.75" customHeight="1">
      <c r="A13" s="826"/>
      <c r="B13" s="827"/>
      <c r="C13" s="807"/>
      <c r="D13" s="807"/>
      <c r="E13" s="807"/>
      <c r="F13" s="832"/>
      <c r="G13" s="145">
        <v>100.1</v>
      </c>
      <c r="H13" s="145">
        <v>100.3</v>
      </c>
      <c r="I13" s="145">
        <v>100.3</v>
      </c>
      <c r="J13" s="145">
        <v>100.6</v>
      </c>
      <c r="K13" s="145">
        <v>100.4</v>
      </c>
      <c r="L13" s="145">
        <v>101</v>
      </c>
      <c r="M13" s="832"/>
    </row>
    <row r="14" spans="1:13" ht="12.75" customHeight="1">
      <c r="A14" s="826"/>
      <c r="B14" s="827"/>
      <c r="C14" s="807"/>
      <c r="D14" s="807"/>
      <c r="E14" s="807"/>
      <c r="F14" s="832"/>
      <c r="G14" s="131" t="s">
        <v>144</v>
      </c>
      <c r="H14" s="131" t="s">
        <v>156</v>
      </c>
      <c r="I14" s="131" t="s">
        <v>157</v>
      </c>
      <c r="J14" s="131" t="s">
        <v>158</v>
      </c>
      <c r="K14" s="131" t="s">
        <v>159</v>
      </c>
      <c r="L14" s="131" t="s">
        <v>160</v>
      </c>
      <c r="M14" s="832"/>
    </row>
    <row r="15" spans="1:13" ht="12.75" customHeight="1" thickBot="1">
      <c r="A15" s="828"/>
      <c r="B15" s="829"/>
      <c r="C15" s="808"/>
      <c r="D15" s="808"/>
      <c r="E15" s="808"/>
      <c r="F15" s="833"/>
      <c r="G15" s="144"/>
      <c r="H15" s="144"/>
      <c r="I15" s="144"/>
      <c r="J15" s="144"/>
      <c r="K15" s="144"/>
      <c r="L15" s="133"/>
      <c r="M15" s="834"/>
    </row>
    <row r="16" spans="1:13" ht="12.75" customHeight="1">
      <c r="A16" s="377"/>
      <c r="B16" s="378"/>
      <c r="C16" s="379"/>
      <c r="D16" s="379"/>
      <c r="E16" s="380"/>
      <c r="F16" s="380"/>
      <c r="G16" s="371"/>
      <c r="H16" s="371"/>
      <c r="I16" s="371"/>
      <c r="J16" s="371"/>
      <c r="K16" s="371"/>
      <c r="L16" s="380"/>
      <c r="M16" s="380"/>
    </row>
    <row r="17" spans="1:27" ht="14.25" customHeight="1"/>
    <row r="18" spans="1:27" ht="15" thickBot="1">
      <c r="A18" s="814" t="s">
        <v>506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</row>
    <row r="19" spans="1:27" ht="13.5" customHeight="1" thickBot="1">
      <c r="A19" s="851" t="s">
        <v>165</v>
      </c>
      <c r="B19" s="852"/>
      <c r="C19" s="853" t="s">
        <v>225</v>
      </c>
      <c r="D19" s="854"/>
      <c r="E19" s="854"/>
      <c r="F19" s="855"/>
      <c r="G19" s="853" t="s">
        <v>348</v>
      </c>
      <c r="H19" s="854"/>
      <c r="I19" s="854"/>
      <c r="J19" s="855"/>
      <c r="K19" s="853" t="s">
        <v>391</v>
      </c>
      <c r="L19" s="854"/>
      <c r="M19" s="856"/>
    </row>
    <row r="20" spans="1:27">
      <c r="A20" s="857" t="s">
        <v>167</v>
      </c>
      <c r="B20" s="858"/>
      <c r="C20" s="859">
        <v>105.6</v>
      </c>
      <c r="D20" s="860"/>
      <c r="E20" s="860"/>
      <c r="F20" s="861"/>
      <c r="G20" s="859">
        <v>108</v>
      </c>
      <c r="H20" s="860"/>
      <c r="I20" s="860"/>
      <c r="J20" s="861"/>
      <c r="K20" s="862">
        <v>104.5</v>
      </c>
      <c r="L20" s="863"/>
      <c r="M20" s="864"/>
    </row>
    <row r="21" spans="1:27">
      <c r="A21" s="835" t="s">
        <v>166</v>
      </c>
      <c r="B21" s="836"/>
      <c r="C21" s="837">
        <v>104.1</v>
      </c>
      <c r="D21" s="838"/>
      <c r="E21" s="838"/>
      <c r="F21" s="839"/>
      <c r="G21" s="837">
        <v>108.3</v>
      </c>
      <c r="H21" s="838"/>
      <c r="I21" s="838"/>
      <c r="J21" s="839"/>
      <c r="K21" s="840">
        <v>105.2</v>
      </c>
      <c r="L21" s="841"/>
      <c r="M21" s="842"/>
    </row>
    <row r="22" spans="1:27" ht="13.5" thickBot="1">
      <c r="A22" s="843" t="s">
        <v>164</v>
      </c>
      <c r="B22" s="844"/>
      <c r="C22" s="845">
        <v>109.8</v>
      </c>
      <c r="D22" s="846"/>
      <c r="E22" s="846"/>
      <c r="F22" s="847"/>
      <c r="G22" s="845">
        <v>107.4</v>
      </c>
      <c r="H22" s="846"/>
      <c r="I22" s="846"/>
      <c r="J22" s="847"/>
      <c r="K22" s="848">
        <v>102.6</v>
      </c>
      <c r="L22" s="849"/>
      <c r="M22" s="850"/>
    </row>
    <row r="23" spans="1:27" ht="27" customHeight="1" thickBot="1">
      <c r="A23" s="865" t="s">
        <v>507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7"/>
    </row>
    <row r="24" spans="1:27">
      <c r="A24" s="857" t="s">
        <v>167</v>
      </c>
      <c r="B24" s="858"/>
      <c r="C24" s="859">
        <v>106</v>
      </c>
      <c r="D24" s="860"/>
      <c r="E24" s="860"/>
      <c r="F24" s="861"/>
      <c r="G24" s="859">
        <v>108.3</v>
      </c>
      <c r="H24" s="860"/>
      <c r="I24" s="860"/>
      <c r="J24" s="861"/>
      <c r="K24" s="862">
        <v>104</v>
      </c>
      <c r="L24" s="863"/>
      <c r="M24" s="864"/>
    </row>
    <row r="25" spans="1:27">
      <c r="A25" s="835" t="s">
        <v>166</v>
      </c>
      <c r="B25" s="836"/>
      <c r="C25" s="837">
        <v>105.2</v>
      </c>
      <c r="D25" s="838"/>
      <c r="E25" s="838"/>
      <c r="F25" s="839"/>
      <c r="G25" s="837">
        <v>108.6</v>
      </c>
      <c r="H25" s="838"/>
      <c r="I25" s="838"/>
      <c r="J25" s="839"/>
      <c r="K25" s="840">
        <v>104.5</v>
      </c>
      <c r="L25" s="841"/>
      <c r="M25" s="842"/>
    </row>
    <row r="26" spans="1:27" ht="13.5" thickBot="1">
      <c r="A26" s="843" t="s">
        <v>164</v>
      </c>
      <c r="B26" s="844"/>
      <c r="C26" s="845">
        <v>108.4</v>
      </c>
      <c r="D26" s="846"/>
      <c r="E26" s="846"/>
      <c r="F26" s="847"/>
      <c r="G26" s="845">
        <v>107.6</v>
      </c>
      <c r="H26" s="846"/>
      <c r="I26" s="846"/>
      <c r="J26" s="847"/>
      <c r="K26" s="848">
        <v>102.7</v>
      </c>
      <c r="L26" s="849"/>
      <c r="M26" s="850"/>
    </row>
    <row r="27" spans="1:27" ht="12" customHeight="1"/>
    <row r="29" spans="1:27" ht="18.75" customHeight="1" thickBot="1">
      <c r="A29" s="876" t="s">
        <v>445</v>
      </c>
      <c r="B29" s="876"/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</row>
    <row r="30" spans="1:27">
      <c r="A30" s="877" t="s">
        <v>446</v>
      </c>
      <c r="B30" s="878"/>
      <c r="C30" s="878"/>
      <c r="D30" s="879"/>
      <c r="E30" s="821" t="s">
        <v>508</v>
      </c>
      <c r="F30" s="821"/>
      <c r="G30" s="821"/>
      <c r="H30" s="821"/>
      <c r="I30" s="821"/>
      <c r="J30" s="821"/>
      <c r="K30" s="883" t="s">
        <v>511</v>
      </c>
      <c r="L30" s="821"/>
      <c r="M30" s="884"/>
      <c r="O30" s="381"/>
    </row>
    <row r="31" spans="1:27">
      <c r="A31" s="880"/>
      <c r="B31" s="881"/>
      <c r="C31" s="881"/>
      <c r="D31" s="882"/>
      <c r="E31" s="886" t="s">
        <v>509</v>
      </c>
      <c r="F31" s="868"/>
      <c r="G31" s="868" t="s">
        <v>480</v>
      </c>
      <c r="H31" s="868"/>
      <c r="I31" s="868" t="s">
        <v>510</v>
      </c>
      <c r="J31" s="868"/>
      <c r="K31" s="868"/>
      <c r="L31" s="868"/>
      <c r="M31" s="885"/>
      <c r="O31" s="501">
        <f>G5</f>
        <v>100.3</v>
      </c>
      <c r="P31" s="502">
        <f>O31*H5/100</f>
        <v>100.90179999999998</v>
      </c>
      <c r="Q31" s="502">
        <f>P31*I5/100</f>
        <v>101.50721079999998</v>
      </c>
      <c r="R31" s="502">
        <f>Q31*J5/100</f>
        <v>101.9132396432</v>
      </c>
      <c r="S31" s="502">
        <f>R31*K5/100</f>
        <v>102.32089260177281</v>
      </c>
      <c r="T31" s="502">
        <f>S31*L5/100</f>
        <v>103.13945974258699</v>
      </c>
      <c r="U31" s="502">
        <f>T31*G7/100</f>
        <v>0</v>
      </c>
      <c r="V31" s="502">
        <f>U31*H7/100</f>
        <v>0</v>
      </c>
      <c r="W31" s="502">
        <f>V31*I7/100</f>
        <v>0</v>
      </c>
      <c r="X31" s="502"/>
      <c r="Y31" s="502"/>
      <c r="Z31" s="502"/>
      <c r="AA31" s="502"/>
    </row>
    <row r="32" spans="1:27" ht="13.5" customHeight="1">
      <c r="A32" s="869" t="s">
        <v>447</v>
      </c>
      <c r="B32" s="870"/>
      <c r="C32" s="870"/>
      <c r="D32" s="871"/>
      <c r="E32" s="872">
        <v>101.4</v>
      </c>
      <c r="F32" s="873"/>
      <c r="G32" s="872">
        <v>104.3</v>
      </c>
      <c r="H32" s="873"/>
      <c r="I32" s="872">
        <v>104.9</v>
      </c>
      <c r="J32" s="873"/>
      <c r="K32" s="872">
        <v>103.2</v>
      </c>
      <c r="L32" s="874"/>
      <c r="M32" s="875"/>
      <c r="O32" s="501">
        <f>P38</f>
        <v>101.9</v>
      </c>
      <c r="P32" s="502">
        <f t="shared" ref="P32:W32" si="0">O32*Q38/100</f>
        <v>104.85510000000002</v>
      </c>
      <c r="Q32" s="502">
        <f t="shared" si="0"/>
        <v>108.62988360000001</v>
      </c>
      <c r="R32" s="502">
        <f t="shared" si="0"/>
        <v>113.40959847840003</v>
      </c>
      <c r="S32" s="502">
        <f t="shared" si="0"/>
        <v>118.73984960688483</v>
      </c>
      <c r="T32" s="502">
        <f t="shared" si="0"/>
        <v>124.32062253840843</v>
      </c>
      <c r="U32" s="502">
        <f t="shared" si="0"/>
        <v>130.53665366532886</v>
      </c>
      <c r="V32" s="502">
        <f t="shared" si="0"/>
        <v>136.67187638759933</v>
      </c>
      <c r="W32" s="502">
        <f t="shared" si="0"/>
        <v>143.0954545778165</v>
      </c>
      <c r="X32" s="502"/>
      <c r="Y32" s="502"/>
      <c r="Z32" s="502"/>
      <c r="AA32" s="502"/>
    </row>
    <row r="33" spans="1:27" ht="13.5" customHeight="1">
      <c r="A33" s="869" t="s">
        <v>448</v>
      </c>
      <c r="B33" s="870"/>
      <c r="C33" s="870"/>
      <c r="D33" s="871"/>
      <c r="E33" s="872">
        <v>100.1</v>
      </c>
      <c r="F33" s="873"/>
      <c r="G33" s="872">
        <v>102.4</v>
      </c>
      <c r="H33" s="873"/>
      <c r="I33" s="872">
        <v>105.5</v>
      </c>
      <c r="J33" s="873"/>
      <c r="K33" s="872">
        <v>105.8</v>
      </c>
      <c r="L33" s="874"/>
      <c r="M33" s="875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</row>
    <row r="34" spans="1:27" ht="13.5" customHeight="1">
      <c r="A34" s="869" t="s">
        <v>449</v>
      </c>
      <c r="B34" s="870"/>
      <c r="C34" s="870"/>
      <c r="D34" s="871"/>
      <c r="E34" s="872">
        <v>100.3</v>
      </c>
      <c r="F34" s="873"/>
      <c r="G34" s="872">
        <v>102.7</v>
      </c>
      <c r="H34" s="873"/>
      <c r="I34" s="872">
        <v>105.8</v>
      </c>
      <c r="J34" s="873"/>
      <c r="K34" s="872">
        <v>106.9</v>
      </c>
      <c r="L34" s="874"/>
      <c r="M34" s="875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</row>
    <row r="35" spans="1:27" ht="13.5" thickBot="1">
      <c r="A35" s="887" t="s">
        <v>450</v>
      </c>
      <c r="B35" s="888"/>
      <c r="C35" s="888"/>
      <c r="D35" s="889"/>
      <c r="E35" s="845">
        <v>100.1</v>
      </c>
      <c r="F35" s="847"/>
      <c r="G35" s="845">
        <v>100.4</v>
      </c>
      <c r="H35" s="847"/>
      <c r="I35" s="845">
        <v>101</v>
      </c>
      <c r="J35" s="847"/>
      <c r="K35" s="845">
        <v>101</v>
      </c>
      <c r="L35" s="846"/>
      <c r="M35" s="890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</row>
    <row r="36" spans="1:27"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</row>
    <row r="37" spans="1:27" ht="15" thickBot="1">
      <c r="A37" s="891" t="s">
        <v>349</v>
      </c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</row>
    <row r="38" spans="1:27" ht="13.5" customHeight="1">
      <c r="A38" s="815" t="s">
        <v>165</v>
      </c>
      <c r="B38" s="816"/>
      <c r="C38" s="819">
        <v>2008</v>
      </c>
      <c r="D38" s="819">
        <v>2009</v>
      </c>
      <c r="E38" s="819">
        <v>2010</v>
      </c>
      <c r="F38" s="895">
        <v>2011</v>
      </c>
      <c r="G38" s="897">
        <v>2012</v>
      </c>
      <c r="H38" s="821"/>
      <c r="I38" s="821"/>
      <c r="J38" s="821"/>
      <c r="K38" s="821"/>
      <c r="L38" s="821"/>
      <c r="M38" s="822" t="s">
        <v>505</v>
      </c>
      <c r="O38" s="502">
        <v>2011</v>
      </c>
      <c r="P38" s="514">
        <v>101.9</v>
      </c>
      <c r="Q38" s="514">
        <v>102.9</v>
      </c>
      <c r="R38" s="514">
        <v>103.6</v>
      </c>
      <c r="S38" s="514">
        <v>104.4</v>
      </c>
      <c r="T38" s="514">
        <v>104.7</v>
      </c>
      <c r="U38" s="514">
        <v>104.7</v>
      </c>
      <c r="V38" s="515">
        <v>105</v>
      </c>
      <c r="W38" s="515">
        <v>104.7</v>
      </c>
      <c r="X38" s="515">
        <v>104.7</v>
      </c>
      <c r="Y38" s="515">
        <v>105.2</v>
      </c>
      <c r="Z38" s="515">
        <v>105.7</v>
      </c>
      <c r="AA38" s="515">
        <v>106.1</v>
      </c>
    </row>
    <row r="39" spans="1:27">
      <c r="A39" s="817"/>
      <c r="B39" s="818"/>
      <c r="C39" s="820"/>
      <c r="D39" s="820"/>
      <c r="E39" s="820"/>
      <c r="F39" s="896"/>
      <c r="G39" s="316" t="s">
        <v>4</v>
      </c>
      <c r="H39" s="130" t="s">
        <v>5</v>
      </c>
      <c r="I39" s="130" t="s">
        <v>13</v>
      </c>
      <c r="J39" s="130" t="s">
        <v>6</v>
      </c>
      <c r="K39" s="130" t="s">
        <v>15</v>
      </c>
      <c r="L39" s="130" t="s">
        <v>16</v>
      </c>
      <c r="M39" s="823"/>
      <c r="O39" s="502">
        <v>2012</v>
      </c>
      <c r="P39" s="514">
        <v>100.3</v>
      </c>
      <c r="Q39" s="514">
        <v>100.8</v>
      </c>
      <c r="R39" s="514">
        <v>101.5</v>
      </c>
      <c r="S39" s="514">
        <v>101.8</v>
      </c>
      <c r="T39" s="514">
        <v>102.3</v>
      </c>
      <c r="U39" s="514">
        <v>103.1</v>
      </c>
      <c r="V39" s="515"/>
      <c r="W39" s="515"/>
      <c r="X39" s="515"/>
      <c r="Y39" s="515"/>
      <c r="Z39" s="515"/>
      <c r="AA39" s="515"/>
    </row>
    <row r="40" spans="1:27" ht="12.75" customHeight="1">
      <c r="A40" s="800" t="s">
        <v>213</v>
      </c>
      <c r="B40" s="801"/>
      <c r="C40" s="806">
        <v>113.3</v>
      </c>
      <c r="D40" s="806">
        <v>108.8</v>
      </c>
      <c r="E40" s="806">
        <v>108.8</v>
      </c>
      <c r="F40" s="892">
        <v>106.1</v>
      </c>
      <c r="G40" s="318">
        <v>100.5</v>
      </c>
      <c r="H40" s="145">
        <v>100.37</v>
      </c>
      <c r="I40" s="145">
        <v>100.58</v>
      </c>
      <c r="J40" s="145">
        <v>100.3</v>
      </c>
      <c r="K40" s="145">
        <v>100.52</v>
      </c>
      <c r="L40" s="145">
        <v>100.89</v>
      </c>
      <c r="M40" s="812">
        <v>103.21</v>
      </c>
    </row>
    <row r="41" spans="1:27">
      <c r="A41" s="802"/>
      <c r="B41" s="803"/>
      <c r="C41" s="807"/>
      <c r="D41" s="807"/>
      <c r="E41" s="807"/>
      <c r="F41" s="893"/>
      <c r="G41" s="314" t="s">
        <v>144</v>
      </c>
      <c r="H41" s="131" t="s">
        <v>156</v>
      </c>
      <c r="I41" s="131" t="s">
        <v>157</v>
      </c>
      <c r="J41" s="131" t="s">
        <v>158</v>
      </c>
      <c r="K41" s="131" t="s">
        <v>159</v>
      </c>
      <c r="L41" s="131" t="s">
        <v>160</v>
      </c>
      <c r="M41" s="812"/>
    </row>
    <row r="42" spans="1:27" ht="13.5" thickBot="1">
      <c r="A42" s="804"/>
      <c r="B42" s="805"/>
      <c r="C42" s="808"/>
      <c r="D42" s="808"/>
      <c r="E42" s="808"/>
      <c r="F42" s="894"/>
      <c r="G42" s="315"/>
      <c r="H42" s="313"/>
      <c r="I42" s="313"/>
      <c r="J42" s="313"/>
      <c r="K42" s="313"/>
      <c r="L42" s="313"/>
      <c r="M42" s="813"/>
    </row>
    <row r="44" spans="1:27" ht="15" thickBot="1">
      <c r="A44" s="814" t="s">
        <v>512</v>
      </c>
      <c r="B44" s="814"/>
      <c r="C44" s="814"/>
      <c r="D44" s="814"/>
      <c r="E44" s="814"/>
      <c r="F44" s="814"/>
      <c r="G44" s="814"/>
      <c r="H44" s="814"/>
      <c r="I44" s="814"/>
      <c r="J44" s="814"/>
      <c r="K44" s="305"/>
      <c r="L44" s="305"/>
      <c r="M44" s="305"/>
    </row>
    <row r="45" spans="1:27" ht="13.5" customHeight="1" thickBot="1">
      <c r="A45" s="851" t="s">
        <v>165</v>
      </c>
      <c r="B45" s="852"/>
      <c r="C45" s="853" t="s">
        <v>348</v>
      </c>
      <c r="D45" s="854"/>
      <c r="E45" s="854"/>
      <c r="F45" s="855"/>
      <c r="G45" s="853" t="s">
        <v>391</v>
      </c>
      <c r="H45" s="854"/>
      <c r="I45" s="854"/>
      <c r="J45" s="856"/>
      <c r="K45" s="898"/>
      <c r="L45" s="898"/>
      <c r="M45" s="898"/>
    </row>
    <row r="46" spans="1:27">
      <c r="A46" s="857" t="s">
        <v>167</v>
      </c>
      <c r="B46" s="858"/>
      <c r="C46" s="859">
        <v>109.42</v>
      </c>
      <c r="D46" s="860"/>
      <c r="E46" s="860"/>
      <c r="F46" s="861"/>
      <c r="G46" s="859">
        <v>104.29</v>
      </c>
      <c r="H46" s="860"/>
      <c r="I46" s="860"/>
      <c r="J46" s="899"/>
      <c r="K46" s="900"/>
      <c r="L46" s="900"/>
      <c r="M46" s="900"/>
    </row>
    <row r="47" spans="1:27">
      <c r="A47" s="835" t="s">
        <v>166</v>
      </c>
      <c r="B47" s="836"/>
      <c r="C47" s="837">
        <v>109.61</v>
      </c>
      <c r="D47" s="838"/>
      <c r="E47" s="838"/>
      <c r="F47" s="839"/>
      <c r="G47" s="837">
        <v>104.45</v>
      </c>
      <c r="H47" s="838"/>
      <c r="I47" s="838"/>
      <c r="J47" s="907"/>
      <c r="K47" s="908"/>
      <c r="L47" s="908"/>
      <c r="M47" s="908"/>
    </row>
    <row r="48" spans="1:27" ht="13.5" thickBot="1">
      <c r="A48" s="843" t="s">
        <v>164</v>
      </c>
      <c r="B48" s="844"/>
      <c r="C48" s="845">
        <v>108.84</v>
      </c>
      <c r="D48" s="846"/>
      <c r="E48" s="846"/>
      <c r="F48" s="847"/>
      <c r="G48" s="845">
        <v>103.77</v>
      </c>
      <c r="H48" s="846"/>
      <c r="I48" s="846"/>
      <c r="J48" s="890"/>
      <c r="K48" s="908"/>
      <c r="L48" s="908"/>
      <c r="M48" s="908"/>
    </row>
    <row r="50" spans="1:13" ht="18.75" customHeight="1" thickBot="1">
      <c r="A50" s="876" t="s">
        <v>451</v>
      </c>
      <c r="B50" s="876"/>
      <c r="C50" s="876"/>
      <c r="D50" s="876"/>
      <c r="E50" s="876"/>
      <c r="F50" s="876"/>
      <c r="G50" s="876"/>
      <c r="H50" s="876"/>
      <c r="I50" s="876"/>
      <c r="J50" s="876"/>
      <c r="K50" s="876"/>
      <c r="L50" s="876"/>
      <c r="M50" s="876"/>
    </row>
    <row r="51" spans="1:13" ht="12.75" customHeight="1">
      <c r="A51" s="877" t="s">
        <v>446</v>
      </c>
      <c r="B51" s="878"/>
      <c r="C51" s="878"/>
      <c r="D51" s="879"/>
      <c r="E51" s="821" t="s">
        <v>508</v>
      </c>
      <c r="F51" s="821"/>
      <c r="G51" s="821"/>
      <c r="H51" s="821"/>
      <c r="I51" s="821"/>
      <c r="J51" s="821"/>
      <c r="K51" s="883" t="s">
        <v>511</v>
      </c>
      <c r="L51" s="821"/>
      <c r="M51" s="884"/>
    </row>
    <row r="52" spans="1:13" ht="12.75" customHeight="1" thickBot="1">
      <c r="A52" s="901"/>
      <c r="B52" s="902"/>
      <c r="C52" s="902"/>
      <c r="D52" s="903"/>
      <c r="E52" s="906" t="s">
        <v>509</v>
      </c>
      <c r="F52" s="904"/>
      <c r="G52" s="904" t="s">
        <v>480</v>
      </c>
      <c r="H52" s="904"/>
      <c r="I52" s="904" t="s">
        <v>510</v>
      </c>
      <c r="J52" s="904"/>
      <c r="K52" s="904"/>
      <c r="L52" s="904"/>
      <c r="M52" s="905"/>
    </row>
    <row r="53" spans="1:13" ht="13.5" customHeight="1">
      <c r="A53" s="909" t="s">
        <v>452</v>
      </c>
      <c r="B53" s="910"/>
      <c r="C53" s="910"/>
      <c r="D53" s="911"/>
      <c r="E53" s="912">
        <v>100.2</v>
      </c>
      <c r="F53" s="913"/>
      <c r="G53" s="912">
        <v>99.4</v>
      </c>
      <c r="H53" s="913"/>
      <c r="I53" s="912">
        <v>97.7</v>
      </c>
      <c r="J53" s="913"/>
      <c r="K53" s="912">
        <v>98.1</v>
      </c>
      <c r="L53" s="914"/>
      <c r="M53" s="915"/>
    </row>
    <row r="54" spans="1:13" ht="13.5" customHeight="1">
      <c r="A54" s="916" t="s">
        <v>453</v>
      </c>
      <c r="B54" s="917"/>
      <c r="C54" s="917"/>
      <c r="D54" s="918"/>
      <c r="E54" s="872">
        <v>97.3</v>
      </c>
      <c r="F54" s="873"/>
      <c r="G54" s="872">
        <v>93.1</v>
      </c>
      <c r="H54" s="873"/>
      <c r="I54" s="872">
        <v>100.2</v>
      </c>
      <c r="J54" s="873"/>
      <c r="K54" s="872">
        <v>102.7</v>
      </c>
      <c r="L54" s="874"/>
      <c r="M54" s="875"/>
    </row>
    <row r="55" spans="1:13" ht="13.5" customHeight="1">
      <c r="A55" s="916" t="s">
        <v>454</v>
      </c>
      <c r="B55" s="917"/>
      <c r="C55" s="917"/>
      <c r="D55" s="918"/>
      <c r="E55" s="872">
        <v>97.3</v>
      </c>
      <c r="F55" s="873"/>
      <c r="G55" s="872">
        <v>96.9</v>
      </c>
      <c r="H55" s="873"/>
      <c r="I55" s="872">
        <v>107.2</v>
      </c>
      <c r="J55" s="873"/>
      <c r="K55" s="872">
        <v>108.2</v>
      </c>
      <c r="L55" s="874"/>
      <c r="M55" s="875"/>
    </row>
    <row r="56" spans="1:13" ht="13.5" customHeight="1">
      <c r="A56" s="916" t="s">
        <v>455</v>
      </c>
      <c r="B56" s="917"/>
      <c r="C56" s="917"/>
      <c r="D56" s="918"/>
      <c r="E56" s="872">
        <v>97.5</v>
      </c>
      <c r="F56" s="873"/>
      <c r="G56" s="872">
        <v>69.2</v>
      </c>
      <c r="H56" s="873"/>
      <c r="I56" s="872">
        <v>63.8</v>
      </c>
      <c r="J56" s="873"/>
      <c r="K56" s="872">
        <v>75.400000000000006</v>
      </c>
      <c r="L56" s="874"/>
      <c r="M56" s="875"/>
    </row>
    <row r="57" spans="1:13" ht="13.5" customHeight="1">
      <c r="A57" s="916" t="s">
        <v>456</v>
      </c>
      <c r="B57" s="917"/>
      <c r="C57" s="917"/>
      <c r="D57" s="918"/>
      <c r="E57" s="872">
        <v>102.1</v>
      </c>
      <c r="F57" s="873"/>
      <c r="G57" s="872">
        <v>101.8</v>
      </c>
      <c r="H57" s="873"/>
      <c r="I57" s="872">
        <v>94.4</v>
      </c>
      <c r="J57" s="873"/>
      <c r="K57" s="872">
        <v>94.3</v>
      </c>
      <c r="L57" s="874"/>
      <c r="M57" s="875"/>
    </row>
    <row r="58" spans="1:13" ht="13.5" customHeight="1">
      <c r="A58" s="916" t="s">
        <v>457</v>
      </c>
      <c r="B58" s="917"/>
      <c r="C58" s="917"/>
      <c r="D58" s="918"/>
      <c r="E58" s="872">
        <v>99.6</v>
      </c>
      <c r="F58" s="873"/>
      <c r="G58" s="872">
        <v>109.2</v>
      </c>
      <c r="H58" s="873"/>
      <c r="I58" s="872">
        <v>110</v>
      </c>
      <c r="J58" s="873"/>
      <c r="K58" s="872">
        <v>104.9</v>
      </c>
      <c r="L58" s="874"/>
      <c r="M58" s="875"/>
    </row>
    <row r="59" spans="1:13" ht="13.5" customHeight="1">
      <c r="A59" s="869" t="s">
        <v>458</v>
      </c>
      <c r="B59" s="870"/>
      <c r="C59" s="870"/>
      <c r="D59" s="871"/>
      <c r="E59" s="872"/>
      <c r="F59" s="873"/>
      <c r="G59" s="872"/>
      <c r="H59" s="873"/>
      <c r="I59" s="872"/>
      <c r="J59" s="873"/>
      <c r="K59" s="872"/>
      <c r="L59" s="874"/>
      <c r="M59" s="875"/>
    </row>
    <row r="60" spans="1:13" ht="13.5" customHeight="1">
      <c r="A60" s="916" t="s">
        <v>459</v>
      </c>
      <c r="B60" s="917"/>
      <c r="C60" s="917"/>
      <c r="D60" s="918"/>
      <c r="E60" s="872">
        <v>99.5</v>
      </c>
      <c r="F60" s="873"/>
      <c r="G60" s="872">
        <v>102.1</v>
      </c>
      <c r="H60" s="873"/>
      <c r="I60" s="872">
        <v>105.5</v>
      </c>
      <c r="J60" s="873"/>
      <c r="K60" s="872">
        <v>110.5</v>
      </c>
      <c r="L60" s="874"/>
      <c r="M60" s="875"/>
    </row>
    <row r="61" spans="1:13" ht="13.5" customHeight="1">
      <c r="A61" s="916" t="s">
        <v>460</v>
      </c>
      <c r="B61" s="917"/>
      <c r="C61" s="917"/>
      <c r="D61" s="918"/>
      <c r="E61" s="872">
        <v>99.1</v>
      </c>
      <c r="F61" s="873"/>
      <c r="G61" s="872">
        <v>101.5</v>
      </c>
      <c r="H61" s="873"/>
      <c r="I61" s="872">
        <v>105.6</v>
      </c>
      <c r="J61" s="873"/>
      <c r="K61" s="872">
        <v>112.7</v>
      </c>
      <c r="L61" s="874"/>
      <c r="M61" s="875"/>
    </row>
    <row r="62" spans="1:13" ht="13.5" customHeight="1">
      <c r="A62" s="916" t="s">
        <v>461</v>
      </c>
      <c r="B62" s="917"/>
      <c r="C62" s="917"/>
      <c r="D62" s="918"/>
      <c r="E62" s="872">
        <v>101.1</v>
      </c>
      <c r="F62" s="873"/>
      <c r="G62" s="872">
        <v>103.2</v>
      </c>
      <c r="H62" s="873"/>
      <c r="I62" s="872">
        <v>105.6</v>
      </c>
      <c r="J62" s="873"/>
      <c r="K62" s="872">
        <v>106</v>
      </c>
      <c r="L62" s="874"/>
      <c r="M62" s="875"/>
    </row>
    <row r="63" spans="1:13" ht="13.5" customHeight="1">
      <c r="A63" s="916" t="s">
        <v>462</v>
      </c>
      <c r="B63" s="917"/>
      <c r="C63" s="917"/>
      <c r="D63" s="918"/>
      <c r="E63" s="872">
        <v>98.6</v>
      </c>
      <c r="F63" s="873"/>
      <c r="G63" s="872">
        <v>101.9</v>
      </c>
      <c r="H63" s="873"/>
      <c r="I63" s="872">
        <v>104.5</v>
      </c>
      <c r="J63" s="873"/>
      <c r="K63" s="872">
        <v>108</v>
      </c>
      <c r="L63" s="874"/>
      <c r="M63" s="875"/>
    </row>
    <row r="64" spans="1:13" ht="13.5" customHeight="1">
      <c r="A64" s="869" t="s">
        <v>463</v>
      </c>
      <c r="B64" s="870"/>
      <c r="C64" s="870"/>
      <c r="D64" s="871"/>
      <c r="E64" s="872"/>
      <c r="F64" s="873"/>
      <c r="G64" s="872"/>
      <c r="H64" s="873"/>
      <c r="I64" s="872"/>
      <c r="J64" s="873"/>
      <c r="K64" s="872"/>
      <c r="L64" s="874"/>
      <c r="M64" s="875"/>
    </row>
    <row r="65" spans="1:13" ht="13.5" customHeight="1">
      <c r="A65" s="916" t="s">
        <v>464</v>
      </c>
      <c r="B65" s="917"/>
      <c r="C65" s="917"/>
      <c r="D65" s="918"/>
      <c r="E65" s="872">
        <v>100</v>
      </c>
      <c r="F65" s="873"/>
      <c r="G65" s="872">
        <v>107.9</v>
      </c>
      <c r="H65" s="873"/>
      <c r="I65" s="872">
        <v>108</v>
      </c>
      <c r="J65" s="873"/>
      <c r="K65" s="872">
        <v>107.6</v>
      </c>
      <c r="L65" s="874"/>
      <c r="M65" s="875"/>
    </row>
    <row r="66" spans="1:13" ht="13.5" customHeight="1">
      <c r="A66" s="916" t="s">
        <v>465</v>
      </c>
      <c r="B66" s="917"/>
      <c r="C66" s="917"/>
      <c r="D66" s="918"/>
      <c r="E66" s="872">
        <v>100</v>
      </c>
      <c r="F66" s="873"/>
      <c r="G66" s="872">
        <v>106.7</v>
      </c>
      <c r="H66" s="873"/>
      <c r="I66" s="872">
        <v>106.7</v>
      </c>
      <c r="J66" s="873"/>
      <c r="K66" s="872">
        <v>106.7</v>
      </c>
      <c r="L66" s="874"/>
      <c r="M66" s="875"/>
    </row>
    <row r="67" spans="1:13" ht="13.5" customHeight="1">
      <c r="A67" s="916" t="s">
        <v>466</v>
      </c>
      <c r="B67" s="917"/>
      <c r="C67" s="917"/>
      <c r="D67" s="918"/>
      <c r="E67" s="872">
        <v>100</v>
      </c>
      <c r="F67" s="873"/>
      <c r="G67" s="872">
        <v>132.1</v>
      </c>
      <c r="H67" s="873"/>
      <c r="I67" s="872">
        <v>154.6</v>
      </c>
      <c r="J67" s="873"/>
      <c r="K67" s="872">
        <v>136.1</v>
      </c>
      <c r="L67" s="874"/>
      <c r="M67" s="875"/>
    </row>
    <row r="68" spans="1:13" ht="13.5" customHeight="1">
      <c r="A68" s="916" t="s">
        <v>467</v>
      </c>
      <c r="B68" s="917"/>
      <c r="C68" s="917"/>
      <c r="D68" s="918"/>
      <c r="E68" s="872">
        <v>100</v>
      </c>
      <c r="F68" s="873"/>
      <c r="G68" s="872">
        <v>118.6</v>
      </c>
      <c r="H68" s="873"/>
      <c r="I68" s="872">
        <v>118.7</v>
      </c>
      <c r="J68" s="873"/>
      <c r="K68" s="872">
        <v>118.7</v>
      </c>
      <c r="L68" s="874"/>
      <c r="M68" s="875"/>
    </row>
    <row r="69" spans="1:13" ht="13.5" customHeight="1">
      <c r="A69" s="919" t="s">
        <v>468</v>
      </c>
      <c r="B69" s="917"/>
      <c r="C69" s="917"/>
      <c r="D69" s="918"/>
      <c r="E69" s="872">
        <v>100</v>
      </c>
      <c r="F69" s="873"/>
      <c r="G69" s="872">
        <v>119.3</v>
      </c>
      <c r="H69" s="873"/>
      <c r="I69" s="872">
        <v>119.3</v>
      </c>
      <c r="J69" s="873"/>
      <c r="K69" s="872">
        <v>119.4</v>
      </c>
      <c r="L69" s="874"/>
      <c r="M69" s="875"/>
    </row>
    <row r="70" spans="1:13" ht="13.5" customHeight="1">
      <c r="A70" s="916" t="s">
        <v>469</v>
      </c>
      <c r="B70" s="917"/>
      <c r="C70" s="917"/>
      <c r="D70" s="918"/>
      <c r="E70" s="872">
        <v>100</v>
      </c>
      <c r="F70" s="873"/>
      <c r="G70" s="872">
        <v>100</v>
      </c>
      <c r="H70" s="873"/>
      <c r="I70" s="872">
        <v>100</v>
      </c>
      <c r="J70" s="873"/>
      <c r="K70" s="872">
        <v>100</v>
      </c>
      <c r="L70" s="874"/>
      <c r="M70" s="875"/>
    </row>
    <row r="71" spans="1:13" ht="13.5" customHeight="1">
      <c r="A71" s="869" t="s">
        <v>470</v>
      </c>
      <c r="B71" s="870"/>
      <c r="C71" s="870"/>
      <c r="D71" s="871"/>
      <c r="E71" s="872"/>
      <c r="F71" s="873"/>
      <c r="G71" s="872"/>
      <c r="H71" s="873"/>
      <c r="I71" s="872"/>
      <c r="J71" s="873"/>
      <c r="K71" s="872"/>
      <c r="L71" s="874"/>
      <c r="M71" s="875"/>
    </row>
    <row r="72" spans="1:13" ht="13.5" customHeight="1">
      <c r="A72" s="916" t="s">
        <v>471</v>
      </c>
      <c r="B72" s="917"/>
      <c r="C72" s="917"/>
      <c r="D72" s="918"/>
      <c r="E72" s="872">
        <v>100</v>
      </c>
      <c r="F72" s="873"/>
      <c r="G72" s="872">
        <v>101.8</v>
      </c>
      <c r="H72" s="873"/>
      <c r="I72" s="872">
        <v>102</v>
      </c>
      <c r="J72" s="873"/>
      <c r="K72" s="872">
        <v>101.7</v>
      </c>
      <c r="L72" s="874"/>
      <c r="M72" s="875"/>
    </row>
    <row r="73" spans="1:13" ht="13.5" customHeight="1">
      <c r="A73" s="916" t="s">
        <v>481</v>
      </c>
      <c r="B73" s="917"/>
      <c r="C73" s="917"/>
      <c r="D73" s="918"/>
      <c r="E73" s="872">
        <v>100</v>
      </c>
      <c r="F73" s="873"/>
      <c r="G73" s="872">
        <v>107.1</v>
      </c>
      <c r="H73" s="873"/>
      <c r="I73" s="872">
        <v>108.5</v>
      </c>
      <c r="J73" s="873"/>
      <c r="K73" s="872">
        <v>105.7</v>
      </c>
      <c r="L73" s="874"/>
      <c r="M73" s="875"/>
    </row>
    <row r="74" spans="1:13" ht="13.5" customHeight="1">
      <c r="A74" s="916" t="s">
        <v>482</v>
      </c>
      <c r="B74" s="917"/>
      <c r="C74" s="917"/>
      <c r="D74" s="918"/>
      <c r="E74" s="872">
        <v>100</v>
      </c>
      <c r="F74" s="873"/>
      <c r="G74" s="872">
        <v>100.8</v>
      </c>
      <c r="H74" s="873"/>
      <c r="I74" s="872">
        <v>100.8</v>
      </c>
      <c r="J74" s="873"/>
      <c r="K74" s="872">
        <v>100.9</v>
      </c>
      <c r="L74" s="874"/>
      <c r="M74" s="875"/>
    </row>
    <row r="75" spans="1:13" ht="13.5" customHeight="1">
      <c r="A75" s="916" t="s">
        <v>483</v>
      </c>
      <c r="B75" s="917"/>
      <c r="C75" s="917"/>
      <c r="D75" s="918"/>
      <c r="E75" s="872">
        <v>100</v>
      </c>
      <c r="F75" s="873"/>
      <c r="G75" s="872">
        <v>102</v>
      </c>
      <c r="H75" s="873"/>
      <c r="I75" s="872">
        <v>102</v>
      </c>
      <c r="J75" s="873"/>
      <c r="K75" s="872">
        <v>102.4</v>
      </c>
      <c r="L75" s="874"/>
      <c r="M75" s="875"/>
    </row>
    <row r="76" spans="1:13" ht="13.5" customHeight="1">
      <c r="A76" s="919" t="s">
        <v>484</v>
      </c>
      <c r="B76" s="917"/>
      <c r="C76" s="917"/>
      <c r="D76" s="918"/>
      <c r="E76" s="872">
        <v>100</v>
      </c>
      <c r="F76" s="873"/>
      <c r="G76" s="872">
        <v>100</v>
      </c>
      <c r="H76" s="873"/>
      <c r="I76" s="872">
        <v>100</v>
      </c>
      <c r="J76" s="873"/>
      <c r="K76" s="872">
        <v>100</v>
      </c>
      <c r="L76" s="874"/>
      <c r="M76" s="875"/>
    </row>
    <row r="77" spans="1:13" ht="13.5" customHeight="1">
      <c r="A77" s="916" t="s">
        <v>485</v>
      </c>
      <c r="B77" s="917"/>
      <c r="C77" s="917"/>
      <c r="D77" s="918"/>
      <c r="E77" s="872">
        <v>100</v>
      </c>
      <c r="F77" s="873"/>
      <c r="G77" s="872">
        <v>102.3</v>
      </c>
      <c r="H77" s="873"/>
      <c r="I77" s="872">
        <v>102.3</v>
      </c>
      <c r="J77" s="873"/>
      <c r="K77" s="872">
        <v>101.1</v>
      </c>
      <c r="L77" s="874"/>
      <c r="M77" s="875"/>
    </row>
    <row r="78" spans="1:13">
      <c r="A78" s="793" t="s">
        <v>486</v>
      </c>
      <c r="B78" s="794"/>
      <c r="C78" s="794"/>
      <c r="D78" s="795"/>
      <c r="E78" s="796">
        <v>100</v>
      </c>
      <c r="F78" s="797"/>
      <c r="G78" s="796">
        <v>100</v>
      </c>
      <c r="H78" s="797"/>
      <c r="I78" s="796">
        <v>100</v>
      </c>
      <c r="J78" s="797"/>
      <c r="K78" s="796">
        <v>100</v>
      </c>
      <c r="L78" s="798"/>
      <c r="M78" s="799"/>
    </row>
    <row r="79" spans="1:13">
      <c r="A79" s="793" t="s">
        <v>487</v>
      </c>
      <c r="B79" s="794"/>
      <c r="C79" s="794"/>
      <c r="D79" s="795"/>
      <c r="E79" s="796">
        <v>100</v>
      </c>
      <c r="F79" s="797"/>
      <c r="G79" s="796">
        <v>100</v>
      </c>
      <c r="H79" s="797"/>
      <c r="I79" s="796">
        <v>100</v>
      </c>
      <c r="J79" s="797"/>
      <c r="K79" s="796">
        <v>100</v>
      </c>
      <c r="L79" s="798"/>
      <c r="M79" s="799"/>
    </row>
    <row r="80" spans="1:13" ht="13.5" thickBot="1">
      <c r="A80" s="786" t="s">
        <v>488</v>
      </c>
      <c r="B80" s="787"/>
      <c r="C80" s="787"/>
      <c r="D80" s="788"/>
      <c r="E80" s="789">
        <v>100</v>
      </c>
      <c r="F80" s="790"/>
      <c r="G80" s="789">
        <v>100</v>
      </c>
      <c r="H80" s="790"/>
      <c r="I80" s="789">
        <v>100</v>
      </c>
      <c r="J80" s="790"/>
      <c r="K80" s="789">
        <v>100</v>
      </c>
      <c r="L80" s="791"/>
      <c r="M80" s="792"/>
    </row>
  </sheetData>
  <mergeCells count="261">
    <mergeCell ref="A77:D77"/>
    <mergeCell ref="E77:F77"/>
    <mergeCell ref="G77:H77"/>
    <mergeCell ref="I77:J77"/>
    <mergeCell ref="K77:M77"/>
    <mergeCell ref="A75:D75"/>
    <mergeCell ref="E75:F75"/>
    <mergeCell ref="G75:H75"/>
    <mergeCell ref="I75:J75"/>
    <mergeCell ref="K75:M75"/>
    <mergeCell ref="A76:D76"/>
    <mergeCell ref="E76:F76"/>
    <mergeCell ref="G76:H76"/>
    <mergeCell ref="I76:J76"/>
    <mergeCell ref="K76:M76"/>
    <mergeCell ref="A73:D73"/>
    <mergeCell ref="E73:F73"/>
    <mergeCell ref="G73:H73"/>
    <mergeCell ref="I73:J73"/>
    <mergeCell ref="K73:M73"/>
    <mergeCell ref="A74:D74"/>
    <mergeCell ref="E74:F74"/>
    <mergeCell ref="G74:H74"/>
    <mergeCell ref="I74:J74"/>
    <mergeCell ref="K74:M74"/>
    <mergeCell ref="A71:D71"/>
    <mergeCell ref="E71:F71"/>
    <mergeCell ref="G71:H71"/>
    <mergeCell ref="I71:J71"/>
    <mergeCell ref="K71:M71"/>
    <mergeCell ref="A72:D72"/>
    <mergeCell ref="E72:F72"/>
    <mergeCell ref="G72:H72"/>
    <mergeCell ref="I72:J72"/>
    <mergeCell ref="K72:M72"/>
    <mergeCell ref="A69:D69"/>
    <mergeCell ref="E69:F69"/>
    <mergeCell ref="G69:H69"/>
    <mergeCell ref="I69:J69"/>
    <mergeCell ref="K69:M69"/>
    <mergeCell ref="A70:D70"/>
    <mergeCell ref="E70:F70"/>
    <mergeCell ref="G70:H70"/>
    <mergeCell ref="I70:J70"/>
    <mergeCell ref="K70:M70"/>
    <mergeCell ref="A67:D67"/>
    <mergeCell ref="E67:F67"/>
    <mergeCell ref="G67:H67"/>
    <mergeCell ref="I67:J67"/>
    <mergeCell ref="K67:M67"/>
    <mergeCell ref="A68:D68"/>
    <mergeCell ref="E68:F68"/>
    <mergeCell ref="G68:H68"/>
    <mergeCell ref="I68:J68"/>
    <mergeCell ref="K68:M68"/>
    <mergeCell ref="A65:D65"/>
    <mergeCell ref="E65:F65"/>
    <mergeCell ref="G65:H65"/>
    <mergeCell ref="I65:J65"/>
    <mergeCell ref="K65:M65"/>
    <mergeCell ref="A66:D66"/>
    <mergeCell ref="E66:F66"/>
    <mergeCell ref="G66:H66"/>
    <mergeCell ref="I66:J66"/>
    <mergeCell ref="K66:M66"/>
    <mergeCell ref="A63:D63"/>
    <mergeCell ref="E63:F63"/>
    <mergeCell ref="G63:H63"/>
    <mergeCell ref="I63:J63"/>
    <mergeCell ref="K63:M63"/>
    <mergeCell ref="A64:D64"/>
    <mergeCell ref="E64:F64"/>
    <mergeCell ref="G64:H64"/>
    <mergeCell ref="I64:J64"/>
    <mergeCell ref="K64:M64"/>
    <mergeCell ref="A61:D61"/>
    <mergeCell ref="E61:F61"/>
    <mergeCell ref="G61:H61"/>
    <mergeCell ref="I61:J61"/>
    <mergeCell ref="K61:M61"/>
    <mergeCell ref="A62:D62"/>
    <mergeCell ref="E62:F62"/>
    <mergeCell ref="G62:H62"/>
    <mergeCell ref="I62:J62"/>
    <mergeCell ref="K62:M62"/>
    <mergeCell ref="A59:D59"/>
    <mergeCell ref="E59:F59"/>
    <mergeCell ref="G59:H59"/>
    <mergeCell ref="I59:J59"/>
    <mergeCell ref="K59:M59"/>
    <mergeCell ref="A60:D60"/>
    <mergeCell ref="E60:F60"/>
    <mergeCell ref="G60:H60"/>
    <mergeCell ref="I60:J60"/>
    <mergeCell ref="K60:M60"/>
    <mergeCell ref="A57:D57"/>
    <mergeCell ref="E57:F57"/>
    <mergeCell ref="G57:H57"/>
    <mergeCell ref="I57:J57"/>
    <mergeCell ref="K57:M57"/>
    <mergeCell ref="A58:D58"/>
    <mergeCell ref="E58:F58"/>
    <mergeCell ref="G58:H58"/>
    <mergeCell ref="I58:J58"/>
    <mergeCell ref="K58:M58"/>
    <mergeCell ref="A55:D55"/>
    <mergeCell ref="E55:F55"/>
    <mergeCell ref="G55:H55"/>
    <mergeCell ref="I55:J55"/>
    <mergeCell ref="K55:M55"/>
    <mergeCell ref="A56:D56"/>
    <mergeCell ref="E56:F56"/>
    <mergeCell ref="G56:H56"/>
    <mergeCell ref="I56:J56"/>
    <mergeCell ref="K56:M56"/>
    <mergeCell ref="A53:D53"/>
    <mergeCell ref="E53:F53"/>
    <mergeCell ref="G53:H53"/>
    <mergeCell ref="I53:J53"/>
    <mergeCell ref="K53:M53"/>
    <mergeCell ref="A54:D54"/>
    <mergeCell ref="E54:F54"/>
    <mergeCell ref="G54:H54"/>
    <mergeCell ref="I54:J54"/>
    <mergeCell ref="K54:M54"/>
    <mergeCell ref="A50:M50"/>
    <mergeCell ref="A51:D52"/>
    <mergeCell ref="E51:J51"/>
    <mergeCell ref="K51:M52"/>
    <mergeCell ref="E52:F52"/>
    <mergeCell ref="G52:H52"/>
    <mergeCell ref="I52:J52"/>
    <mergeCell ref="A47:B47"/>
    <mergeCell ref="C47:F47"/>
    <mergeCell ref="G47:J47"/>
    <mergeCell ref="K47:M47"/>
    <mergeCell ref="A48:B48"/>
    <mergeCell ref="C48:F48"/>
    <mergeCell ref="G48:J48"/>
    <mergeCell ref="K48:M48"/>
    <mergeCell ref="A44:J44"/>
    <mergeCell ref="A45:B45"/>
    <mergeCell ref="C45:F45"/>
    <mergeCell ref="G45:J45"/>
    <mergeCell ref="K45:M45"/>
    <mergeCell ref="A46:B46"/>
    <mergeCell ref="C46:F46"/>
    <mergeCell ref="G46:J46"/>
    <mergeCell ref="K46:M46"/>
    <mergeCell ref="M38:M39"/>
    <mergeCell ref="A40:B42"/>
    <mergeCell ref="C40:C42"/>
    <mergeCell ref="D40:D42"/>
    <mergeCell ref="E40:E42"/>
    <mergeCell ref="F40:F42"/>
    <mergeCell ref="M40:M42"/>
    <mergeCell ref="A38:B39"/>
    <mergeCell ref="C38:C39"/>
    <mergeCell ref="D38:D39"/>
    <mergeCell ref="E38:E39"/>
    <mergeCell ref="F38:F39"/>
    <mergeCell ref="G38:L38"/>
    <mergeCell ref="A35:D35"/>
    <mergeCell ref="E35:F35"/>
    <mergeCell ref="G35:H35"/>
    <mergeCell ref="I35:J35"/>
    <mergeCell ref="K35:M35"/>
    <mergeCell ref="A37:M37"/>
    <mergeCell ref="A33:D33"/>
    <mergeCell ref="E33:F33"/>
    <mergeCell ref="G33:H33"/>
    <mergeCell ref="I33:J33"/>
    <mergeCell ref="K33:M33"/>
    <mergeCell ref="A34:D34"/>
    <mergeCell ref="E34:F34"/>
    <mergeCell ref="G34:H34"/>
    <mergeCell ref="I34:J34"/>
    <mergeCell ref="K34:M34"/>
    <mergeCell ref="I31:J31"/>
    <mergeCell ref="A32:D32"/>
    <mergeCell ref="E32:F32"/>
    <mergeCell ref="G32:H32"/>
    <mergeCell ref="I32:J32"/>
    <mergeCell ref="K32:M32"/>
    <mergeCell ref="A26:B26"/>
    <mergeCell ref="C26:F26"/>
    <mergeCell ref="G26:J26"/>
    <mergeCell ref="K26:M26"/>
    <mergeCell ref="A29:M29"/>
    <mergeCell ref="A30:D31"/>
    <mergeCell ref="E30:J30"/>
    <mergeCell ref="K30:M31"/>
    <mergeCell ref="E31:F31"/>
    <mergeCell ref="G31:H31"/>
    <mergeCell ref="A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1:B21"/>
    <mergeCell ref="C21:F21"/>
    <mergeCell ref="G21:J21"/>
    <mergeCell ref="K21:M21"/>
    <mergeCell ref="A22:B22"/>
    <mergeCell ref="C22:F22"/>
    <mergeCell ref="G22:J22"/>
    <mergeCell ref="K22:M22"/>
    <mergeCell ref="A18:M18"/>
    <mergeCell ref="A19:B19"/>
    <mergeCell ref="C19:F19"/>
    <mergeCell ref="G19:J19"/>
    <mergeCell ref="K19:M19"/>
    <mergeCell ref="A20:B20"/>
    <mergeCell ref="C20:F20"/>
    <mergeCell ref="G20:J20"/>
    <mergeCell ref="K20:M20"/>
    <mergeCell ref="A12:B15"/>
    <mergeCell ref="C12:C15"/>
    <mergeCell ref="D12:D15"/>
    <mergeCell ref="E12:E15"/>
    <mergeCell ref="F12:F15"/>
    <mergeCell ref="M12:M15"/>
    <mergeCell ref="A8:B11"/>
    <mergeCell ref="C8:C11"/>
    <mergeCell ref="D8:D11"/>
    <mergeCell ref="E8:E11"/>
    <mergeCell ref="F8:F11"/>
    <mergeCell ref="M8:M11"/>
    <mergeCell ref="A5:B7"/>
    <mergeCell ref="C5:C7"/>
    <mergeCell ref="D5:D7"/>
    <mergeCell ref="E5:E7"/>
    <mergeCell ref="F5:F7"/>
    <mergeCell ref="M5:M7"/>
    <mergeCell ref="A2:M2"/>
    <mergeCell ref="A3:B4"/>
    <mergeCell ref="C3:C4"/>
    <mergeCell ref="D3:D4"/>
    <mergeCell ref="E3:E4"/>
    <mergeCell ref="F3:F4"/>
    <mergeCell ref="G3:L3"/>
    <mergeCell ref="M3:M4"/>
    <mergeCell ref="A80:D80"/>
    <mergeCell ref="E80:F80"/>
    <mergeCell ref="G80:H80"/>
    <mergeCell ref="I80:J80"/>
    <mergeCell ref="K80:M80"/>
    <mergeCell ref="A78:D78"/>
    <mergeCell ref="E78:F78"/>
    <mergeCell ref="G78:H78"/>
    <mergeCell ref="I78:J78"/>
    <mergeCell ref="K78:M78"/>
    <mergeCell ref="A79:D79"/>
    <mergeCell ref="E79:F79"/>
    <mergeCell ref="G79:H79"/>
    <mergeCell ref="I79:J79"/>
    <mergeCell ref="K79:M79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1"/>
  <sheetViews>
    <sheetView view="pageBreakPreview" zoomScale="60" zoomScaleNormal="60" workbookViewId="0">
      <selection sqref="A1:N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920" t="s">
        <v>356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</row>
    <row r="2" spans="1:14" ht="6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6"/>
    </row>
    <row r="3" spans="1:14" ht="40.5" customHeight="1" thickBot="1">
      <c r="A3" s="16"/>
      <c r="B3" s="921" t="s">
        <v>147</v>
      </c>
      <c r="C3" s="923" t="s">
        <v>350</v>
      </c>
      <c r="D3" s="924"/>
      <c r="E3" s="923" t="s">
        <v>357</v>
      </c>
      <c r="F3" s="924"/>
      <c r="G3" s="923" t="s">
        <v>351</v>
      </c>
      <c r="H3" s="924"/>
      <c r="I3" s="923" t="s">
        <v>352</v>
      </c>
      <c r="J3" s="924"/>
      <c r="K3" s="923" t="s">
        <v>353</v>
      </c>
      <c r="L3" s="924"/>
      <c r="M3" s="923" t="s">
        <v>354</v>
      </c>
      <c r="N3" s="924"/>
    </row>
    <row r="4" spans="1:14" ht="23.25" customHeight="1" thickBot="1">
      <c r="A4" s="16"/>
      <c r="B4" s="922"/>
      <c r="C4" s="146">
        <v>2011</v>
      </c>
      <c r="D4" s="147">
        <v>2012</v>
      </c>
      <c r="E4" s="148">
        <v>2011</v>
      </c>
      <c r="F4" s="149">
        <v>2012</v>
      </c>
      <c r="G4" s="173">
        <v>2011</v>
      </c>
      <c r="H4" s="173">
        <v>2012</v>
      </c>
      <c r="I4" s="150">
        <v>2011</v>
      </c>
      <c r="J4" s="174">
        <v>2012</v>
      </c>
      <c r="K4" s="150">
        <v>2011</v>
      </c>
      <c r="L4" s="174">
        <v>2012</v>
      </c>
      <c r="M4" s="174">
        <v>2011</v>
      </c>
      <c r="N4" s="174">
        <v>2012</v>
      </c>
    </row>
    <row r="5" spans="1:14" s="43" customFormat="1" ht="45" customHeight="1">
      <c r="A5" s="128"/>
      <c r="B5" s="164" t="s">
        <v>11</v>
      </c>
      <c r="C5" s="151">
        <v>9554.92</v>
      </c>
      <c r="D5" s="151">
        <v>8043</v>
      </c>
      <c r="E5" s="151">
        <v>25642.38</v>
      </c>
      <c r="F5" s="152">
        <v>19818.21</v>
      </c>
      <c r="G5" s="151">
        <v>1786.95</v>
      </c>
      <c r="H5" s="151">
        <v>1506.24</v>
      </c>
      <c r="I5" s="151">
        <v>793.35</v>
      </c>
      <c r="J5" s="152">
        <v>659.14</v>
      </c>
      <c r="K5" s="151">
        <v>1356.4</v>
      </c>
      <c r="L5" s="151">
        <v>1656.12</v>
      </c>
      <c r="M5" s="153">
        <v>28.4</v>
      </c>
      <c r="N5" s="153">
        <v>30.77</v>
      </c>
    </row>
    <row r="6" spans="1:14" s="43" customFormat="1" ht="39" customHeight="1">
      <c r="A6" s="128"/>
      <c r="B6" s="165" t="s">
        <v>12</v>
      </c>
      <c r="C6" s="154">
        <v>9867.18</v>
      </c>
      <c r="D6" s="154">
        <v>8222.0300000000007</v>
      </c>
      <c r="E6" s="154">
        <v>28249.5</v>
      </c>
      <c r="F6" s="155">
        <v>20461.55</v>
      </c>
      <c r="G6" s="154">
        <v>1825.9</v>
      </c>
      <c r="H6" s="154">
        <v>1657.86</v>
      </c>
      <c r="I6" s="154">
        <v>821.35</v>
      </c>
      <c r="J6" s="155">
        <v>703.05</v>
      </c>
      <c r="K6" s="154">
        <v>1372.73</v>
      </c>
      <c r="L6" s="154">
        <v>1742.62</v>
      </c>
      <c r="M6" s="156">
        <v>30.78</v>
      </c>
      <c r="N6" s="156">
        <v>34.14</v>
      </c>
    </row>
    <row r="7" spans="1:14" s="43" customFormat="1" ht="39.75" customHeight="1">
      <c r="A7" s="128"/>
      <c r="B7" s="165" t="s">
        <v>13</v>
      </c>
      <c r="C7" s="154">
        <v>9530.11</v>
      </c>
      <c r="D7" s="154">
        <v>8456.5499999999993</v>
      </c>
      <c r="E7" s="154">
        <v>26807.39</v>
      </c>
      <c r="F7" s="155">
        <v>18705.57</v>
      </c>
      <c r="G7" s="154">
        <v>1770.17</v>
      </c>
      <c r="H7" s="154">
        <v>1655.41</v>
      </c>
      <c r="I7" s="154">
        <v>762</v>
      </c>
      <c r="J7" s="155">
        <v>684.36</v>
      </c>
      <c r="K7" s="154">
        <v>1424.01</v>
      </c>
      <c r="L7" s="154">
        <v>1673.77</v>
      </c>
      <c r="M7" s="156">
        <v>35.81</v>
      </c>
      <c r="N7" s="156">
        <v>32.950000000000003</v>
      </c>
    </row>
    <row r="8" spans="1:14" s="43" customFormat="1" ht="43.5" customHeight="1">
      <c r="A8" s="128"/>
      <c r="B8" s="165" t="s">
        <v>14</v>
      </c>
      <c r="C8" s="154">
        <v>9482.91</v>
      </c>
      <c r="D8" s="154">
        <v>8258.8807894736838</v>
      </c>
      <c r="E8" s="154">
        <v>26325.14</v>
      </c>
      <c r="F8" s="155">
        <v>17894.079210526317</v>
      </c>
      <c r="G8" s="154">
        <v>1794</v>
      </c>
      <c r="H8" s="154">
        <v>1584.89</v>
      </c>
      <c r="I8" s="154">
        <v>771.31</v>
      </c>
      <c r="J8" s="155">
        <v>655.58</v>
      </c>
      <c r="K8" s="154">
        <v>1473.81</v>
      </c>
      <c r="L8" s="154">
        <v>1650.07</v>
      </c>
      <c r="M8" s="156">
        <v>41.97</v>
      </c>
      <c r="N8" s="156">
        <v>31.55</v>
      </c>
    </row>
    <row r="9" spans="1:14" s="43" customFormat="1" ht="41.25" customHeight="1">
      <c r="B9" s="165" t="s">
        <v>15</v>
      </c>
      <c r="C9" s="154">
        <v>8926.49</v>
      </c>
      <c r="D9" s="154">
        <v>7919.2859090909096</v>
      </c>
      <c r="E9" s="154">
        <v>24206.5</v>
      </c>
      <c r="F9" s="155">
        <v>17017.385000000002</v>
      </c>
      <c r="G9" s="154">
        <v>1784.15</v>
      </c>
      <c r="H9" s="154">
        <v>1468</v>
      </c>
      <c r="I9" s="154">
        <v>736.15</v>
      </c>
      <c r="J9" s="155">
        <v>618.04999999999995</v>
      </c>
      <c r="K9" s="154">
        <v>1510.44</v>
      </c>
      <c r="L9" s="154">
        <v>1585.5</v>
      </c>
      <c r="M9" s="156">
        <v>36.75</v>
      </c>
      <c r="N9" s="156">
        <v>28.67</v>
      </c>
    </row>
    <row r="10" spans="1:14" s="43" customFormat="1" ht="41.25" customHeight="1">
      <c r="B10" s="165" t="s">
        <v>16</v>
      </c>
      <c r="C10" s="154">
        <v>9045.1200000000008</v>
      </c>
      <c r="D10" s="154">
        <v>7419.7876315789472</v>
      </c>
      <c r="E10" s="154">
        <v>22349.21</v>
      </c>
      <c r="F10" s="155">
        <v>16535.790263157895</v>
      </c>
      <c r="G10" s="154">
        <v>1768.5</v>
      </c>
      <c r="H10" s="154">
        <v>1447.74</v>
      </c>
      <c r="I10" s="154">
        <v>770.57</v>
      </c>
      <c r="J10" s="155">
        <v>613.11</v>
      </c>
      <c r="K10" s="154">
        <v>1528.66</v>
      </c>
      <c r="L10" s="154">
        <v>1596.7</v>
      </c>
      <c r="M10" s="156">
        <v>35.799999999999997</v>
      </c>
      <c r="N10" s="156">
        <v>28.05</v>
      </c>
    </row>
    <row r="11" spans="1:14" s="43" customFormat="1" ht="47.25" customHeight="1">
      <c r="B11" s="166" t="s">
        <v>144</v>
      </c>
      <c r="C11" s="157">
        <v>9618.7999999999993</v>
      </c>
      <c r="D11" s="154"/>
      <c r="E11" s="157">
        <v>23726.31</v>
      </c>
      <c r="F11" s="155"/>
      <c r="G11" s="157">
        <v>1759.76</v>
      </c>
      <c r="H11" s="154"/>
      <c r="I11" s="157">
        <v>788.74</v>
      </c>
      <c r="J11" s="155"/>
      <c r="K11" s="157">
        <v>1572.81</v>
      </c>
      <c r="L11" s="154"/>
      <c r="M11" s="158">
        <v>37.92</v>
      </c>
      <c r="N11" s="156"/>
    </row>
    <row r="12" spans="1:14" s="43" customFormat="1" ht="43.5" customHeight="1">
      <c r="B12" s="166" t="s">
        <v>155</v>
      </c>
      <c r="C12" s="157">
        <v>9040.82</v>
      </c>
      <c r="D12" s="154"/>
      <c r="E12" s="157">
        <v>22079.55</v>
      </c>
      <c r="F12" s="155"/>
      <c r="G12" s="157">
        <v>1804.36</v>
      </c>
      <c r="H12" s="154"/>
      <c r="I12" s="157">
        <v>763.7</v>
      </c>
      <c r="J12" s="155"/>
      <c r="K12" s="157">
        <v>1755.81</v>
      </c>
      <c r="L12" s="154"/>
      <c r="M12" s="158">
        <v>40.299999999999997</v>
      </c>
      <c r="N12" s="156"/>
    </row>
    <row r="13" spans="1:14" s="43" customFormat="1" ht="42.75" customHeight="1">
      <c r="B13" s="166" t="s">
        <v>162</v>
      </c>
      <c r="C13" s="157">
        <v>8314.33</v>
      </c>
      <c r="D13" s="157"/>
      <c r="E13" s="157">
        <v>20388.3</v>
      </c>
      <c r="F13" s="159"/>
      <c r="G13" s="157">
        <v>1743.44</v>
      </c>
      <c r="H13" s="157"/>
      <c r="I13" s="157">
        <v>708.17</v>
      </c>
      <c r="J13" s="159"/>
      <c r="K13" s="157">
        <v>1769.76</v>
      </c>
      <c r="L13" s="157"/>
      <c r="M13" s="158">
        <v>37.93</v>
      </c>
      <c r="N13" s="158"/>
    </row>
    <row r="14" spans="1:14" s="43" customFormat="1" ht="51.75" customHeight="1">
      <c r="B14" s="165" t="s">
        <v>163</v>
      </c>
      <c r="C14" s="154">
        <v>7347.1049999999996</v>
      </c>
      <c r="D14" s="154"/>
      <c r="E14" s="154">
        <v>18882.859285714287</v>
      </c>
      <c r="F14" s="154"/>
      <c r="G14" s="154">
        <v>1535.1904761904761</v>
      </c>
      <c r="H14" s="154"/>
      <c r="I14" s="154">
        <v>616.21904761904761</v>
      </c>
      <c r="J14" s="154"/>
      <c r="K14" s="154">
        <v>1665.2142857142858</v>
      </c>
      <c r="L14" s="154"/>
      <c r="M14" s="156">
        <v>31.974761904761902</v>
      </c>
      <c r="N14" s="154"/>
    </row>
    <row r="15" spans="1:14" s="43" customFormat="1" ht="45" customHeight="1">
      <c r="B15" s="165" t="s">
        <v>168</v>
      </c>
      <c r="C15" s="154">
        <v>7551.3613636363634</v>
      </c>
      <c r="D15" s="160"/>
      <c r="E15" s="154">
        <v>17879.439999999999</v>
      </c>
      <c r="F15" s="161"/>
      <c r="G15" s="154">
        <v>1594.93</v>
      </c>
      <c r="H15" s="160"/>
      <c r="I15" s="154">
        <v>628.23</v>
      </c>
      <c r="J15" s="161"/>
      <c r="K15" s="154">
        <v>1738.98</v>
      </c>
      <c r="L15" s="160"/>
      <c r="M15" s="156">
        <v>33.08</v>
      </c>
      <c r="N15" s="162"/>
    </row>
    <row r="16" spans="1:14" s="43" customFormat="1" ht="51.75" customHeight="1" thickBot="1">
      <c r="B16" s="165" t="s">
        <v>169</v>
      </c>
      <c r="C16" s="154">
        <v>7567.2</v>
      </c>
      <c r="D16" s="154"/>
      <c r="E16" s="163">
        <v>18148.900000000001</v>
      </c>
      <c r="F16" s="155"/>
      <c r="G16" s="154">
        <v>1462.2</v>
      </c>
      <c r="H16" s="154"/>
      <c r="I16" s="163">
        <v>643.20000000000005</v>
      </c>
      <c r="J16" s="155"/>
      <c r="K16" s="154">
        <v>1646.2</v>
      </c>
      <c r="L16" s="154"/>
      <c r="M16" s="156">
        <v>30.4</v>
      </c>
      <c r="N16" s="156"/>
    </row>
    <row r="17" spans="2:14" s="43" customFormat="1" ht="49.5" customHeight="1" thickBot="1">
      <c r="B17" s="175" t="s">
        <v>355</v>
      </c>
      <c r="C17" s="168">
        <f t="shared" ref="C17:D17" si="0">AVERAGE(C5:C16)</f>
        <v>8820.5288636363639</v>
      </c>
      <c r="D17" s="168">
        <f t="shared" si="0"/>
        <v>8053.2557216905907</v>
      </c>
      <c r="E17" s="168">
        <f t="shared" ref="E17:L17" si="1">AVERAGE(E5:E16)</f>
        <v>22890.456607142856</v>
      </c>
      <c r="F17" s="168">
        <f t="shared" si="1"/>
        <v>18405.430745614034</v>
      </c>
      <c r="G17" s="168">
        <f t="shared" ref="G17:H17" si="2">AVERAGE(G5:G16)</f>
        <v>1719.1292063492065</v>
      </c>
      <c r="H17" s="168">
        <f t="shared" si="2"/>
        <v>1553.3566666666668</v>
      </c>
      <c r="I17" s="168">
        <f t="shared" ref="I17" si="3">AVERAGE(I5:I16)</f>
        <v>733.5824206349206</v>
      </c>
      <c r="J17" s="168">
        <f t="shared" si="1"/>
        <v>655.5483333333334</v>
      </c>
      <c r="K17" s="168">
        <f t="shared" ref="K17" si="4">AVERAGE(K5:K16)</f>
        <v>1567.9020238095238</v>
      </c>
      <c r="L17" s="168">
        <f t="shared" si="1"/>
        <v>1650.7966666666669</v>
      </c>
      <c r="M17" s="169">
        <f t="shared" ref="M17" si="5">AVERAGE(M5:M16)</f>
        <v>35.092896825396828</v>
      </c>
      <c r="N17" s="169">
        <f>AVERAGE(N5:N16)</f>
        <v>31.021666666666665</v>
      </c>
    </row>
    <row r="21" spans="2:14">
      <c r="F21" s="167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&amp;C16
</oddFooter>
  </headerFooter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P11" sqref="P11"/>
    </sheetView>
  </sheetViews>
  <sheetFormatPr defaultRowHeight="15.7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5"/>
      <c r="C2" s="14"/>
      <c r="D2" s="14"/>
      <c r="E2" s="14"/>
      <c r="F2" s="14"/>
      <c r="G2" s="14"/>
      <c r="H2" s="14"/>
      <c r="I2" s="14"/>
      <c r="J2" s="14"/>
    </row>
    <row r="3" spans="2:10" ht="15">
      <c r="B3" s="247"/>
      <c r="C3" s="247"/>
      <c r="D3" s="247"/>
      <c r="E3" s="247"/>
      <c r="F3" s="247"/>
      <c r="G3" s="247"/>
      <c r="H3" s="247"/>
      <c r="I3" s="22"/>
      <c r="J3" s="22"/>
    </row>
    <row r="4" spans="2:10" ht="14.25" customHeight="1">
      <c r="B4" s="248"/>
      <c r="C4" s="20"/>
      <c r="D4" s="20"/>
      <c r="E4" s="20"/>
      <c r="F4" s="20"/>
      <c r="G4" s="20"/>
      <c r="H4" s="20"/>
      <c r="I4" s="22"/>
      <c r="J4" s="22"/>
    </row>
    <row r="5" spans="2:10" ht="14.25">
      <c r="B5" s="248"/>
      <c r="C5" s="21"/>
      <c r="D5" s="21"/>
      <c r="E5" s="21"/>
      <c r="F5" s="21"/>
      <c r="G5" s="21"/>
      <c r="H5" s="21"/>
      <c r="I5" s="21"/>
      <c r="J5" s="21"/>
    </row>
    <row r="6" spans="2:10" ht="14.25">
      <c r="B6" s="248"/>
      <c r="C6" s="21"/>
      <c r="D6" s="21"/>
      <c r="E6" s="21"/>
      <c r="F6" s="21"/>
      <c r="G6" s="21"/>
      <c r="H6" s="21"/>
      <c r="I6" s="21"/>
      <c r="J6" s="21"/>
    </row>
    <row r="7" spans="2:10" ht="14.25">
      <c r="B7" s="248"/>
      <c r="C7" s="21"/>
      <c r="D7" s="21"/>
      <c r="E7" s="21"/>
      <c r="F7" s="21"/>
      <c r="G7" s="21"/>
      <c r="H7" s="21"/>
      <c r="I7" s="21"/>
      <c r="J7" s="21"/>
    </row>
    <row r="8" spans="2:10" ht="14.25">
      <c r="B8" s="248"/>
      <c r="C8" s="21"/>
      <c r="D8" s="21"/>
      <c r="E8" s="21"/>
      <c r="F8" s="21"/>
      <c r="G8" s="21"/>
      <c r="H8" s="21"/>
      <c r="I8" s="21"/>
      <c r="J8" s="21"/>
    </row>
    <row r="9" spans="2:10" ht="14.25">
      <c r="B9" s="248"/>
      <c r="C9" s="21"/>
      <c r="D9" s="21"/>
      <c r="E9" s="21"/>
      <c r="F9" s="21"/>
      <c r="G9" s="21"/>
      <c r="H9" s="21"/>
      <c r="I9" s="21"/>
      <c r="J9" s="21"/>
    </row>
    <row r="10" spans="2:10" ht="14.25">
      <c r="B10" s="248"/>
      <c r="C10" s="20"/>
      <c r="D10" s="20"/>
      <c r="E10" s="20"/>
      <c r="F10" s="20"/>
      <c r="G10" s="20"/>
      <c r="H10" s="21"/>
      <c r="I10" s="20"/>
      <c r="J10" s="20"/>
    </row>
    <row r="11" spans="2:10" ht="12.75">
      <c r="B11" s="249"/>
      <c r="C11" s="14"/>
      <c r="D11" s="14"/>
      <c r="E11" s="14"/>
      <c r="F11" s="14"/>
      <c r="G11" s="14"/>
      <c r="H11" s="14"/>
      <c r="I11" s="14"/>
      <c r="J11" s="14"/>
    </row>
    <row r="12" spans="2:10" ht="12.75">
      <c r="B12" s="250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251"/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251"/>
      <c r="C15" s="14"/>
      <c r="D15" s="14"/>
      <c r="E15" s="14"/>
      <c r="F15" s="14"/>
      <c r="G15" s="14"/>
      <c r="H15" s="14"/>
      <c r="I15" s="14"/>
      <c r="J15" s="14"/>
    </row>
    <row r="16" spans="2:10" ht="12.75">
      <c r="B16" s="251"/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>
      <c r="B19" s="252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индекс потр цен </vt:lpstr>
      <vt:lpstr>цены на металл</vt:lpstr>
      <vt:lpstr>цены на металл 2</vt:lpstr>
      <vt:lpstr>дин.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2012-09-26T03:50:07Z</cp:lastPrinted>
  <dcterms:created xsi:type="dcterms:W3CDTF">1996-09-27T09:22:49Z</dcterms:created>
  <dcterms:modified xsi:type="dcterms:W3CDTF">2012-09-26T04:45:32Z</dcterms:modified>
</cp:coreProperties>
</file>