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xls" ContentType="application/vnd.ms-exce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310" windowHeight="1050" tabRatio="802" firstSheet="1" activeTab="1"/>
  </bookViews>
  <sheets>
    <sheet name="диаграмма" sheetId="26" state="hidden" r:id="rId1"/>
    <sheet name="демогр" sheetId="92" r:id="rId2"/>
    <sheet name="труд рес" sheetId="85" r:id="rId3"/>
    <sheet name="занятость" sheetId="23" r:id="rId4"/>
    <sheet name="Ст.мин. набора прод." sheetId="98" r:id="rId5"/>
    <sheet name="соц инфрастр" sheetId="138" r:id="rId6"/>
    <sheet name="индекс потр цен" sheetId="139" r:id="rId7"/>
    <sheet name="цены на металл" sheetId="95" r:id="rId8"/>
    <sheet name="цены на металл 2" sheetId="96" r:id="rId9"/>
    <sheet name="дин. цен" sheetId="42" r:id="rId10"/>
    <sheet name="Средние цены" sheetId="103" r:id="rId11"/>
  </sheets>
  <definedNames>
    <definedName name="_xlnm.Print_Titles" localSheetId="9">'дин. цен'!$3:$4</definedName>
    <definedName name="_xlnm.Print_Area" localSheetId="9">'дин. цен'!$A$1:$F$75</definedName>
    <definedName name="_xlnm.Print_Area" localSheetId="3">занятость!$A$1:$H$50</definedName>
    <definedName name="_xlnm.Print_Area" localSheetId="4">'Ст.мин. набора прод.'!$A$2:$J$108</definedName>
    <definedName name="_xlnm.Print_Area" localSheetId="2">'труд рес'!$A$1:$H$55</definedName>
    <definedName name="_xlnm.Print_Area" localSheetId="7">'цены на металл'!$A$1:$J$68</definedName>
  </definedNames>
  <calcPr calcId="124519"/>
</workbook>
</file>

<file path=xl/calcChain.xml><?xml version="1.0" encoding="utf-8"?>
<calcChain xmlns="http://schemas.openxmlformats.org/spreadsheetml/2006/main">
  <c r="E36" i="26"/>
  <c r="E37"/>
  <c r="E38"/>
  <c r="E39"/>
  <c r="E40"/>
  <c r="E41"/>
  <c r="E42"/>
  <c r="E43"/>
  <c r="E44"/>
  <c r="E45"/>
  <c r="E46"/>
  <c r="E47"/>
  <c r="D36"/>
  <c r="D37"/>
  <c r="D38"/>
  <c r="D39"/>
  <c r="D40"/>
  <c r="D41"/>
  <c r="D42"/>
  <c r="D43"/>
  <c r="D44"/>
  <c r="D45"/>
  <c r="D46"/>
  <c r="D47"/>
  <c r="C59" i="98"/>
  <c r="D59"/>
  <c r="F59"/>
  <c r="G59"/>
  <c r="I59"/>
  <c r="J59"/>
  <c r="E50" i="85" l="1"/>
  <c r="E49"/>
  <c r="E47" l="1"/>
  <c r="E46"/>
  <c r="E45"/>
  <c r="C6"/>
  <c r="E6"/>
  <c r="G13" i="92" l="1"/>
  <c r="E13"/>
  <c r="F13" s="1"/>
  <c r="F11"/>
  <c r="F9"/>
  <c r="F7"/>
  <c r="F6"/>
  <c r="F5"/>
  <c r="J58" i="98"/>
  <c r="E37" i="85"/>
  <c r="D70" i="42"/>
  <c r="F70"/>
  <c r="I58" i="98"/>
  <c r="F58"/>
  <c r="G58"/>
  <c r="C58"/>
  <c r="D58"/>
  <c r="I57"/>
  <c r="F57"/>
  <c r="C57"/>
  <c r="I56"/>
  <c r="F56"/>
  <c r="C56"/>
  <c r="J56"/>
  <c r="G56"/>
  <c r="D56"/>
  <c r="D65" i="42"/>
  <c r="D6" i="85" l="1"/>
  <c r="I55" i="98"/>
  <c r="F55"/>
  <c r="C55"/>
  <c r="J55"/>
  <c r="G55"/>
  <c r="D55"/>
  <c r="G52" i="85" l="1"/>
  <c r="F52"/>
  <c r="G51"/>
  <c r="F51"/>
  <c r="D21" i="92"/>
  <c r="G46" i="85" l="1"/>
  <c r="D50"/>
  <c r="D49"/>
  <c r="D47"/>
  <c r="D46"/>
  <c r="D45"/>
  <c r="H17" i="95"/>
  <c r="G17"/>
  <c r="F17"/>
  <c r="E17"/>
  <c r="D17"/>
  <c r="C17"/>
  <c r="J57" i="98"/>
  <c r="G57"/>
  <c r="J53"/>
  <c r="G53"/>
  <c r="D53"/>
  <c r="D57"/>
  <c r="C41"/>
  <c r="D41"/>
  <c r="F41"/>
  <c r="G41"/>
  <c r="I41"/>
  <c r="J41"/>
  <c r="C53"/>
  <c r="G43" i="85"/>
  <c r="F43"/>
  <c r="G28"/>
  <c r="G29"/>
  <c r="G31"/>
  <c r="G32"/>
  <c r="G33"/>
  <c r="G34"/>
  <c r="G35"/>
  <c r="G36"/>
  <c r="G27"/>
  <c r="F28"/>
  <c r="F29"/>
  <c r="F31"/>
  <c r="F32"/>
  <c r="F33"/>
  <c r="F34"/>
  <c r="F35"/>
  <c r="F36"/>
  <c r="F27"/>
  <c r="D37"/>
  <c r="F53" i="98"/>
  <c r="F52"/>
  <c r="F51"/>
  <c r="C52"/>
  <c r="C51"/>
  <c r="I53"/>
  <c r="I52"/>
  <c r="I51"/>
  <c r="G50" i="85"/>
  <c r="F49"/>
  <c r="F47"/>
  <c r="F45"/>
  <c r="J52" i="98"/>
  <c r="G52"/>
  <c r="D52"/>
  <c r="J51"/>
  <c r="G51"/>
  <c r="D51"/>
  <c r="E55" i="42"/>
  <c r="E32"/>
  <c r="E29"/>
  <c r="F6" i="85"/>
  <c r="C50" i="98"/>
  <c r="D50"/>
  <c r="F50"/>
  <c r="G50"/>
  <c r="I50"/>
  <c r="J50"/>
  <c r="D35" i="26"/>
  <c r="F49" i="98"/>
  <c r="J49"/>
  <c r="I49"/>
  <c r="C49"/>
  <c r="D49"/>
  <c r="G49"/>
  <c r="C48"/>
  <c r="D48"/>
  <c r="F48"/>
  <c r="G48"/>
  <c r="I48"/>
  <c r="J48"/>
  <c r="C47"/>
  <c r="D47"/>
  <c r="F47"/>
  <c r="G47"/>
  <c r="I47"/>
  <c r="J47"/>
  <c r="C16" i="26"/>
  <c r="B16"/>
  <c r="C46" i="98"/>
  <c r="D46"/>
  <c r="F46"/>
  <c r="G46"/>
  <c r="I46"/>
  <c r="J46"/>
  <c r="I45"/>
  <c r="G45"/>
  <c r="F45"/>
  <c r="D45"/>
  <c r="C45"/>
  <c r="J45"/>
  <c r="E70" i="42"/>
  <c r="J44" i="98"/>
  <c r="I44"/>
  <c r="G44"/>
  <c r="F44"/>
  <c r="D44"/>
  <c r="C44"/>
  <c r="J43"/>
  <c r="I43"/>
  <c r="G43"/>
  <c r="F43"/>
  <c r="D43"/>
  <c r="C43"/>
  <c r="J42"/>
  <c r="I42"/>
  <c r="G42"/>
  <c r="F42"/>
  <c r="D42"/>
  <c r="C42"/>
  <c r="E6" i="4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30"/>
  <c r="E31"/>
  <c r="E33"/>
  <c r="E34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6"/>
  <c r="E57"/>
  <c r="E58"/>
  <c r="E59"/>
  <c r="E62"/>
  <c r="E63"/>
  <c r="E64"/>
  <c r="E65"/>
  <c r="E66"/>
  <c r="E68"/>
  <c r="E69"/>
  <c r="E71"/>
  <c r="F6" i="98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F5" i="23"/>
  <c r="F6"/>
  <c r="F7"/>
  <c r="F8"/>
  <c r="F9"/>
  <c r="F11"/>
  <c r="F12"/>
  <c r="F13"/>
  <c r="G6" i="85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G37"/>
  <c r="E48"/>
  <c r="G48" s="1"/>
  <c r="C21" i="92"/>
  <c r="F21" s="1"/>
  <c r="G21"/>
  <c r="F23"/>
  <c r="F24"/>
  <c r="B11" i="26"/>
  <c r="C11"/>
  <c r="E35"/>
  <c r="F37" i="85"/>
  <c r="D48" l="1"/>
  <c r="F50"/>
  <c r="F48"/>
  <c r="F46"/>
  <c r="G49"/>
  <c r="G47"/>
  <c r="G45"/>
</calcChain>
</file>

<file path=xl/comments1.xml><?xml version="1.0" encoding="utf-8"?>
<comments xmlns="http://schemas.openxmlformats.org/spreadsheetml/2006/main">
  <authors>
    <author>Джепа Алексей Юрьевич</author>
  </authors>
  <commentList>
    <comment ref="D33" authorId="0">
      <text>
        <r>
          <rPr>
            <sz val="11"/>
            <color indexed="81"/>
            <rFont val="Tahoma"/>
            <family val="2"/>
            <charset val="204"/>
          </rPr>
          <t>Протягивай формулу на весь столбик. Если ниже чем в АППГ - ставь "0"</t>
        </r>
      </text>
    </comment>
  </commentList>
</comments>
</file>

<file path=xl/comments2.xml><?xml version="1.0" encoding="utf-8"?>
<comments xmlns="http://schemas.openxmlformats.org/spreadsheetml/2006/main">
  <authors>
    <author>Denisova</author>
    <author>Пестрякова Елена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9" authorId="1">
      <text>
        <r>
          <rPr>
            <sz val="10"/>
            <color indexed="81"/>
            <rFont val="Tahoma"/>
            <family val="2"/>
            <charset val="204"/>
          </rPr>
          <t>ЗДРАВ относит к больницам, по причине наличия амбул. и стационарного леченияи</t>
        </r>
      </text>
    </comment>
  </commentList>
</comments>
</file>

<file path=xl/sharedStrings.xml><?xml version="1.0" encoding="utf-8"?>
<sst xmlns="http://schemas.openxmlformats.org/spreadsheetml/2006/main" count="916" uniqueCount="534">
  <si>
    <t>Магаданская область</t>
  </si>
  <si>
    <t xml:space="preserve"> - общее и дошкольное образование</t>
  </si>
  <si>
    <t>Чукотский авт.округ</t>
  </si>
  <si>
    <t>2 (2)</t>
  </si>
  <si>
    <t>1 (2)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</si>
  <si>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</si>
  <si>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 xml:space="preserve"> - лицей</t>
  </si>
  <si>
    <t xml:space="preserve"> - гимназия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</si>
  <si>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</si>
  <si>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</si>
  <si>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</si>
  <si>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</si>
  <si>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</si>
  <si>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</si>
  <si>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</si>
  <si>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</si>
  <si>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</si>
  <si>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</si>
  <si>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</si>
  <si>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</si>
  <si>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</si>
  <si>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</si>
  <si>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</si>
  <si>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</si>
  <si>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</si>
  <si>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</si>
  <si>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</si>
  <si>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</si>
  <si>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</si>
  <si>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</si>
  <si>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</si>
  <si>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</si>
  <si>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</si>
  <si>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</si>
  <si>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</si>
  <si>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</si>
  <si>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</si>
  <si>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ЦБ РФ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</si>
  <si>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</si>
  <si>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</si>
  <si>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</si>
  <si>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</si>
  <si>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</si>
  <si>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</si>
  <si>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</si>
  <si>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</si>
  <si>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ед.</t>
  </si>
  <si>
    <t>ед/коек</t>
  </si>
  <si>
    <t>мест</t>
  </si>
  <si>
    <t>Родилось</t>
  </si>
  <si>
    <t>Умерло</t>
  </si>
  <si>
    <t xml:space="preserve"> Средняя цена продуктов питания:       </t>
  </si>
  <si>
    <t>Больницы, всего</t>
  </si>
  <si>
    <t>Поликлинические учреждения</t>
  </si>
  <si>
    <t>Стоматологическая поликлиника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</si>
  <si>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</si>
  <si>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</si>
  <si>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</si>
  <si>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</si>
  <si>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</si>
  <si>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</si>
  <si>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</si>
  <si>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</si>
  <si>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</si>
  <si>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</si>
  <si>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</si>
  <si>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</si>
  <si>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 xml:space="preserve"> -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</si>
  <si>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</si>
  <si>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</si>
  <si>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</si>
  <si>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</si>
  <si>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</si>
  <si>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Социальная инфраструктура</t>
  </si>
  <si>
    <t>ТАО</t>
  </si>
  <si>
    <t>Специализированные медицинские учреждения:</t>
  </si>
  <si>
    <t xml:space="preserve">Число занимающихся </t>
  </si>
  <si>
    <t xml:space="preserve"> - среднесписочная</t>
  </si>
  <si>
    <t xml:space="preserve"> - среднеявочная</t>
  </si>
  <si>
    <t>Образование</t>
  </si>
  <si>
    <t>Здравоохранение</t>
  </si>
  <si>
    <t>Культура</t>
  </si>
  <si>
    <t>Спорт</t>
  </si>
  <si>
    <t xml:space="preserve"> - культура и искусство</t>
  </si>
  <si>
    <t>Темп роста,%</t>
  </si>
  <si>
    <t>Лист для диаграмм</t>
  </si>
  <si>
    <t>Красноярский край</t>
  </si>
  <si>
    <r>
      <t xml:space="preserve"> - физкультура и спорт</t>
    </r>
    <r>
      <rPr>
        <b/>
        <sz val="14"/>
        <rFont val="Times New Roman CYR"/>
        <charset val="204"/>
      </rPr>
      <t xml:space="preserve"> </t>
    </r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</si>
  <si>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</si>
  <si>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>Начальное профессиональное образование:</t>
  </si>
  <si>
    <t>ед./чел.</t>
  </si>
  <si>
    <t>Медицинское училище №1</t>
  </si>
  <si>
    <t>Педагогический колледж</t>
  </si>
  <si>
    <t>Политехнический колледж</t>
  </si>
  <si>
    <t>Филиал Ачинского торгово-экономического техникума</t>
  </si>
  <si>
    <t>Норильский индустриальный институт</t>
  </si>
  <si>
    <t>1 / 25</t>
  </si>
  <si>
    <t>1 / 1 106</t>
  </si>
  <si>
    <t xml:space="preserve">Колледж искусств </t>
  </si>
  <si>
    <t>Колледж менеджмента и права</t>
  </si>
  <si>
    <t>филиал Красноярского строительного техникума</t>
  </si>
  <si>
    <t>1 / 306</t>
  </si>
  <si>
    <t>1 / 310</t>
  </si>
  <si>
    <t>1 / 204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</si>
  <si>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</si>
  <si>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</si>
  <si>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</si>
  <si>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</si>
  <si>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</si>
  <si>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</si>
  <si>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</si>
  <si>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</si>
  <si>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</si>
  <si>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</si>
  <si>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</si>
  <si>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</si>
  <si>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</si>
  <si>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</si>
  <si>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</si>
  <si>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</si>
  <si>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</si>
  <si>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</si>
  <si>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</si>
  <si>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</si>
  <si>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</si>
  <si>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</si>
  <si>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</si>
  <si>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</si>
  <si>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</si>
  <si>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</si>
  <si>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</si>
  <si>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</si>
  <si>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</si>
  <si>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</si>
  <si>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</si>
  <si>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</si>
  <si>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</si>
  <si>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</si>
  <si>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</si>
  <si>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</si>
  <si>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</si>
  <si>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</si>
  <si>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</si>
  <si>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</si>
  <si>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</si>
  <si>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</si>
  <si>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</si>
  <si>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</si>
  <si>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</si>
  <si>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</si>
  <si>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усредненный ремонт импортного цветного телевизова (без стоимостити запчастей), с НДС</t>
  </si>
  <si>
    <t xml:space="preserve"> ремонт отечественного телевизора                                            (без стоимости деталей), с НДС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</si>
  <si>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</si>
  <si>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</si>
  <si>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</si>
  <si>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</si>
  <si>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</si>
  <si>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</si>
  <si>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</si>
  <si>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</si>
  <si>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</si>
  <si>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</si>
  <si>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</si>
  <si>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</si>
  <si>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</si>
  <si>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1 / 585</t>
  </si>
  <si>
    <t>1 / 286</t>
  </si>
  <si>
    <t>1 / 386</t>
  </si>
  <si>
    <t>ед./мест</t>
  </si>
  <si>
    <t>Численность детей посещающих УДО :</t>
  </si>
  <si>
    <t>III. Учреждения дополнительного образования:</t>
  </si>
  <si>
    <t>Высшее профессиональное образование:</t>
  </si>
  <si>
    <t>ед</t>
  </si>
  <si>
    <t>Ед. изм.</t>
  </si>
  <si>
    <t>из них по отраслям (вкл. аппарат):</t>
  </si>
  <si>
    <t xml:space="preserve">6 </t>
  </si>
  <si>
    <t xml:space="preserve">Станция скорой медицинской помощи 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</si>
  <si>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</si>
  <si>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</si>
  <si>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</si>
  <si>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</si>
  <si>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</si>
  <si>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</si>
  <si>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</si>
  <si>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</si>
  <si>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</si>
  <si>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</si>
  <si>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t>1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</si>
  <si>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</si>
  <si>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r>
      <t xml:space="preserve"> </t>
    </r>
    <r>
      <rPr>
        <sz val="13"/>
        <rFont val="Times New Roman Cyr"/>
        <family val="1"/>
        <charset val="204"/>
      </rPr>
      <t>+, -</t>
    </r>
  </si>
  <si>
    <t>V. Учреждения для детей-сирот:</t>
  </si>
  <si>
    <t xml:space="preserve"> - интернат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</si>
  <si>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</si>
  <si>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>IV. Учреждения для детей с отклонениями в развитии:</t>
  </si>
  <si>
    <t xml:space="preserve"> - детский дом (учреждение краевого подчинения)</t>
  </si>
  <si>
    <t xml:space="preserve"> - специальная (коррекционная) школа-интернат VIII вида (учреждение краевого подчинения)</t>
  </si>
  <si>
    <t>Красноярский краевой психоневрологический диспансер №5</t>
  </si>
  <si>
    <t>Красноярский краевой центр крови №2</t>
  </si>
  <si>
    <t xml:space="preserve"> - Родильный дом</t>
  </si>
  <si>
    <t xml:space="preserve"> - Детская больница</t>
  </si>
  <si>
    <t xml:space="preserve"> - центр образования</t>
  </si>
  <si>
    <t>Стоимость минимального набора продуктов питания</t>
  </si>
  <si>
    <t xml:space="preserve"> ремонт холодильника без ст-ти деталей                                     (замена холод. агрегата)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</si>
  <si>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</si>
  <si>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</si>
  <si>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</si>
  <si>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</si>
  <si>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</si>
  <si>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</si>
  <si>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</si>
  <si>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</si>
  <si>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</si>
  <si>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</si>
  <si>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ежеквартальная информация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</si>
  <si>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</si>
  <si>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</si>
  <si>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</si>
  <si>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</si>
  <si>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</si>
  <si>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</si>
  <si>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</si>
  <si>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</si>
  <si>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</si>
  <si>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МО г. Норильск*</t>
  </si>
  <si>
    <t>сентябрь</t>
  </si>
  <si>
    <t>Образовательные учреждения культуры</t>
  </si>
  <si>
    <t>Культурно -  досуговые центры</t>
  </si>
  <si>
    <t>ГУ "Норильский Заполярный театр драмы им. Вл. Маяковского"</t>
  </si>
  <si>
    <t>Центральная городская библиотека</t>
  </si>
  <si>
    <t>"Синема Арт Холл"</t>
  </si>
  <si>
    <t>"Ретро"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</si>
  <si>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</si>
  <si>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</si>
  <si>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</si>
  <si>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</si>
  <si>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</si>
  <si>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</si>
  <si>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</si>
  <si>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4 / 1 495</t>
  </si>
  <si>
    <t xml:space="preserve">* По данным территориального органа Федеральной службы Государственной статистики по Красноярскому краю   </t>
  </si>
  <si>
    <t>декабрь 2007**</t>
  </si>
  <si>
    <t>Динамика индекса потребительских цен по Красноярскому краю (декабрь к декабрю), %</t>
  </si>
  <si>
    <t xml:space="preserve"> молоко</t>
  </si>
  <si>
    <t>1 / 820</t>
  </si>
  <si>
    <t>2 / 845</t>
  </si>
  <si>
    <t xml:space="preserve"> - прочие спортсооружения</t>
  </si>
  <si>
    <t>филиалы Центральной городской библиотеки</t>
  </si>
  <si>
    <t>Таймырский Долгано-Ненецкий муницип. район</t>
  </si>
  <si>
    <t xml:space="preserve"> - учреждения дополнительного образования детей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</si>
  <si>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</si>
  <si>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 - высшее образование</t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</si>
  <si>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</si>
  <si>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</si>
  <si>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</si>
  <si>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</si>
  <si>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</si>
  <si>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</si>
  <si>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</si>
  <si>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</si>
  <si>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</si>
  <si>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</si>
  <si>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</si>
  <si>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</si>
  <si>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</si>
  <si>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</si>
  <si>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</si>
  <si>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</si>
  <si>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Таймырский Долгано-Ненецкий муницип. Район</t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</si>
  <si>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</si>
  <si>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</si>
  <si>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</si>
  <si>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</si>
  <si>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Сеть управления по делам культуры:</t>
  </si>
  <si>
    <t xml:space="preserve"> - центр информационных технологий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</si>
  <si>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</si>
  <si>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</si>
  <si>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</si>
  <si>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r>
      <t xml:space="preserve"> Тарифы для населения на жилищно-коммунальное хозяйство: </t>
    </r>
    <r>
      <rPr>
        <b/>
        <vertAlign val="superscript"/>
        <sz val="14"/>
        <rFont val="Times New Roman Cyr"/>
        <charset val="204"/>
      </rPr>
      <t>1</t>
    </r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</si>
  <si>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</si>
  <si>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Филиалы в МО г. Норильск (покупка/продажа)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</si>
  <si>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</si>
  <si>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</si>
  <si>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</si>
  <si>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</si>
  <si>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</si>
  <si>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</si>
  <si>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</si>
  <si>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</si>
  <si>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- здравоохранение всего,                                                                                                             в том числе: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</si>
  <si>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</si>
  <si>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</si>
  <si>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</si>
  <si>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</si>
  <si>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</si>
  <si>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</si>
  <si>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</si>
  <si>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</si>
  <si>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</si>
  <si>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</si>
  <si>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1 / 142</t>
  </si>
  <si>
    <t>2009/2008</t>
  </si>
  <si>
    <t xml:space="preserve"> - среднее прфессиональное образование</t>
  </si>
  <si>
    <t>7 / 2 380</t>
  </si>
  <si>
    <t xml:space="preserve">     работающие</t>
  </si>
  <si>
    <t xml:space="preserve">     неработающие</t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</si>
  <si>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- Данные ЦИОМ ЗФ ОАО "ГМК "Норильский никель"</t>
    </r>
  </si>
  <si>
    <t>Динамика курса Евро*</t>
  </si>
  <si>
    <t>Динамика курса доллара США*</t>
  </si>
  <si>
    <t>Информация о среднесписочной численности работников бюджетной сферы</t>
  </si>
  <si>
    <t>декабрь 2009</t>
  </si>
  <si>
    <t xml:space="preserve"> - списочная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</si>
  <si>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</si>
  <si>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</si>
  <si>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МБУ "Норильская художественная галерея":</t>
  </si>
  <si>
    <t>2010/2009</t>
  </si>
  <si>
    <t>см.</t>
  </si>
  <si>
    <t>$/тр.унция</t>
  </si>
  <si>
    <t>золото</t>
  </si>
  <si>
    <t>серебро</t>
  </si>
  <si>
    <t>$/т</t>
  </si>
  <si>
    <r>
      <t xml:space="preserve">никель        </t>
    </r>
    <r>
      <rPr>
        <sz val="13"/>
        <rFont val="Times New Roman"/>
        <family val="1"/>
        <charset val="204"/>
      </rPr>
      <t xml:space="preserve"> </t>
    </r>
  </si>
  <si>
    <t>1 / 181</t>
  </si>
  <si>
    <t xml:space="preserve"> Базовый тариф, взимаемый с родителей за содержание 1-го ребенка в ДДУ</t>
  </si>
  <si>
    <t xml:space="preserve">январь </t>
  </si>
  <si>
    <t>Белгородская область</t>
  </si>
  <si>
    <t>Ненецкий авт.округ</t>
  </si>
  <si>
    <t>Российская Федеpация</t>
  </si>
  <si>
    <t>от 300 до 2200</t>
  </si>
  <si>
    <t xml:space="preserve"> изготовление фотоснимков для паспорта  (6 шт.)</t>
  </si>
  <si>
    <t>1/75</t>
  </si>
  <si>
    <t>Саратовская область</t>
  </si>
  <si>
    <t>21/25</t>
  </si>
  <si>
    <t>14 (23)</t>
  </si>
  <si>
    <t>22/25</t>
  </si>
  <si>
    <t>26,5/28</t>
  </si>
  <si>
    <t>29,5/31</t>
  </si>
  <si>
    <t>г. Норильск</t>
  </si>
  <si>
    <t>г. Дудинка</t>
  </si>
  <si>
    <t>декабрь 2010</t>
  </si>
  <si>
    <t>средняя за 12 месяцев</t>
  </si>
  <si>
    <t>на 01.01.11</t>
  </si>
  <si>
    <t>на 01.01.11г.</t>
  </si>
  <si>
    <t>январь-декабрь 2010</t>
  </si>
  <si>
    <t>на 01.01.11г</t>
  </si>
  <si>
    <t>29,80 / 31,20</t>
  </si>
  <si>
    <t>39,55 / 41,15</t>
  </si>
  <si>
    <t>39,55 / 41,40</t>
  </si>
  <si>
    <t>29,55 / 31,55</t>
  </si>
  <si>
    <t>Молодежные центры</t>
  </si>
  <si>
    <t>27 /4 776</t>
  </si>
  <si>
    <t>17 (прочие учреждения здравоохранения)</t>
  </si>
  <si>
    <t>2011-2010</t>
  </si>
  <si>
    <t>к декабрю 2010 г., %</t>
  </si>
  <si>
    <t>29,05 / 30,30</t>
  </si>
  <si>
    <t>28,90 / 30,50</t>
  </si>
  <si>
    <t>29,40 / 30,35</t>
  </si>
  <si>
    <t>39,95 / 41,45</t>
  </si>
  <si>
    <t>39,95 / 41,60</t>
  </si>
  <si>
    <t>40,15 / 41,25</t>
  </si>
  <si>
    <t>23/26</t>
  </si>
  <si>
    <t>26/29</t>
  </si>
  <si>
    <t>29/32</t>
  </si>
  <si>
    <t>25,5/27</t>
  </si>
  <si>
    <r>
      <rPr>
        <b/>
        <sz val="13"/>
        <rFont val="Times New Roman Cyr"/>
        <charset val="204"/>
      </rPr>
      <t>(1)</t>
    </r>
    <r>
      <rPr>
        <sz val="13"/>
        <rFont val="Times New Roman Cyr"/>
        <charset val="204"/>
      </rPr>
      <t xml:space="preserve"> Изменение тарифов принято Постановлением Администрации города Норильска от 21.12.2010г. №506</t>
    </r>
  </si>
  <si>
    <r>
      <t>31,10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</si>
  <si>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256,98 (мес./чел.)</t>
  </si>
  <si>
    <t>327,35 (мес./чел.)</t>
  </si>
  <si>
    <t>28,30 / 29,60</t>
  </si>
  <si>
    <t>28,15 / 29,75</t>
  </si>
  <si>
    <t>28,85 / 29,75</t>
  </si>
  <si>
    <t>39,25 / 40,75</t>
  </si>
  <si>
    <t>39,20 / 40,85</t>
  </si>
  <si>
    <t>39,40 / 40,85</t>
  </si>
  <si>
    <t>ё</t>
  </si>
  <si>
    <t>3 / 468</t>
  </si>
  <si>
    <t>1 / 145</t>
  </si>
  <si>
    <t>1 / 150</t>
  </si>
  <si>
    <t>7 / 2 435</t>
  </si>
  <si>
    <t>27,85 / 29,00</t>
  </si>
  <si>
    <t>27,70 / 29,30</t>
  </si>
  <si>
    <t>28,10 / 29,05</t>
  </si>
  <si>
    <t>39,50 / 40,80</t>
  </si>
  <si>
    <t>39,30 / 40,90</t>
  </si>
  <si>
    <t>39,25 / 40,65</t>
  </si>
  <si>
    <r>
      <t xml:space="preserve">7131       </t>
    </r>
    <r>
      <rPr>
        <sz val="10"/>
        <rFont val="Times New Roman Cyr"/>
        <charset val="204"/>
      </rPr>
      <t>(по итогам 2010 года)</t>
    </r>
  </si>
  <si>
    <t>27/29</t>
  </si>
  <si>
    <t>31/32</t>
  </si>
  <si>
    <t>26,80 / 28,40</t>
  </si>
  <si>
    <t>27,20 / 28,20</t>
  </si>
  <si>
    <t>26,85 / 28,25</t>
  </si>
  <si>
    <t>40,10 / 41,55</t>
  </si>
  <si>
    <t>40,15 / 41,80</t>
  </si>
  <si>
    <t>40,20 / 41,42</t>
  </si>
  <si>
    <t>Оренбургская область</t>
  </si>
  <si>
    <r>
      <rPr>
        <b/>
        <sz val="10"/>
        <rFont val="Times New Roman Cyr"/>
        <charset val="204"/>
      </rPr>
      <t>*</t>
    </r>
    <r>
      <rPr>
        <sz val="10"/>
        <rFont val="Times New Roman CYR"/>
        <family val="1"/>
        <charset val="204"/>
      </rPr>
      <t xml:space="preserve"> - По данным ЗАГС</t>
    </r>
  </si>
  <si>
    <r>
      <t>Постоянное население - всего</t>
    </r>
    <r>
      <rPr>
        <b/>
        <vertAlign val="superscript"/>
        <sz val="13"/>
        <rFont val="Times New Roman Cyr"/>
        <charset val="204"/>
      </rPr>
      <t>1</t>
    </r>
  </si>
  <si>
    <t>(1) С 01.01.2011 г. учреждения здравоохранения переведены на финансирование за счет средств фонда обязательного медецинского страхования.</t>
  </si>
  <si>
    <r>
      <t xml:space="preserve"> Работники учреждений, финансируемых из краевого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</si>
  <si>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 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</si>
  <si>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 - финансируемые за счет местного бюджета</t>
    </r>
    <r>
      <rPr>
        <b/>
        <vertAlign val="superscript"/>
        <sz val="11"/>
        <rFont val="Times New Roman Cyr"/>
        <charset val="204"/>
      </rPr>
      <t>1</t>
    </r>
  </si>
  <si>
    <r>
      <t xml:space="preserve"> - финансируемые за счет Фонда обязательного медицинского страхования</t>
    </r>
    <r>
      <rPr>
        <b/>
        <vertAlign val="superscript"/>
        <sz val="11"/>
        <rFont val="Times New Roman Cyr"/>
        <charset val="204"/>
      </rPr>
      <t>1</t>
    </r>
  </si>
  <si>
    <t>(2) Учет численности ведется только по организациям получающим дополнительные компенсационные выплаты (ДКВ) и предоставившим отчет по форме "1-a труд" в Управление труда и трудовых ресурсов Администрации г. Норильска.</t>
  </si>
  <si>
    <t>(1) Данный показатель объединяет в себе три административных района: Кайеркан, Талнах и Центральный, а также поселок Снежногорск, в связи с принятием статуса - муниципальное образование город Норильск. Численность указана с учетом предварительных итогов ВПН-2010</t>
  </si>
  <si>
    <r>
      <t xml:space="preserve">               Средние цены на металлы</t>
    </r>
    <r>
      <rPr>
        <sz val="18"/>
        <rFont val="Times New Roman"/>
        <family val="1"/>
        <charset val="204"/>
      </rPr>
      <t xml:space="preserve"> (по данным Лондонской биржи металлов)</t>
    </r>
  </si>
  <si>
    <r>
      <t xml:space="preserve">46,02 </t>
    </r>
    <r>
      <rPr>
        <b/>
        <vertAlign val="superscript"/>
        <sz val="13"/>
        <rFont val="Times New Roman Cyr"/>
        <charset val="204"/>
      </rPr>
      <t>2</t>
    </r>
  </si>
  <si>
    <r>
      <rPr>
        <b/>
        <sz val="13"/>
        <rFont val="Times New Roman Cyr"/>
        <charset val="204"/>
      </rPr>
      <t xml:space="preserve">(3) </t>
    </r>
    <r>
      <rPr>
        <sz val="13"/>
        <rFont val="Times New Roman Cyr"/>
        <charset val="204"/>
      </rPr>
      <t>В соответствии с приказами Региональной энергетической комиссии Красноярского края с 01.01.11 г. произошло увеличение тарифов на электроэнергию.</t>
    </r>
  </si>
  <si>
    <r>
      <rPr>
        <b/>
        <sz val="13"/>
        <rFont val="Times New Roman Cyr"/>
        <charset val="204"/>
      </rPr>
      <t xml:space="preserve">(2)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</t>
    </r>
  </si>
  <si>
    <r>
      <t xml:space="preserve"> электроэнергия </t>
    </r>
    <r>
      <rPr>
        <b/>
        <vertAlign val="superscript"/>
        <sz val="13"/>
        <rFont val="Times New Roman Cyr"/>
        <charset val="204"/>
      </rPr>
      <t>3</t>
    </r>
  </si>
  <si>
    <t>Среднесписочная  численность  работающих на территории (без внешних совместителей) в соответствии с ОКВЭД, с учетом дорасчета по малым и микропредприятиям (по данным Красноярскстата за 2010 год)</t>
  </si>
  <si>
    <t>24/27</t>
  </si>
  <si>
    <t>27,45 / 28,70</t>
  </si>
  <si>
    <t>27,25 / 28,85</t>
  </si>
  <si>
    <t>27,75 / 28,75</t>
  </si>
  <si>
    <t>39,45 / 40,70</t>
  </si>
  <si>
    <t>39,25 / 40,90</t>
  </si>
  <si>
    <t>39,45 / 40,65</t>
  </si>
  <si>
    <t>Стоимость минимального набора продуктов питания в субъектах РФ за май 2010 и 2011г.</t>
  </si>
  <si>
    <t>Отклонение                                        май 2011 / 2010</t>
  </si>
  <si>
    <t>на 01.07.10</t>
  </si>
  <si>
    <t>на 01.07.11</t>
  </si>
  <si>
    <t>на 01.07.10г.</t>
  </si>
  <si>
    <t>на 01.07.2010г.</t>
  </si>
  <si>
    <t>на 01.07.2011г.</t>
  </si>
  <si>
    <t>на 01.07.11г.</t>
  </si>
  <si>
    <t>Отклонение 01.07.11г./ 01.07.10г, +, -</t>
  </si>
  <si>
    <r>
      <t>1240</t>
    </r>
    <r>
      <rPr>
        <b/>
        <sz val="13"/>
        <rFont val="Times New Roman Cyr"/>
        <charset val="204"/>
      </rPr>
      <t>*</t>
    </r>
  </si>
  <si>
    <r>
      <t>658</t>
    </r>
    <r>
      <rPr>
        <b/>
        <sz val="13"/>
        <rFont val="Times New Roman Cyr"/>
        <charset val="204"/>
      </rPr>
      <t>*</t>
    </r>
  </si>
  <si>
    <t>июнь 2010</t>
  </si>
  <si>
    <t>июнь 2011</t>
  </si>
  <si>
    <t>на 01.07.10г</t>
  </si>
  <si>
    <t>на 01.07.11г</t>
  </si>
  <si>
    <t>Отклонение                                    01.07.11г. / 01.07.10г.</t>
  </si>
  <si>
    <t>Отклонение                                          июнь 2011 / 2010</t>
  </si>
  <si>
    <t>Отклонение 01.07.11/ 01.07.10,          +, -</t>
  </si>
  <si>
    <t>01.07.2011г.</t>
  </si>
  <si>
    <r>
      <t xml:space="preserve"> I. Учреждение дошкольного образования</t>
    </r>
    <r>
      <rPr>
        <sz val="13"/>
        <rFont val="Times New Roman Cyr"/>
        <charset val="204"/>
      </rPr>
      <t xml:space="preserve"> </t>
    </r>
  </si>
  <si>
    <t>Численность детей стоящих на очереди по устройству в ДУ/ в том числе старше 3-х лет</t>
  </si>
  <si>
    <t>6758 / 1616</t>
  </si>
  <si>
    <t>5293/291</t>
  </si>
  <si>
    <t>44 / 22013</t>
  </si>
  <si>
    <t>42 / 21819</t>
  </si>
  <si>
    <r>
      <t xml:space="preserve"> - школ</t>
    </r>
    <r>
      <rPr>
        <b/>
        <vertAlign val="superscript"/>
        <sz val="13"/>
        <rFont val="Times New Roman Cyr"/>
        <charset val="204"/>
      </rPr>
      <t>1</t>
    </r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</si>
  <si>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</si>
  <si>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НФ ККИПК РЭО (филиал Красноярского института повышения квалификации)</t>
  </si>
  <si>
    <t>Училище</t>
  </si>
  <si>
    <t>Среднее профессиональное образование:</t>
  </si>
  <si>
    <r>
      <t>5</t>
    </r>
    <r>
      <rPr>
        <b/>
        <sz val="13"/>
        <rFont val="Times New Roman Cyr"/>
        <charset val="204"/>
      </rPr>
      <t xml:space="preserve"> </t>
    </r>
    <r>
      <rPr>
        <b/>
        <vertAlign val="superscript"/>
        <sz val="13"/>
        <rFont val="Times New Roman Cyr"/>
        <charset val="204"/>
      </rPr>
      <t>2</t>
    </r>
  </si>
  <si>
    <t>Филиалы иногородних ВУЗов</t>
  </si>
  <si>
    <r>
      <t xml:space="preserve">6 </t>
    </r>
    <r>
      <rPr>
        <b/>
        <vertAlign val="superscript"/>
        <sz val="13"/>
        <rFont val="Times New Roman Cyr"/>
        <charset val="204"/>
      </rPr>
      <t>3</t>
    </r>
  </si>
  <si>
    <t>2 / 775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</si>
  <si>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</si>
  <si>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>1 / 760</t>
  </si>
  <si>
    <t xml:space="preserve">           Городская больница № 3 (пос. Снежногорск)</t>
  </si>
  <si>
    <t>1 / 15</t>
  </si>
  <si>
    <t>3 / 409</t>
  </si>
  <si>
    <t>1 / 132</t>
  </si>
  <si>
    <t>1 / 127</t>
  </si>
  <si>
    <t xml:space="preserve"> - Городская поликлиника № 1 (р-н Центральный)</t>
  </si>
  <si>
    <t xml:space="preserve"> - МСЧ-2  (р-н Талнах)</t>
  </si>
  <si>
    <t xml:space="preserve"> - Городская поликлиника № 3 (р-н Кайеркан)</t>
  </si>
  <si>
    <t>МБУ "Централизованная библиотечная система":                       в том числе:</t>
  </si>
  <si>
    <t>Музеи (включая 2 филиала):                                                                   в том числе: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</si>
  <si>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</si>
  <si>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Спортучреждения (вместе с ДЮСШ), всего:</t>
  </si>
  <si>
    <t>спортсооружения на базе спортучреждений:</t>
  </si>
  <si>
    <t xml:space="preserve"> - бассейн</t>
  </si>
  <si>
    <t xml:space="preserve"> - каток</t>
  </si>
  <si>
    <r>
      <t xml:space="preserve"> - лыжные базы и горнолыжные базы</t>
    </r>
    <r>
      <rPr>
        <b/>
        <vertAlign val="superscript"/>
        <sz val="13"/>
        <rFont val="Times New Roman Cyr"/>
        <charset val="204"/>
      </rPr>
      <t>4</t>
    </r>
  </si>
  <si>
    <r>
      <t xml:space="preserve"> - стадион</t>
    </r>
    <r>
      <rPr>
        <b/>
        <vertAlign val="superscript"/>
        <sz val="13"/>
        <rFont val="Times New Roman Cyr"/>
        <charset val="204"/>
      </rPr>
      <t>5</t>
    </r>
  </si>
  <si>
    <t>Норильский центр безопасности дорожного движения</t>
  </si>
  <si>
    <r>
      <rPr>
        <b/>
        <sz val="13"/>
        <rFont val="Times New Roman Cyr"/>
        <charset val="204"/>
      </rPr>
      <t>(1)</t>
    </r>
    <r>
      <rPr>
        <sz val="13"/>
        <rFont val="Times New Roman Cyr"/>
        <charset val="204"/>
      </rPr>
      <t xml:space="preserve"> Реорганизовано МБОУ «СОШ №26» путем присоединения к МБОУ «СОШ №28» и «СОШ №34» путем присоединения к МБОУ «Гимназия №1»</t>
    </r>
  </si>
  <si>
    <r>
      <rPr>
        <b/>
        <sz val="13"/>
        <rFont val="Times New Roman Cyr"/>
        <charset val="204"/>
      </rPr>
      <t>(2)</t>
    </r>
    <r>
      <rPr>
        <sz val="13"/>
        <rFont val="Times New Roman Cyr"/>
        <family val="1"/>
        <charset val="204"/>
      </rPr>
      <t xml:space="preserve"> Приостановлена деятельность филиала Колледжа менеджмента и права по причине отказа краем в выдаче документа, устанавливающего право ведения образовательной деятельности</t>
    </r>
  </si>
  <si>
    <r>
      <rPr>
        <b/>
        <sz val="13"/>
        <rFont val="Times New Roman Cyr"/>
        <charset val="204"/>
      </rPr>
      <t>(3)</t>
    </r>
    <r>
      <rPr>
        <sz val="13"/>
        <rFont val="Times New Roman Cyr"/>
        <charset val="204"/>
      </rPr>
      <t xml:space="preserve">  Закрыты филиалы ВУЗов:
Сибирский федеральный университет
Санкт-Петербургский государственный университет аэрокосмического приборостроения (ГУАП)
Томский государственный университет систем управления и радиоэлектроники</t>
    </r>
  </si>
  <si>
    <r>
      <rPr>
        <b/>
        <sz val="13"/>
        <rFont val="Times New Roman"/>
        <family val="1"/>
        <charset val="204"/>
      </rPr>
      <t xml:space="preserve">(4) </t>
    </r>
    <r>
      <rPr>
        <sz val="13"/>
        <rFont val="Times New Roman"/>
        <family val="1"/>
        <charset val="204"/>
      </rPr>
      <t>МБУ "Горнолыжный комплекс "Отдельная" с 25.12.2009г. Присоединен к МБОУ ДОД "ДЮСШ по зимним видам спорта"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</si>
  <si>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Стадион "Заполярник" закрыт на реконструкцию</t>
    </r>
  </si>
  <si>
    <t>5/584</t>
  </si>
  <si>
    <t>4/906</t>
  </si>
  <si>
    <t>Динамика индекса потребительских цен по Красноярскому краю (июнь к июню), %</t>
  </si>
  <si>
    <t>Динамика индекса потребительских цен по Красноярскому краю (январь-июнь к январю-июню), %</t>
  </si>
  <si>
    <t>Индексы цен по группам товаров и услуг в Красноярском крае,%</t>
  </si>
  <si>
    <t>Индексы цен</t>
  </si>
  <si>
    <t>Продовольственные товары</t>
  </si>
  <si>
    <t>Непродовольственные товары</t>
  </si>
  <si>
    <t>Бытовые услуги</t>
  </si>
  <si>
    <t xml:space="preserve">Жилищно-коммунальные услуги    </t>
  </si>
  <si>
    <t>Индексы цен в различных секторах экономики по Красноярскому краю,%</t>
  </si>
  <si>
    <t>Индекс цен производителей промышленных товаров</t>
  </si>
  <si>
    <t>добыча полезных ископаемых</t>
  </si>
  <si>
    <t>добыча топливно-энергетических полезных ископаемых</t>
  </si>
  <si>
    <t>добыча металлических руд</t>
  </si>
  <si>
    <t>обрабатывающие производства</t>
  </si>
  <si>
    <t>производство и распределение электроэнергии, газа и воды</t>
  </si>
  <si>
    <t>Индексы цен строительной продукции</t>
  </si>
  <si>
    <r>
      <t xml:space="preserve">Строительная продукция – </t>
    </r>
    <r>
      <rPr>
        <i/>
        <sz val="10"/>
        <rFont val="Times New Roman"/>
        <family val="1"/>
        <charset val="204"/>
      </rPr>
      <t>всего, в том числе:</t>
    </r>
  </si>
  <si>
    <t>строительно – монтажные работы</t>
  </si>
  <si>
    <t>машины и оборудование</t>
  </si>
  <si>
    <t>прочие капитальные работы и затраты</t>
  </si>
  <si>
    <t>Индексы тарифов на грузовые перевозки</t>
  </si>
  <si>
    <r>
      <t>Транспорт - всего</t>
    </r>
    <r>
      <rPr>
        <i/>
        <sz val="10"/>
        <rFont val="Times New Roman"/>
        <family val="1"/>
        <charset val="204"/>
      </rPr>
      <t>, в том числе:</t>
    </r>
  </si>
  <si>
    <t>железнодорожный транспорт</t>
  </si>
  <si>
    <t>воздушный транспорт</t>
  </si>
  <si>
    <t>автомобильный транспорт</t>
  </si>
  <si>
    <t>внутригородское и пригородное сообщение</t>
  </si>
  <si>
    <t>трубопроводный транспорт</t>
  </si>
  <si>
    <t>Индексы тарифов на услуги связи</t>
  </si>
  <si>
    <r>
      <t xml:space="preserve">Услуги связи – всего, </t>
    </r>
    <r>
      <rPr>
        <i/>
        <sz val="10"/>
        <rFont val="Times New Roman"/>
        <family val="1"/>
        <charset val="204"/>
      </rPr>
      <t>в том числе:</t>
    </r>
  </si>
  <si>
    <t>почтовая связь</t>
  </si>
  <si>
    <t>городская телефонная связь</t>
  </si>
  <si>
    <t>междугородная телефонная связь</t>
  </si>
  <si>
    <t>передача данных по каналам связи</t>
  </si>
  <si>
    <t>беспроводная связь от сотовых систем</t>
  </si>
  <si>
    <r>
      <t xml:space="preserve">44,57 </t>
    </r>
    <r>
      <rPr>
        <vertAlign val="superscript"/>
        <sz val="13"/>
        <rFont val="Times New Roman Cyr"/>
        <charset val="204"/>
      </rPr>
      <t>2</t>
    </r>
  </si>
  <si>
    <t>Средние цены в городах РФ и МО г. Норильск в июне 2011 года, по данным Росстата</t>
  </si>
  <si>
    <t>01.07.08 г.</t>
  </si>
  <si>
    <t>01.07.09 г.</t>
  </si>
  <si>
    <t>01.07.10 г.</t>
  </si>
  <si>
    <t>01.07.11 г.</t>
  </si>
  <si>
    <t>27,35 / 28,65</t>
  </si>
  <si>
    <t>27,20 / 28,80</t>
  </si>
  <si>
    <t>27,75 / 28,70</t>
  </si>
  <si>
    <t>39,60 / 41,05</t>
  </si>
  <si>
    <t>39,55 / 41,20</t>
  </si>
  <si>
    <t>39,80 / 41,00</t>
  </si>
  <si>
    <t>Итого за 1 полугодие</t>
  </si>
  <si>
    <t>2011/2010</t>
  </si>
  <si>
    <t>июнь 2011 г. к</t>
  </si>
  <si>
    <t xml:space="preserve">маю 2011г.
2009 г.
</t>
  </si>
  <si>
    <t>декабрю 2010г.</t>
  </si>
  <si>
    <t>июню 2010г.</t>
  </si>
  <si>
    <t>Январь – июнь 2011 г. к январю – июню 2010 г.</t>
  </si>
  <si>
    <t>за июнь 2011г</t>
  </si>
  <si>
    <t>за июнь 2010г</t>
  </si>
  <si>
    <t>Курская область</t>
  </si>
  <si>
    <t>Омская область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</si>
</sst>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4" formatCode="#,##0.0_ ;\-#,##0.0\ "/>
  </numFmts>
  <fonts count="7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color indexed="81"/>
      <name val="Tahoma"/>
      <family val="2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vertAlign val="superscript"/>
      <sz val="14"/>
      <name val="Times New Roman Cyr"/>
      <charset val="204"/>
    </font>
    <font>
      <b/>
      <sz val="16"/>
      <name val="Times New Roman"/>
      <family val="1"/>
      <charset val="204"/>
    </font>
    <font>
      <sz val="11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b/>
      <vertAlign val="superscript"/>
      <sz val="11"/>
      <name val="Times New Roman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A9A9A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</cellStyleXfs>
  <cellXfs count="998"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 applyBorder="1" applyAlignment="1">
      <alignment horizontal="left"/>
    </xf>
    <xf numFmtId="167" fontId="3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167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166" fontId="9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36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40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wrapText="1"/>
    </xf>
    <xf numFmtId="2" fontId="34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/>
    <xf numFmtId="166" fontId="4" fillId="0" borderId="0" xfId="0" applyNumberFormat="1" applyFont="1" applyFill="1" applyBorder="1"/>
    <xf numFmtId="0" fontId="50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0" fontId="39" fillId="0" borderId="0" xfId="0" applyFont="1" applyFill="1" applyBorder="1" applyAlignment="1"/>
    <xf numFmtId="0" fontId="37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51" fillId="0" borderId="0" xfId="0" applyFont="1" applyFill="1"/>
    <xf numFmtId="0" fontId="20" fillId="0" borderId="0" xfId="0" applyFont="1" applyFill="1" applyAlignment="1"/>
    <xf numFmtId="0" fontId="58" fillId="0" borderId="0" xfId="0" applyFont="1" applyFill="1" applyAlignment="1"/>
    <xf numFmtId="2" fontId="3" fillId="0" borderId="0" xfId="0" applyNumberFormat="1" applyFont="1" applyFill="1"/>
    <xf numFmtId="1" fontId="3" fillId="0" borderId="0" xfId="0" applyNumberFormat="1" applyFont="1" applyFill="1"/>
    <xf numFmtId="0" fontId="31" fillId="0" borderId="0" xfId="0" applyFont="1" applyFill="1"/>
    <xf numFmtId="3" fontId="26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justify" wrapText="1"/>
    </xf>
    <xf numFmtId="167" fontId="31" fillId="0" borderId="0" xfId="0" applyNumberFormat="1" applyFont="1" applyFill="1"/>
    <xf numFmtId="1" fontId="31" fillId="0" borderId="0" xfId="0" applyNumberFormat="1" applyFont="1" applyFill="1"/>
    <xf numFmtId="167" fontId="3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67" fontId="4" fillId="0" borderId="0" xfId="0" applyNumberFormat="1" applyFont="1" applyFill="1" applyBorder="1"/>
    <xf numFmtId="0" fontId="23" fillId="0" borderId="0" xfId="0" applyFont="1" applyFill="1" applyAlignment="1"/>
    <xf numFmtId="0" fontId="40" fillId="0" borderId="0" xfId="0" applyFont="1" applyFill="1" applyBorder="1"/>
    <xf numFmtId="0" fontId="41" fillId="0" borderId="0" xfId="0" applyFont="1" applyFill="1" applyBorder="1" applyAlignment="1">
      <alignment vertical="top" wrapText="1"/>
    </xf>
    <xf numFmtId="0" fontId="42" fillId="0" borderId="0" xfId="0" applyFont="1" applyFill="1" applyBorder="1"/>
    <xf numFmtId="0" fontId="4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justify"/>
    </xf>
    <xf numFmtId="0" fontId="39" fillId="0" borderId="0" xfId="0" applyFont="1" applyFill="1"/>
    <xf numFmtId="3" fontId="3" fillId="0" borderId="0" xfId="0" applyNumberFormat="1" applyFont="1" applyFill="1"/>
    <xf numFmtId="2" fontId="3" fillId="0" borderId="0" xfId="0" applyNumberFormat="1" applyFont="1" applyFill="1" applyAlignment="1">
      <alignment horizontal="left"/>
    </xf>
    <xf numFmtId="0" fontId="36" fillId="0" borderId="0" xfId="17" applyFont="1" applyFill="1" applyBorder="1" applyAlignment="1">
      <alignment horizontal="left" wrapText="1"/>
    </xf>
    <xf numFmtId="166" fontId="8" fillId="2" borderId="0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3" fillId="2" borderId="37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7" fontId="3" fillId="2" borderId="3" xfId="0" applyNumberFormat="1" applyFont="1" applyFill="1" applyBorder="1"/>
    <xf numFmtId="167" fontId="3" fillId="2" borderId="38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30" xfId="0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7" fontId="3" fillId="2" borderId="2" xfId="0" applyNumberFormat="1" applyFont="1" applyFill="1" applyBorder="1"/>
    <xf numFmtId="167" fontId="3" fillId="2" borderId="39" xfId="0" applyNumberFormat="1" applyFont="1" applyFill="1" applyBorder="1"/>
    <xf numFmtId="0" fontId="64" fillId="0" borderId="0" xfId="2" applyFont="1" applyFill="1" applyBorder="1" applyAlignment="1">
      <alignment horizontal="right" wrapText="1"/>
    </xf>
    <xf numFmtId="0" fontId="63" fillId="0" borderId="0" xfId="7" applyFont="1"/>
    <xf numFmtId="0" fontId="63" fillId="0" borderId="0" xfId="11" applyFont="1" applyFill="1"/>
    <xf numFmtId="0" fontId="63" fillId="0" borderId="0" xfId="12" applyFont="1" applyFill="1"/>
    <xf numFmtId="0" fontId="63" fillId="0" borderId="0" xfId="13" applyFont="1" applyFill="1"/>
    <xf numFmtId="0" fontId="62" fillId="0" borderId="0" xfId="14" applyFill="1"/>
    <xf numFmtId="0" fontId="62" fillId="0" borderId="0" xfId="15" applyFill="1"/>
    <xf numFmtId="0" fontId="63" fillId="0" borderId="0" xfId="16" applyFont="1" applyFill="1"/>
    <xf numFmtId="0" fontId="63" fillId="0" borderId="0" xfId="8" applyFont="1" applyFill="1"/>
    <xf numFmtId="0" fontId="63" fillId="0" borderId="0" xfId="10" applyFont="1" applyFill="1"/>
    <xf numFmtId="0" fontId="63" fillId="0" borderId="0" xfId="9" applyFont="1" applyFill="1"/>
    <xf numFmtId="0" fontId="18" fillId="0" borderId="0" xfId="0" applyFont="1" applyFill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65" fillId="0" borderId="0" xfId="8" applyFont="1" applyFill="1"/>
    <xf numFmtId="0" fontId="5" fillId="0" borderId="0" xfId="0" applyFont="1" applyFill="1" applyBorder="1"/>
    <xf numFmtId="0" fontId="65" fillId="0" borderId="0" xfId="10" applyFont="1" applyFill="1"/>
    <xf numFmtId="0" fontId="65" fillId="0" borderId="0" xfId="9" applyFont="1" applyFill="1"/>
    <xf numFmtId="0" fontId="5" fillId="0" borderId="0" xfId="0" applyFont="1" applyFill="1"/>
    <xf numFmtId="166" fontId="8" fillId="0" borderId="14" xfId="0" applyNumberFormat="1" applyFont="1" applyFill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/>
    </xf>
    <xf numFmtId="0" fontId="66" fillId="0" borderId="0" xfId="3" applyFont="1" applyFill="1" applyBorder="1" applyAlignment="1">
      <alignment horizontal="right" wrapText="1"/>
    </xf>
    <xf numFmtId="0" fontId="66" fillId="0" borderId="0" xfId="4" applyFont="1" applyFill="1" applyBorder="1" applyAlignment="1">
      <alignment horizontal="right" wrapText="1"/>
    </xf>
    <xf numFmtId="0" fontId="67" fillId="0" borderId="0" xfId="5" applyFont="1" applyFill="1" applyBorder="1" applyAlignment="1">
      <alignment horizontal="right" wrapText="1"/>
    </xf>
    <xf numFmtId="0" fontId="64" fillId="0" borderId="0" xfId="5" applyFont="1" applyFill="1" applyBorder="1" applyAlignment="1">
      <alignment horizontal="right" wrapText="1"/>
    </xf>
    <xf numFmtId="0" fontId="67" fillId="0" borderId="0" xfId="6" applyFont="1" applyFill="1" applyBorder="1" applyAlignment="1">
      <alignment horizontal="right" wrapText="1"/>
    </xf>
    <xf numFmtId="0" fontId="64" fillId="0" borderId="0" xfId="6" applyFont="1" applyFill="1" applyBorder="1" applyAlignment="1">
      <alignment horizontal="right" wrapText="1"/>
    </xf>
    <xf numFmtId="0" fontId="3" fillId="2" borderId="0" xfId="0" applyFont="1" applyFill="1"/>
    <xf numFmtId="0" fontId="35" fillId="0" borderId="5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47" fillId="0" borderId="0" xfId="0" applyFont="1" applyFill="1" applyAlignment="1">
      <alignment horizontal="center"/>
    </xf>
    <xf numFmtId="0" fontId="35" fillId="0" borderId="3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28" fillId="0" borderId="54" xfId="0" applyFont="1" applyFill="1" applyBorder="1" applyAlignment="1">
      <alignment horizontal="center" vertical="center" wrapText="1"/>
    </xf>
    <xf numFmtId="166" fontId="28" fillId="0" borderId="12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166" fontId="28" fillId="0" borderId="14" xfId="0" applyNumberFormat="1" applyFont="1" applyFill="1" applyBorder="1" applyAlignment="1">
      <alignment horizontal="center" vertical="center" wrapText="1"/>
    </xf>
    <xf numFmtId="166" fontId="28" fillId="0" borderId="16" xfId="0" applyNumberFormat="1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166" fontId="28" fillId="0" borderId="23" xfId="0" applyNumberFormat="1" applyFont="1" applyFill="1" applyBorder="1" applyAlignment="1">
      <alignment horizontal="center" vertical="center" wrapText="1"/>
    </xf>
    <xf numFmtId="166" fontId="28" fillId="0" borderId="15" xfId="0" applyNumberFormat="1" applyFont="1" applyFill="1" applyBorder="1" applyAlignment="1">
      <alignment horizontal="center" vertical="center" wrapText="1"/>
    </xf>
    <xf numFmtId="166" fontId="28" fillId="0" borderId="13" xfId="0" applyNumberFormat="1" applyFont="1" applyFill="1" applyBorder="1" applyAlignment="1">
      <alignment horizontal="center" vertical="center" wrapText="1"/>
    </xf>
    <xf numFmtId="166" fontId="28" fillId="0" borderId="40" xfId="0" applyNumberFormat="1" applyFont="1" applyFill="1" applyBorder="1" applyAlignment="1">
      <alignment horizontal="center" vertical="center" wrapText="1"/>
    </xf>
    <xf numFmtId="166" fontId="28" fillId="0" borderId="42" xfId="0" applyNumberFormat="1" applyFont="1" applyFill="1" applyBorder="1" applyAlignment="1">
      <alignment horizontal="center" vertical="center" wrapText="1"/>
    </xf>
    <xf numFmtId="166" fontId="28" fillId="0" borderId="47" xfId="0" applyNumberFormat="1" applyFont="1" applyFill="1" applyBorder="1" applyAlignment="1">
      <alignment horizontal="center" vertical="center" wrapText="1"/>
    </xf>
    <xf numFmtId="2" fontId="7" fillId="2" borderId="50" xfId="0" applyNumberFormat="1" applyFont="1" applyFill="1" applyBorder="1" applyAlignment="1">
      <alignment horizontal="center" vertical="top"/>
    </xf>
    <xf numFmtId="49" fontId="7" fillId="2" borderId="50" xfId="0" applyNumberFormat="1" applyFont="1" applyFill="1" applyBorder="1" applyAlignment="1">
      <alignment horizontal="center" vertical="center" wrapText="1"/>
    </xf>
    <xf numFmtId="3" fontId="7" fillId="2" borderId="37" xfId="0" applyNumberFormat="1" applyFont="1" applyFill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3" fontId="25" fillId="2" borderId="38" xfId="0" applyNumberFormat="1" applyFont="1" applyFill="1" applyBorder="1" applyAlignment="1">
      <alignment horizontal="center" vertical="center"/>
    </xf>
    <xf numFmtId="3" fontId="25" fillId="2" borderId="38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center"/>
    </xf>
    <xf numFmtId="3" fontId="8" fillId="0" borderId="39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166" fontId="2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3" fillId="0" borderId="0" xfId="0" applyFont="1" applyFill="1"/>
    <xf numFmtId="0" fontId="47" fillId="0" borderId="0" xfId="0" applyFont="1" applyFill="1" applyBorder="1" applyAlignment="1"/>
    <xf numFmtId="0" fontId="28" fillId="0" borderId="53" xfId="0" applyFont="1" applyFill="1" applyBorder="1" applyAlignment="1">
      <alignment vertical="top" wrapText="1"/>
    </xf>
    <xf numFmtId="166" fontId="28" fillId="0" borderId="26" xfId="0" applyNumberFormat="1" applyFont="1" applyFill="1" applyBorder="1" applyAlignment="1">
      <alignment horizontal="center" vertical="center" wrapText="1"/>
    </xf>
    <xf numFmtId="166" fontId="28" fillId="0" borderId="31" xfId="0" applyNumberFormat="1" applyFont="1" applyFill="1" applyBorder="1" applyAlignment="1">
      <alignment horizontal="center" vertical="center" wrapText="1"/>
    </xf>
    <xf numFmtId="3" fontId="8" fillId="0" borderId="57" xfId="0" applyNumberFormat="1" applyFont="1" applyFill="1" applyBorder="1" applyAlignment="1">
      <alignment horizontal="center" vertical="center"/>
    </xf>
    <xf numFmtId="167" fontId="8" fillId="0" borderId="55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0" fontId="7" fillId="0" borderId="31" xfId="0" applyFont="1" applyFill="1" applyBorder="1" applyAlignment="1">
      <alignment horizontal="left"/>
    </xf>
    <xf numFmtId="3" fontId="8" fillId="0" borderId="31" xfId="0" applyNumberFormat="1" applyFont="1" applyFill="1" applyBorder="1" applyAlignment="1">
      <alignment horizontal="center"/>
    </xf>
    <xf numFmtId="166" fontId="8" fillId="0" borderId="31" xfId="0" applyNumberFormat="1" applyFont="1" applyFill="1" applyBorder="1" applyAlignment="1">
      <alignment horizontal="center" vertical="center"/>
    </xf>
    <xf numFmtId="167" fontId="8" fillId="0" borderId="3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6" fontId="8" fillId="0" borderId="56" xfId="0" applyNumberFormat="1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0" fillId="3" borderId="0" xfId="0" applyFill="1"/>
    <xf numFmtId="0" fontId="7" fillId="0" borderId="50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8" fillId="3" borderId="1" xfId="0" applyFont="1" applyFill="1" applyBorder="1" applyAlignment="1">
      <alignment horizontal="center"/>
    </xf>
    <xf numFmtId="0" fontId="25" fillId="3" borderId="0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/>
    <xf numFmtId="3" fontId="8" fillId="3" borderId="4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7" fillId="3" borderId="1" xfId="0" applyFont="1" applyFill="1" applyBorder="1"/>
    <xf numFmtId="0" fontId="8" fillId="3" borderId="38" xfId="0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25" fillId="3" borderId="3" xfId="0" applyFont="1" applyFill="1" applyBorder="1" applyAlignment="1">
      <alignment horizontal="left"/>
    </xf>
    <xf numFmtId="0" fontId="28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25" fillId="3" borderId="3" xfId="0" applyFont="1" applyFill="1" applyBorder="1" applyAlignment="1">
      <alignment horizontal="left" vertical="top" wrapText="1"/>
    </xf>
    <xf numFmtId="0" fontId="28" fillId="3" borderId="3" xfId="0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/>
    </xf>
    <xf numFmtId="0" fontId="8" fillId="3" borderId="39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24" fillId="3" borderId="37" xfId="0" applyFont="1" applyFill="1" applyBorder="1"/>
    <xf numFmtId="0" fontId="0" fillId="3" borderId="10" xfId="0" applyFill="1" applyBorder="1"/>
    <xf numFmtId="0" fontId="3" fillId="3" borderId="1" xfId="0" applyFont="1" applyFill="1" applyBorder="1"/>
    <xf numFmtId="0" fontId="25" fillId="3" borderId="38" xfId="0" applyFont="1" applyFill="1" applyBorder="1"/>
    <xf numFmtId="0" fontId="8" fillId="3" borderId="0" xfId="0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0" fontId="24" fillId="3" borderId="37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horizontal="center"/>
    </xf>
    <xf numFmtId="0" fontId="25" fillId="3" borderId="38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/>
    </xf>
    <xf numFmtId="0" fontId="25" fillId="3" borderId="39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/>
    </xf>
    <xf numFmtId="0" fontId="0" fillId="3" borderId="1" xfId="0" applyFill="1" applyBorder="1"/>
    <xf numFmtId="0" fontId="8" fillId="3" borderId="3" xfId="0" applyFont="1" applyFill="1" applyBorder="1"/>
    <xf numFmtId="0" fontId="8" fillId="3" borderId="2" xfId="0" applyFont="1" applyFill="1" applyBorder="1"/>
    <xf numFmtId="49" fontId="8" fillId="3" borderId="2" xfId="0" applyNumberFormat="1" applyFont="1" applyFill="1" applyBorder="1" applyAlignment="1">
      <alignment horizontal="center"/>
    </xf>
    <xf numFmtId="49" fontId="8" fillId="3" borderId="3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/>
    </xf>
    <xf numFmtId="0" fontId="7" fillId="3" borderId="31" xfId="0" applyFont="1" applyFill="1" applyBorder="1" applyAlignment="1">
      <alignment vertical="center" wrapText="1"/>
    </xf>
    <xf numFmtId="0" fontId="8" fillId="3" borderId="48" xfId="0" applyFont="1" applyFill="1" applyBorder="1" applyAlignment="1">
      <alignment horizontal="center"/>
    </xf>
    <xf numFmtId="0" fontId="7" fillId="3" borderId="31" xfId="0" applyFont="1" applyFill="1" applyBorder="1"/>
    <xf numFmtId="0" fontId="8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28" fillId="3" borderId="1" xfId="0" applyFont="1" applyFill="1" applyBorder="1" applyAlignment="1">
      <alignment horizontal="center" vertical="center"/>
    </xf>
    <xf numFmtId="0" fontId="0" fillId="3" borderId="0" xfId="0" applyFont="1" applyFill="1"/>
    <xf numFmtId="0" fontId="7" fillId="3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25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horizontal="left" vertical="center" wrapText="1"/>
    </xf>
    <xf numFmtId="0" fontId="33" fillId="3" borderId="3" xfId="0" applyFont="1" applyFill="1" applyBorder="1" applyAlignment="1">
      <alignment vertical="center"/>
    </xf>
    <xf numFmtId="0" fontId="33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28" fillId="3" borderId="3" xfId="0" applyFont="1" applyFill="1" applyBorder="1" applyAlignment="1">
      <alignment horizontal="left"/>
    </xf>
    <xf numFmtId="0" fontId="28" fillId="3" borderId="3" xfId="0" applyFont="1" applyFill="1" applyBorder="1"/>
    <xf numFmtId="0" fontId="7" fillId="3" borderId="0" xfId="0" applyFont="1" applyFill="1" applyBorder="1" applyAlignment="1">
      <alignment horizontal="center" vertical="center" textRotation="90"/>
    </xf>
    <xf numFmtId="0" fontId="8" fillId="3" borderId="0" xfId="0" applyFont="1" applyFill="1"/>
    <xf numFmtId="0" fontId="3" fillId="3" borderId="0" xfId="0" applyFont="1" applyFill="1"/>
    <xf numFmtId="0" fontId="7" fillId="0" borderId="3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9" fillId="0" borderId="56" xfId="0" applyFont="1" applyFill="1" applyBorder="1" applyAlignment="1">
      <alignment horizontal="center"/>
    </xf>
    <xf numFmtId="4" fontId="39" fillId="0" borderId="56" xfId="0" applyNumberFormat="1" applyFont="1" applyFill="1" applyBorder="1" applyAlignment="1">
      <alignment horizontal="center"/>
    </xf>
    <xf numFmtId="4" fontId="39" fillId="0" borderId="62" xfId="0" applyNumberFormat="1" applyFont="1" applyFill="1" applyBorder="1" applyAlignment="1">
      <alignment horizontal="center"/>
    </xf>
    <xf numFmtId="4" fontId="39" fillId="0" borderId="57" xfId="0" applyNumberFormat="1" applyFont="1" applyFill="1" applyBorder="1" applyAlignment="1">
      <alignment horizontal="center"/>
    </xf>
    <xf numFmtId="167" fontId="39" fillId="0" borderId="6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166" fontId="8" fillId="0" borderId="50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center" vertical="center"/>
    </xf>
    <xf numFmtId="166" fontId="8" fillId="0" borderId="48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wrapText="1"/>
    </xf>
    <xf numFmtId="166" fontId="1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166" fontId="28" fillId="0" borderId="2" xfId="0" applyNumberFormat="1" applyFont="1" applyFill="1" applyBorder="1" applyAlignment="1">
      <alignment horizontal="center" vertical="center" wrapText="1"/>
    </xf>
    <xf numFmtId="166" fontId="28" fillId="0" borderId="3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7" fontId="39" fillId="0" borderId="0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/>
    </xf>
    <xf numFmtId="166" fontId="39" fillId="0" borderId="62" xfId="0" applyNumberFormat="1" applyFont="1" applyFill="1" applyBorder="1" applyAlignment="1">
      <alignment horizontal="center"/>
    </xf>
    <xf numFmtId="166" fontId="39" fillId="0" borderId="56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167" fontId="8" fillId="0" borderId="5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/>
    <xf numFmtId="0" fontId="8" fillId="0" borderId="11" xfId="0" applyFont="1" applyFill="1" applyBorder="1"/>
    <xf numFmtId="0" fontId="8" fillId="0" borderId="55" xfId="0" applyFont="1" applyFill="1" applyBorder="1"/>
    <xf numFmtId="3" fontId="9" fillId="0" borderId="57" xfId="0" applyNumberFormat="1" applyFont="1" applyFill="1" applyBorder="1" applyAlignment="1">
      <alignment horizontal="center"/>
    </xf>
    <xf numFmtId="3" fontId="7" fillId="0" borderId="55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56" xfId="0" applyFont="1" applyFill="1" applyBorder="1"/>
    <xf numFmtId="0" fontId="3" fillId="0" borderId="38" xfId="0" applyFont="1" applyFill="1" applyBorder="1"/>
    <xf numFmtId="0" fontId="8" fillId="3" borderId="0" xfId="0" applyFont="1" applyFill="1" applyAlignment="1">
      <alignment wrapText="1"/>
    </xf>
    <xf numFmtId="0" fontId="36" fillId="3" borderId="0" xfId="0" applyFont="1" applyFill="1" applyBorder="1" applyAlignment="1">
      <alignment vertical="top" wrapText="1"/>
    </xf>
    <xf numFmtId="0" fontId="39" fillId="3" borderId="0" xfId="0" applyFont="1" applyFill="1" applyBorder="1"/>
    <xf numFmtId="0" fontId="37" fillId="3" borderId="0" xfId="0" applyFont="1" applyFill="1" applyBorder="1" applyAlignment="1">
      <alignment vertical="top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66" fontId="28" fillId="0" borderId="28" xfId="0" applyNumberFormat="1" applyFont="1" applyFill="1" applyBorder="1" applyAlignment="1">
      <alignment horizontal="center" vertical="center" wrapText="1"/>
    </xf>
    <xf numFmtId="166" fontId="28" fillId="0" borderId="54" xfId="0" applyNumberFormat="1" applyFont="1" applyFill="1" applyBorder="1" applyAlignment="1">
      <alignment horizontal="center" vertical="center" wrapText="1"/>
    </xf>
    <xf numFmtId="166" fontId="28" fillId="0" borderId="30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0" fontId="36" fillId="3" borderId="54" xfId="0" applyFont="1" applyFill="1" applyBorder="1" applyAlignment="1">
      <alignment horizontal="center" vertical="top" wrapText="1"/>
    </xf>
    <xf numFmtId="0" fontId="36" fillId="3" borderId="28" xfId="0" applyFont="1" applyFill="1" applyBorder="1" applyAlignment="1">
      <alignment horizontal="center" vertical="top" wrapText="1"/>
    </xf>
    <xf numFmtId="0" fontId="39" fillId="2" borderId="0" xfId="0" applyFont="1" applyFill="1" applyBorder="1"/>
    <xf numFmtId="0" fontId="39" fillId="2" borderId="0" xfId="0" applyFont="1" applyFill="1" applyBorder="1" applyAlignment="1">
      <alignment horizontal="justify"/>
    </xf>
    <xf numFmtId="0" fontId="36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6" fillId="3" borderId="11" xfId="0" applyFont="1" applyFill="1" applyBorder="1" applyAlignment="1">
      <alignment horizontal="center" wrapText="1"/>
    </xf>
    <xf numFmtId="0" fontId="36" fillId="3" borderId="57" xfId="0" applyFont="1" applyFill="1" applyBorder="1" applyAlignment="1">
      <alignment horizontal="center" wrapText="1"/>
    </xf>
    <xf numFmtId="0" fontId="36" fillId="3" borderId="55" xfId="0" applyFont="1" applyFill="1" applyBorder="1" applyAlignment="1">
      <alignment horizontal="center" wrapText="1"/>
    </xf>
    <xf numFmtId="167" fontId="36" fillId="3" borderId="57" xfId="0" applyNumberFormat="1" applyFont="1" applyFill="1" applyBorder="1" applyAlignment="1">
      <alignment horizontal="center" wrapText="1"/>
    </xf>
    <xf numFmtId="167" fontId="36" fillId="3" borderId="55" xfId="0" applyNumberFormat="1" applyFont="1" applyFill="1" applyBorder="1" applyAlignment="1">
      <alignment horizontal="center" wrapText="1"/>
    </xf>
    <xf numFmtId="0" fontId="36" fillId="3" borderId="17" xfId="0" applyFont="1" applyFill="1" applyBorder="1" applyAlignment="1">
      <alignment horizontal="center" wrapText="1"/>
    </xf>
    <xf numFmtId="0" fontId="36" fillId="3" borderId="56" xfId="0" applyFont="1" applyFill="1" applyBorder="1" applyAlignment="1">
      <alignment horizontal="center" wrapText="1"/>
    </xf>
    <xf numFmtId="0" fontId="36" fillId="3" borderId="18" xfId="0" applyFont="1" applyFill="1" applyBorder="1" applyAlignment="1">
      <alignment horizontal="center" wrapText="1"/>
    </xf>
    <xf numFmtId="167" fontId="36" fillId="3" borderId="56" xfId="0" applyNumberFormat="1" applyFont="1" applyFill="1" applyBorder="1" applyAlignment="1">
      <alignment horizontal="center" wrapText="1"/>
    </xf>
    <xf numFmtId="167" fontId="36" fillId="3" borderId="18" xfId="0" applyNumberFormat="1" applyFont="1" applyFill="1" applyBorder="1" applyAlignment="1">
      <alignment horizontal="center" wrapText="1"/>
    </xf>
    <xf numFmtId="2" fontId="36" fillId="3" borderId="18" xfId="0" applyNumberFormat="1" applyFont="1" applyFill="1" applyBorder="1" applyAlignment="1">
      <alignment horizontal="center" wrapText="1"/>
    </xf>
    <xf numFmtId="0" fontId="36" fillId="3" borderId="35" xfId="0" applyFont="1" applyFill="1" applyBorder="1" applyAlignment="1">
      <alignment horizontal="center" vertical="top" wrapText="1"/>
    </xf>
    <xf numFmtId="0" fontId="36" fillId="3" borderId="45" xfId="0" applyFont="1" applyFill="1" applyBorder="1" applyAlignment="1">
      <alignment horizontal="center" wrapText="1"/>
    </xf>
    <xf numFmtId="167" fontId="36" fillId="3" borderId="59" xfId="0" applyNumberFormat="1" applyFont="1" applyFill="1" applyBorder="1" applyAlignment="1">
      <alignment horizontal="center" wrapText="1"/>
    </xf>
    <xf numFmtId="2" fontId="36" fillId="3" borderId="36" xfId="0" applyNumberFormat="1" applyFont="1" applyFill="1" applyBorder="1" applyAlignment="1">
      <alignment horizontal="center" wrapText="1"/>
    </xf>
    <xf numFmtId="167" fontId="36" fillId="3" borderId="36" xfId="0" applyNumberFormat="1" applyFont="1" applyFill="1" applyBorder="1" applyAlignment="1">
      <alignment horizontal="center" wrapText="1"/>
    </xf>
    <xf numFmtId="49" fontId="36" fillId="3" borderId="12" xfId="0" applyNumberFormat="1" applyFont="1" applyFill="1" applyBorder="1" applyAlignment="1">
      <alignment horizontal="center" vertical="top" wrapText="1"/>
    </xf>
    <xf numFmtId="2" fontId="36" fillId="3" borderId="55" xfId="0" applyNumberFormat="1" applyFont="1" applyFill="1" applyBorder="1" applyAlignment="1">
      <alignment horizontal="center" wrapText="1"/>
    </xf>
    <xf numFmtId="167" fontId="36" fillId="3" borderId="11" xfId="0" applyNumberFormat="1" applyFont="1" applyFill="1" applyBorder="1" applyAlignment="1">
      <alignment horizontal="center" wrapText="1"/>
    </xf>
    <xf numFmtId="49" fontId="36" fillId="3" borderId="23" xfId="0" applyNumberFormat="1" applyFont="1" applyFill="1" applyBorder="1" applyAlignment="1">
      <alignment horizontal="center" vertical="top" wrapText="1"/>
    </xf>
    <xf numFmtId="167" fontId="36" fillId="3" borderId="45" xfId="0" applyNumberFormat="1" applyFont="1" applyFill="1" applyBorder="1" applyAlignment="1">
      <alignment horizontal="center" wrapText="1"/>
    </xf>
    <xf numFmtId="0" fontId="36" fillId="3" borderId="23" xfId="0" applyFont="1" applyFill="1" applyBorder="1" applyAlignment="1">
      <alignment horizontal="center" vertical="top" wrapText="1"/>
    </xf>
    <xf numFmtId="0" fontId="36" fillId="3" borderId="14" xfId="0" applyFont="1" applyFill="1" applyBorder="1" applyAlignment="1">
      <alignment horizontal="center" vertical="top" wrapText="1"/>
    </xf>
    <xf numFmtId="167" fontId="36" fillId="3" borderId="17" xfId="0" applyNumberFormat="1" applyFont="1" applyFill="1" applyBorder="1" applyAlignment="1">
      <alignment horizontal="center" wrapText="1"/>
    </xf>
    <xf numFmtId="49" fontId="36" fillId="3" borderId="54" xfId="0" applyNumberFormat="1" applyFont="1" applyFill="1" applyBorder="1" applyAlignment="1">
      <alignment horizontal="center" vertical="top" wrapText="1"/>
    </xf>
    <xf numFmtId="167" fontId="36" fillId="3" borderId="58" xfId="0" applyNumberFormat="1" applyFont="1" applyFill="1" applyBorder="1" applyAlignment="1">
      <alignment horizontal="center" wrapText="1"/>
    </xf>
    <xf numFmtId="167" fontId="36" fillId="3" borderId="51" xfId="0" applyNumberFormat="1" applyFont="1" applyFill="1" applyBorder="1" applyAlignment="1">
      <alignment horizontal="center" wrapText="1"/>
    </xf>
    <xf numFmtId="2" fontId="36" fillId="3" borderId="11" xfId="0" applyNumberFormat="1" applyFont="1" applyFill="1" applyBorder="1" applyAlignment="1">
      <alignment horizontal="center" wrapText="1"/>
    </xf>
    <xf numFmtId="49" fontId="36" fillId="3" borderId="28" xfId="0" applyNumberFormat="1" applyFont="1" applyFill="1" applyBorder="1" applyAlignment="1">
      <alignment horizontal="center" vertical="top" wrapText="1"/>
    </xf>
    <xf numFmtId="167" fontId="36" fillId="3" borderId="19" xfId="0" applyNumberFormat="1" applyFont="1" applyFill="1" applyBorder="1" applyAlignment="1">
      <alignment horizontal="center" wrapText="1"/>
    </xf>
    <xf numFmtId="167" fontId="36" fillId="3" borderId="20" xfId="0" applyNumberFormat="1" applyFont="1" applyFill="1" applyBorder="1" applyAlignment="1">
      <alignment horizontal="center" wrapText="1"/>
    </xf>
    <xf numFmtId="49" fontId="36" fillId="3" borderId="35" xfId="0" applyNumberFormat="1" applyFont="1" applyFill="1" applyBorder="1" applyAlignment="1">
      <alignment horizontal="center" vertical="top" wrapText="1"/>
    </xf>
    <xf numFmtId="167" fontId="36" fillId="3" borderId="60" xfId="0" applyNumberFormat="1" applyFont="1" applyFill="1" applyBorder="1" applyAlignment="1">
      <alignment horizontal="center" wrapText="1"/>
    </xf>
    <xf numFmtId="2" fontId="36" fillId="3" borderId="59" xfId="0" applyNumberFormat="1" applyFont="1" applyFill="1" applyBorder="1" applyAlignment="1">
      <alignment horizontal="center" wrapText="1"/>
    </xf>
    <xf numFmtId="167" fontId="36" fillId="3" borderId="25" xfId="0" applyNumberFormat="1" applyFont="1" applyFill="1" applyBorder="1" applyAlignment="1">
      <alignment horizontal="center" wrapText="1"/>
    </xf>
    <xf numFmtId="2" fontId="36" fillId="3" borderId="45" xfId="0" applyNumberFormat="1" applyFont="1" applyFill="1" applyBorder="1" applyAlignment="1">
      <alignment horizontal="center" wrapText="1"/>
    </xf>
    <xf numFmtId="2" fontId="36" fillId="3" borderId="56" xfId="0" applyNumberFormat="1" applyFont="1" applyFill="1" applyBorder="1" applyAlignment="1">
      <alignment horizontal="center" wrapText="1"/>
    </xf>
    <xf numFmtId="2" fontId="36" fillId="3" borderId="17" xfId="0" applyNumberFormat="1" applyFont="1" applyFill="1" applyBorder="1" applyAlignment="1">
      <alignment horizontal="center" wrapText="1"/>
    </xf>
    <xf numFmtId="49" fontId="36" fillId="3" borderId="14" xfId="0" applyNumberFormat="1" applyFont="1" applyFill="1" applyBorder="1" applyAlignment="1">
      <alignment horizontal="center" vertical="top" wrapText="1"/>
    </xf>
    <xf numFmtId="49" fontId="36" fillId="3" borderId="64" xfId="0" applyNumberFormat="1" applyFont="1" applyFill="1" applyBorder="1" applyAlignment="1">
      <alignment horizontal="center" vertical="top" wrapText="1"/>
    </xf>
    <xf numFmtId="167" fontId="36" fillId="3" borderId="43" xfId="0" applyNumberFormat="1" applyFont="1" applyFill="1" applyBorder="1" applyAlignment="1">
      <alignment horizontal="center" wrapText="1"/>
    </xf>
    <xf numFmtId="167" fontId="36" fillId="3" borderId="62" xfId="0" applyNumberFormat="1" applyFont="1" applyFill="1" applyBorder="1" applyAlignment="1">
      <alignment horizontal="center" wrapText="1"/>
    </xf>
    <xf numFmtId="167" fontId="36" fillId="3" borderId="65" xfId="0" applyNumberFormat="1" applyFont="1" applyFill="1" applyBorder="1" applyAlignment="1">
      <alignment horizontal="center" wrapText="1"/>
    </xf>
    <xf numFmtId="167" fontId="36" fillId="3" borderId="66" xfId="0" applyNumberFormat="1" applyFont="1" applyFill="1" applyBorder="1" applyAlignment="1">
      <alignment horizontal="center" wrapText="1"/>
    </xf>
    <xf numFmtId="167" fontId="36" fillId="3" borderId="11" xfId="0" applyNumberFormat="1" applyFont="1" applyFill="1" applyBorder="1" applyAlignment="1">
      <alignment horizontal="center" vertical="center" wrapText="1"/>
    </xf>
    <xf numFmtId="167" fontId="36" fillId="3" borderId="57" xfId="0" applyNumberFormat="1" applyFont="1" applyFill="1" applyBorder="1" applyAlignment="1">
      <alignment horizontal="center" vertical="center" wrapText="1"/>
    </xf>
    <xf numFmtId="167" fontId="36" fillId="3" borderId="55" xfId="0" applyNumberFormat="1" applyFont="1" applyFill="1" applyBorder="1" applyAlignment="1">
      <alignment horizontal="center" vertical="center" wrapText="1"/>
    </xf>
    <xf numFmtId="167" fontId="36" fillId="3" borderId="58" xfId="0" applyNumberFormat="1" applyFont="1" applyFill="1" applyBorder="1" applyAlignment="1">
      <alignment horizontal="center" vertical="center" wrapText="1"/>
    </xf>
    <xf numFmtId="167" fontId="36" fillId="3" borderId="51" xfId="0" applyNumberFormat="1" applyFont="1" applyFill="1" applyBorder="1" applyAlignment="1">
      <alignment horizontal="center" vertical="center" wrapText="1"/>
    </xf>
    <xf numFmtId="167" fontId="36" fillId="3" borderId="18" xfId="0" applyNumberFormat="1" applyFont="1" applyFill="1" applyBorder="1" applyAlignment="1">
      <alignment horizontal="center" vertical="center" wrapText="1"/>
    </xf>
    <xf numFmtId="167" fontId="36" fillId="3" borderId="20" xfId="0" applyNumberFormat="1" applyFont="1" applyFill="1" applyBorder="1" applyAlignment="1">
      <alignment horizontal="center" vertical="center" wrapText="1"/>
    </xf>
    <xf numFmtId="167" fontId="36" fillId="3" borderId="17" xfId="0" applyNumberFormat="1" applyFont="1" applyFill="1" applyBorder="1" applyAlignment="1">
      <alignment horizontal="center" vertical="center" wrapText="1"/>
    </xf>
    <xf numFmtId="49" fontId="36" fillId="3" borderId="28" xfId="0" applyNumberFormat="1" applyFont="1" applyFill="1" applyBorder="1" applyAlignment="1">
      <alignment horizontal="center" vertical="center" wrapText="1"/>
    </xf>
    <xf numFmtId="167" fontId="36" fillId="3" borderId="56" xfId="0" applyNumberFormat="1" applyFont="1" applyFill="1" applyBorder="1" applyAlignment="1">
      <alignment horizontal="center" vertical="center" wrapText="1"/>
    </xf>
    <xf numFmtId="167" fontId="36" fillId="3" borderId="19" xfId="0" applyNumberFormat="1" applyFont="1" applyFill="1" applyBorder="1" applyAlignment="1">
      <alignment horizontal="center" vertical="center" wrapText="1"/>
    </xf>
    <xf numFmtId="49" fontId="36" fillId="3" borderId="35" xfId="0" applyNumberFormat="1" applyFont="1" applyFill="1" applyBorder="1" applyAlignment="1">
      <alignment horizontal="center" vertical="center" wrapText="1"/>
    </xf>
    <xf numFmtId="167" fontId="36" fillId="3" borderId="45" xfId="0" applyNumberFormat="1" applyFont="1" applyFill="1" applyBorder="1" applyAlignment="1">
      <alignment horizontal="center" vertical="center" wrapText="1"/>
    </xf>
    <xf numFmtId="167" fontId="36" fillId="3" borderId="59" xfId="0" applyNumberFormat="1" applyFont="1" applyFill="1" applyBorder="1" applyAlignment="1">
      <alignment horizontal="center" vertical="center" wrapText="1"/>
    </xf>
    <xf numFmtId="167" fontId="36" fillId="3" borderId="36" xfId="0" applyNumberFormat="1" applyFont="1" applyFill="1" applyBorder="1" applyAlignment="1">
      <alignment horizontal="center" vertical="center" wrapText="1"/>
    </xf>
    <xf numFmtId="167" fontId="36" fillId="3" borderId="60" xfId="0" applyNumberFormat="1" applyFont="1" applyFill="1" applyBorder="1" applyAlignment="1">
      <alignment horizontal="center" vertical="center" wrapText="1"/>
    </xf>
    <xf numFmtId="167" fontId="36" fillId="3" borderId="25" xfId="0" applyNumberFormat="1" applyFont="1" applyFill="1" applyBorder="1" applyAlignment="1">
      <alignment horizontal="center" vertical="center" wrapText="1"/>
    </xf>
    <xf numFmtId="49" fontId="36" fillId="3" borderId="1" xfId="0" applyNumberFormat="1" applyFont="1" applyFill="1" applyBorder="1" applyAlignment="1">
      <alignment horizontal="center" vertical="center" wrapText="1"/>
    </xf>
    <xf numFmtId="167" fontId="36" fillId="3" borderId="68" xfId="0" applyNumberFormat="1" applyFont="1" applyFill="1" applyBorder="1" applyAlignment="1">
      <alignment horizontal="center" vertical="center" wrapText="1"/>
    </xf>
    <xf numFmtId="167" fontId="36" fillId="3" borderId="74" xfId="0" applyNumberFormat="1" applyFont="1" applyFill="1" applyBorder="1" applyAlignment="1">
      <alignment horizontal="center" vertical="center" wrapText="1"/>
    </xf>
    <xf numFmtId="167" fontId="36" fillId="3" borderId="69" xfId="0" applyNumberFormat="1" applyFont="1" applyFill="1" applyBorder="1" applyAlignment="1">
      <alignment horizontal="center" vertical="center" wrapText="1"/>
    </xf>
    <xf numFmtId="49" fontId="36" fillId="3" borderId="2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3" fontId="24" fillId="0" borderId="12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3" fontId="25" fillId="0" borderId="64" xfId="0" applyNumberFormat="1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vertical="center"/>
    </xf>
    <xf numFmtId="0" fontId="8" fillId="0" borderId="64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 wrapText="1"/>
    </xf>
    <xf numFmtId="166" fontId="25" fillId="0" borderId="64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/>
    </xf>
    <xf numFmtId="0" fontId="3" fillId="0" borderId="14" xfId="0" applyFont="1" applyFill="1" applyBorder="1"/>
    <xf numFmtId="3" fontId="25" fillId="0" borderId="16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/>
    </xf>
    <xf numFmtId="2" fontId="8" fillId="0" borderId="31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 wrapText="1"/>
    </xf>
    <xf numFmtId="3" fontId="8" fillId="0" borderId="6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64" xfId="0" applyFont="1" applyFill="1" applyBorder="1" applyAlignment="1">
      <alignment vertical="center" wrapText="1"/>
    </xf>
    <xf numFmtId="166" fontId="8" fillId="0" borderId="64" xfId="0" applyNumberFormat="1" applyFont="1" applyFill="1" applyBorder="1" applyAlignment="1">
      <alignment horizontal="center" vertical="center"/>
    </xf>
    <xf numFmtId="167" fontId="4" fillId="0" borderId="56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2" fontId="34" fillId="0" borderId="3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/>
    </xf>
    <xf numFmtId="2" fontId="34" fillId="0" borderId="61" xfId="0" applyNumberFormat="1" applyFont="1" applyFill="1" applyBorder="1" applyAlignment="1">
      <alignment horizontal="center" vertical="center"/>
    </xf>
    <xf numFmtId="2" fontId="55" fillId="0" borderId="31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0" fontId="3" fillId="0" borderId="39" xfId="0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0" fontId="8" fillId="0" borderId="3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5" xfId="0" applyFont="1" applyFill="1" applyBorder="1"/>
    <xf numFmtId="0" fontId="8" fillId="0" borderId="30" xfId="0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/>
    </xf>
    <xf numFmtId="3" fontId="8" fillId="0" borderId="39" xfId="0" applyNumberFormat="1" applyFont="1" applyFill="1" applyBorder="1" applyAlignment="1">
      <alignment horizontal="center"/>
    </xf>
    <xf numFmtId="166" fontId="24" fillId="0" borderId="1" xfId="0" applyNumberFormat="1" applyFont="1" applyFill="1" applyBorder="1" applyAlignment="1">
      <alignment horizontal="center" vertical="center"/>
    </xf>
    <xf numFmtId="0" fontId="3" fillId="0" borderId="37" xfId="0" applyFont="1" applyFill="1" applyBorder="1"/>
    <xf numFmtId="3" fontId="8" fillId="0" borderId="38" xfId="0" applyNumberFormat="1" applyFont="1" applyFill="1" applyBorder="1" applyAlignment="1">
      <alignment horizontal="center"/>
    </xf>
    <xf numFmtId="3" fontId="54" fillId="0" borderId="31" xfId="0" applyNumberFormat="1" applyFont="1" applyFill="1" applyBorder="1" applyAlignment="1">
      <alignment horizontal="center" vertical="center" wrapText="1"/>
    </xf>
    <xf numFmtId="3" fontId="22" fillId="0" borderId="53" xfId="0" applyNumberFormat="1" applyFont="1" applyFill="1" applyBorder="1" applyAlignment="1">
      <alignment horizontal="center" vertical="center"/>
    </xf>
    <xf numFmtId="3" fontId="22" fillId="0" borderId="31" xfId="0" applyNumberFormat="1" applyFont="1" applyFill="1" applyBorder="1" applyAlignment="1">
      <alignment horizontal="center" vertical="center"/>
    </xf>
    <xf numFmtId="3" fontId="22" fillId="0" borderId="49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64" xfId="0" applyNumberFormat="1" applyFont="1" applyFill="1" applyBorder="1" applyAlignment="1">
      <alignment horizontal="center" vertical="center"/>
    </xf>
    <xf numFmtId="3" fontId="68" fillId="0" borderId="68" xfId="0" applyNumberFormat="1" applyFont="1" applyFill="1" applyBorder="1" applyAlignment="1">
      <alignment horizontal="center" vertical="center"/>
    </xf>
    <xf numFmtId="3" fontId="68" fillId="0" borderId="3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7" fillId="0" borderId="31" xfId="0" applyFont="1" applyFill="1" applyBorder="1"/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0" fontId="28" fillId="3" borderId="0" xfId="0" applyFont="1" applyFill="1" applyAlignment="1">
      <alignment horizontal="left" vertical="center" wrapText="1"/>
    </xf>
    <xf numFmtId="0" fontId="21" fillId="0" borderId="9" xfId="0" applyFont="1" applyFill="1" applyBorder="1" applyAlignment="1"/>
    <xf numFmtId="3" fontId="25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3" fontId="8" fillId="0" borderId="54" xfId="0" applyNumberFormat="1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center" vertical="center"/>
    </xf>
    <xf numFmtId="3" fontId="27" fillId="0" borderId="28" xfId="0" applyNumberFormat="1" applyFont="1" applyFill="1" applyBorder="1" applyAlignment="1">
      <alignment horizontal="center" vertical="center"/>
    </xf>
    <xf numFmtId="3" fontId="27" fillId="0" borderId="35" xfId="0" applyNumberFormat="1" applyFont="1" applyFill="1" applyBorder="1" applyAlignment="1">
      <alignment horizontal="center" vertical="center"/>
    </xf>
    <xf numFmtId="3" fontId="21" fillId="0" borderId="28" xfId="0" applyNumberFormat="1" applyFont="1" applyFill="1" applyBorder="1" applyAlignment="1">
      <alignment horizontal="center" vertical="center"/>
    </xf>
    <xf numFmtId="3" fontId="21" fillId="0" borderId="63" xfId="0" applyNumberFormat="1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left" vertical="center" wrapText="1"/>
    </xf>
    <xf numFmtId="166" fontId="8" fillId="0" borderId="12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/>
    </xf>
    <xf numFmtId="49" fontId="27" fillId="0" borderId="23" xfId="0" applyNumberFormat="1" applyFont="1" applyFill="1" applyBorder="1" applyAlignment="1">
      <alignment horizontal="left" vertical="center" wrapText="1"/>
    </xf>
    <xf numFmtId="0" fontId="27" fillId="0" borderId="23" xfId="0" applyNumberFormat="1" applyFont="1" applyFill="1" applyBorder="1" applyAlignment="1">
      <alignment horizontal="center" vertical="center"/>
    </xf>
    <xf numFmtId="49" fontId="27" fillId="0" borderId="35" xfId="0" applyNumberFormat="1" applyFont="1" applyFill="1" applyBorder="1" applyAlignment="1">
      <alignment horizontal="left" vertical="center" wrapText="1"/>
    </xf>
    <xf numFmtId="0" fontId="32" fillId="0" borderId="28" xfId="0" applyNumberFormat="1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left" vertical="center" wrapText="1"/>
    </xf>
    <xf numFmtId="0" fontId="21" fillId="0" borderId="64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vertical="center" wrapText="1"/>
    </xf>
    <xf numFmtId="3" fontId="25" fillId="0" borderId="30" xfId="0" applyNumberFormat="1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justify" wrapText="1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0" borderId="17" xfId="0" applyFont="1" applyFill="1" applyBorder="1"/>
    <xf numFmtId="166" fontId="8" fillId="0" borderId="18" xfId="0" applyNumberFormat="1" applyFont="1" applyFill="1" applyBorder="1" applyAlignment="1">
      <alignment horizontal="center" vertical="center"/>
    </xf>
    <xf numFmtId="0" fontId="8" fillId="0" borderId="43" xfId="0" applyFont="1" applyFill="1" applyBorder="1"/>
    <xf numFmtId="166" fontId="8" fillId="0" borderId="62" xfId="0" applyNumberFormat="1" applyFont="1" applyFill="1" applyBorder="1" applyAlignment="1">
      <alignment horizontal="center" vertical="center"/>
    </xf>
    <xf numFmtId="166" fontId="8" fillId="0" borderId="65" xfId="0" applyNumberFormat="1" applyFont="1" applyFill="1" applyBorder="1" applyAlignment="1">
      <alignment horizontal="center" vertical="center"/>
    </xf>
    <xf numFmtId="0" fontId="7" fillId="0" borderId="54" xfId="0" applyFont="1" applyFill="1" applyBorder="1"/>
    <xf numFmtId="0" fontId="8" fillId="0" borderId="28" xfId="0" applyFont="1" applyFill="1" applyBorder="1"/>
    <xf numFmtId="0" fontId="8" fillId="0" borderId="35" xfId="0" applyFont="1" applyFill="1" applyBorder="1"/>
    <xf numFmtId="166" fontId="8" fillId="0" borderId="43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0" fontId="4" fillId="0" borderId="17" xfId="0" applyFont="1" applyFill="1" applyBorder="1"/>
    <xf numFmtId="167" fontId="4" fillId="0" borderId="18" xfId="0" applyNumberFormat="1" applyFont="1" applyFill="1" applyBorder="1" applyAlignment="1">
      <alignment horizontal="center"/>
    </xf>
    <xf numFmtId="0" fontId="4" fillId="0" borderId="43" xfId="0" applyFont="1" applyFill="1" applyBorder="1"/>
    <xf numFmtId="167" fontId="4" fillId="0" borderId="62" xfId="0" applyNumberFormat="1" applyFont="1" applyFill="1" applyBorder="1" applyAlignment="1">
      <alignment horizontal="center"/>
    </xf>
    <xf numFmtId="167" fontId="4" fillId="0" borderId="65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/>
    </xf>
    <xf numFmtId="167" fontId="71" fillId="0" borderId="56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3" fillId="3" borderId="10" xfId="0" applyFont="1" applyFill="1" applyBorder="1"/>
    <xf numFmtId="3" fontId="8" fillId="3" borderId="38" xfId="0" applyNumberFormat="1" applyFont="1" applyFill="1" applyBorder="1" applyAlignment="1">
      <alignment horizontal="center"/>
    </xf>
    <xf numFmtId="0" fontId="8" fillId="3" borderId="31" xfId="0" applyNumberFormat="1" applyFont="1" applyFill="1" applyBorder="1" applyAlignment="1">
      <alignment horizontal="center"/>
    </xf>
    <xf numFmtId="0" fontId="0" fillId="0" borderId="0" xfId="0" applyFont="1" applyFill="1"/>
    <xf numFmtId="0" fontId="7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24" fillId="3" borderId="64" xfId="0" applyFont="1" applyFill="1" applyBorder="1" applyAlignment="1">
      <alignment horizontal="left"/>
    </xf>
    <xf numFmtId="0" fontId="8" fillId="3" borderId="52" xfId="0" applyFont="1" applyFill="1" applyBorder="1" applyAlignment="1">
      <alignment horizontal="center"/>
    </xf>
    <xf numFmtId="0" fontId="8" fillId="3" borderId="64" xfId="0" applyFont="1" applyFill="1" applyBorder="1" applyAlignment="1">
      <alignment horizontal="center"/>
    </xf>
    <xf numFmtId="0" fontId="7" fillId="0" borderId="5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vertical="center"/>
    </xf>
    <xf numFmtId="0" fontId="8" fillId="0" borderId="30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8" fillId="0" borderId="53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2" fillId="3" borderId="31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horizontal="center" vertical="center" wrapText="1"/>
    </xf>
    <xf numFmtId="3" fontId="8" fillId="3" borderId="39" xfId="0" applyNumberFormat="1" applyFont="1" applyFill="1" applyBorder="1" applyAlignment="1">
      <alignment horizontal="center"/>
    </xf>
    <xf numFmtId="3" fontId="8" fillId="3" borderId="37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0" fillId="3" borderId="3" xfId="0" applyFill="1" applyBorder="1"/>
    <xf numFmtId="49" fontId="8" fillId="3" borderId="1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49" fontId="8" fillId="3" borderId="31" xfId="0" applyNumberFormat="1" applyFont="1" applyFill="1" applyBorder="1" applyAlignment="1">
      <alignment horizontal="center"/>
    </xf>
    <xf numFmtId="0" fontId="0" fillId="3" borderId="1" xfId="0" applyFont="1" applyFill="1" applyBorder="1"/>
    <xf numFmtId="3" fontId="8" fillId="0" borderId="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28" fillId="0" borderId="54" xfId="0" applyFont="1" applyFill="1" applyBorder="1" applyAlignment="1">
      <alignment vertical="top" wrapText="1"/>
    </xf>
    <xf numFmtId="167" fontId="36" fillId="0" borderId="12" xfId="0" applyNumberFormat="1" applyFont="1" applyFill="1" applyBorder="1" applyAlignment="1">
      <alignment horizontal="center" wrapText="1"/>
    </xf>
    <xf numFmtId="167" fontId="4" fillId="0" borderId="13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67" fontId="36" fillId="0" borderId="54" xfId="0" applyNumberFormat="1" applyFont="1" applyFill="1" applyBorder="1" applyAlignment="1">
      <alignment horizontal="center" wrapText="1"/>
    </xf>
    <xf numFmtId="167" fontId="4" fillId="0" borderId="40" xfId="0" applyNumberFormat="1" applyFont="1" applyFill="1" applyBorder="1" applyAlignment="1">
      <alignment horizontal="center"/>
    </xf>
    <xf numFmtId="167" fontId="36" fillId="0" borderId="13" xfId="0" applyNumberFormat="1" applyFont="1" applyFill="1" applyBorder="1" applyAlignment="1">
      <alignment horizontal="center" wrapText="1"/>
    </xf>
    <xf numFmtId="167" fontId="4" fillId="0" borderId="54" xfId="0" applyNumberFormat="1" applyFont="1" applyFill="1" applyBorder="1" applyAlignment="1">
      <alignment horizontal="center"/>
    </xf>
    <xf numFmtId="0" fontId="28" fillId="0" borderId="28" xfId="0" applyFont="1" applyFill="1" applyBorder="1" applyAlignment="1">
      <alignment vertical="top" wrapText="1"/>
    </xf>
    <xf numFmtId="167" fontId="36" fillId="0" borderId="14" xfId="0" applyNumberFormat="1" applyFont="1" applyFill="1" applyBorder="1" applyAlignment="1">
      <alignment horizontal="center" wrapText="1"/>
    </xf>
    <xf numFmtId="167" fontId="4" fillId="0" borderId="16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36" fillId="0" borderId="28" xfId="0" applyNumberFormat="1" applyFont="1" applyFill="1" applyBorder="1" applyAlignment="1">
      <alignment horizontal="center" wrapText="1"/>
    </xf>
    <xf numFmtId="167" fontId="4" fillId="0" borderId="42" xfId="0" applyNumberFormat="1" applyFont="1" applyFill="1" applyBorder="1" applyAlignment="1">
      <alignment horizontal="center"/>
    </xf>
    <xf numFmtId="167" fontId="36" fillId="0" borderId="16" xfId="0" applyNumberFormat="1" applyFont="1" applyFill="1" applyBorder="1" applyAlignment="1">
      <alignment horizontal="center" wrapText="1"/>
    </xf>
    <xf numFmtId="167" fontId="4" fillId="0" borderId="28" xfId="0" applyNumberFormat="1" applyFont="1" applyFill="1" applyBorder="1" applyAlignment="1">
      <alignment horizontal="center"/>
    </xf>
    <xf numFmtId="167" fontId="36" fillId="0" borderId="14" xfId="0" applyNumberFormat="1" applyFont="1" applyFill="1" applyBorder="1" applyAlignment="1">
      <alignment horizontal="center" vertical="top" wrapText="1"/>
    </xf>
    <xf numFmtId="167" fontId="36" fillId="0" borderId="28" xfId="0" applyNumberFormat="1" applyFont="1" applyFill="1" applyBorder="1" applyAlignment="1">
      <alignment horizontal="center" vertical="top" wrapText="1"/>
    </xf>
    <xf numFmtId="167" fontId="36" fillId="0" borderId="16" xfId="0" applyNumberFormat="1" applyFont="1" applyFill="1" applyBorder="1" applyAlignment="1">
      <alignment horizontal="center" vertical="top" wrapText="1"/>
    </xf>
    <xf numFmtId="167" fontId="36" fillId="0" borderId="14" xfId="0" applyNumberFormat="1" applyFont="1" applyFill="1" applyBorder="1" applyAlignment="1">
      <alignment horizontal="center"/>
    </xf>
    <xf numFmtId="167" fontId="36" fillId="0" borderId="28" xfId="0" applyNumberFormat="1" applyFont="1" applyFill="1" applyBorder="1" applyAlignment="1">
      <alignment horizontal="center"/>
    </xf>
    <xf numFmtId="167" fontId="36" fillId="0" borderId="16" xfId="0" applyNumberFormat="1" applyFont="1" applyFill="1" applyBorder="1" applyAlignment="1">
      <alignment horizontal="center"/>
    </xf>
    <xf numFmtId="0" fontId="8" fillId="0" borderId="63" xfId="0" applyFont="1" applyFill="1" applyBorder="1"/>
    <xf numFmtId="167" fontId="36" fillId="0" borderId="64" xfId="0" applyNumberFormat="1" applyFont="1" applyFill="1" applyBorder="1" applyAlignment="1">
      <alignment horizontal="center"/>
    </xf>
    <xf numFmtId="167" fontId="4" fillId="0" borderId="52" xfId="0" applyNumberFormat="1" applyFont="1" applyFill="1" applyBorder="1" applyAlignment="1">
      <alignment horizontal="center"/>
    </xf>
    <xf numFmtId="167" fontId="4" fillId="0" borderId="64" xfId="0" applyNumberFormat="1" applyFont="1" applyFill="1" applyBorder="1" applyAlignment="1">
      <alignment horizontal="center"/>
    </xf>
    <xf numFmtId="167" fontId="36" fillId="0" borderId="63" xfId="0" applyNumberFormat="1" applyFont="1" applyFill="1" applyBorder="1" applyAlignment="1">
      <alignment horizontal="center"/>
    </xf>
    <xf numFmtId="167" fontId="4" fillId="0" borderId="44" xfId="0" applyNumberFormat="1" applyFont="1" applyFill="1" applyBorder="1" applyAlignment="1">
      <alignment horizontal="center"/>
    </xf>
    <xf numFmtId="167" fontId="36" fillId="0" borderId="52" xfId="0" applyNumberFormat="1" applyFont="1" applyFill="1" applyBorder="1" applyAlignment="1">
      <alignment horizontal="center"/>
    </xf>
    <xf numFmtId="167" fontId="4" fillId="0" borderId="63" xfId="0" applyNumberFormat="1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66" fontId="4" fillId="0" borderId="31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4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/>
    </xf>
    <xf numFmtId="166" fontId="8" fillId="0" borderId="37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wrapText="1"/>
    </xf>
    <xf numFmtId="166" fontId="8" fillId="0" borderId="53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wrapText="1"/>
    </xf>
    <xf numFmtId="166" fontId="8" fillId="0" borderId="3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4" fontId="8" fillId="0" borderId="38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 vertical="center"/>
    </xf>
    <xf numFmtId="166" fontId="11" fillId="0" borderId="37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/>
    </xf>
    <xf numFmtId="49" fontId="36" fillId="3" borderId="2" xfId="0" applyNumberFormat="1" applyFont="1" applyFill="1" applyBorder="1" applyAlignment="1">
      <alignment horizontal="center" vertical="center" wrapText="1"/>
    </xf>
    <xf numFmtId="167" fontId="36" fillId="3" borderId="24" xfId="0" applyNumberFormat="1" applyFont="1" applyFill="1" applyBorder="1" applyAlignment="1">
      <alignment horizontal="center" vertical="center" wrapText="1"/>
    </xf>
    <xf numFmtId="167" fontId="36" fillId="3" borderId="75" xfId="0" applyNumberFormat="1" applyFont="1" applyFill="1" applyBorder="1" applyAlignment="1">
      <alignment horizontal="center" vertical="center" wrapText="1"/>
    </xf>
    <xf numFmtId="167" fontId="36" fillId="3" borderId="29" xfId="0" applyNumberFormat="1" applyFont="1" applyFill="1" applyBorder="1" applyAlignment="1">
      <alignment horizontal="center" vertical="center" wrapText="1"/>
    </xf>
    <xf numFmtId="49" fontId="36" fillId="3" borderId="14" xfId="0" applyNumberFormat="1" applyFont="1" applyFill="1" applyBorder="1" applyAlignment="1">
      <alignment horizontal="center" vertical="center" wrapText="1"/>
    </xf>
    <xf numFmtId="167" fontId="36" fillId="0" borderId="24" xfId="0" applyNumberFormat="1" applyFont="1" applyFill="1" applyBorder="1" applyAlignment="1">
      <alignment horizontal="center" vertical="center" wrapText="1"/>
    </xf>
    <xf numFmtId="167" fontId="36" fillId="0" borderId="75" xfId="0" applyNumberFormat="1" applyFont="1" applyFill="1" applyBorder="1" applyAlignment="1">
      <alignment horizontal="center" vertical="center" wrapText="1"/>
    </xf>
    <xf numFmtId="167" fontId="36" fillId="0" borderId="29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5" xfId="0" applyFont="1" applyFill="1" applyBorder="1"/>
    <xf numFmtId="0" fontId="36" fillId="0" borderId="18" xfId="0" applyFont="1" applyFill="1" applyBorder="1" applyAlignment="1">
      <alignment horizontal="left" wrapText="1"/>
    </xf>
    <xf numFmtId="167" fontId="69" fillId="0" borderId="28" xfId="17" applyNumberFormat="1" applyFont="1" applyFill="1" applyBorder="1" applyAlignment="1">
      <alignment horizontal="center" wrapText="1"/>
    </xf>
    <xf numFmtId="167" fontId="36" fillId="0" borderId="18" xfId="0" applyNumberFormat="1" applyFont="1" applyFill="1" applyBorder="1" applyAlignment="1">
      <alignment horizontal="center" vertical="center" wrapText="1"/>
    </xf>
    <xf numFmtId="167" fontId="36" fillId="0" borderId="18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left" wrapText="1"/>
    </xf>
    <xf numFmtId="167" fontId="70" fillId="0" borderId="28" xfId="17" applyNumberFormat="1" applyFont="1" applyFill="1" applyBorder="1" applyAlignment="1">
      <alignment horizontal="center" wrapText="1"/>
    </xf>
    <xf numFmtId="167" fontId="37" fillId="0" borderId="18" xfId="0" applyNumberFormat="1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left" wrapText="1"/>
    </xf>
    <xf numFmtId="167" fontId="69" fillId="0" borderId="63" xfId="17" applyNumberFormat="1" applyFont="1" applyFill="1" applyBorder="1" applyAlignment="1">
      <alignment horizontal="center" wrapText="1"/>
    </xf>
    <xf numFmtId="167" fontId="36" fillId="0" borderId="65" xfId="0" applyNumberFormat="1" applyFont="1" applyFill="1" applyBorder="1" applyAlignment="1">
      <alignment horizontal="center" vertical="center" wrapText="1"/>
    </xf>
    <xf numFmtId="167" fontId="36" fillId="0" borderId="3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top" wrapText="1"/>
    </xf>
    <xf numFmtId="0" fontId="35" fillId="0" borderId="63" xfId="0" applyFont="1" applyFill="1" applyBorder="1" applyAlignment="1">
      <alignment horizontal="center" vertical="top" wrapText="1"/>
    </xf>
    <xf numFmtId="0" fontId="35" fillId="0" borderId="5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37" xfId="0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64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24" fillId="0" borderId="53" xfId="0" applyNumberFormat="1" applyFont="1" applyFill="1" applyBorder="1" applyAlignment="1">
      <alignment horizontal="center" vertical="center"/>
    </xf>
    <xf numFmtId="3" fontId="24" fillId="0" borderId="48" xfId="0" applyNumberFormat="1" applyFont="1" applyFill="1" applyBorder="1" applyAlignment="1">
      <alignment horizontal="center" vertical="center"/>
    </xf>
    <xf numFmtId="3" fontId="24" fillId="0" borderId="5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2" fontId="18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6" fillId="0" borderId="53" xfId="0" applyNumberFormat="1" applyFont="1" applyFill="1" applyBorder="1" applyAlignment="1">
      <alignment horizontal="center" vertical="center"/>
    </xf>
    <xf numFmtId="2" fontId="6" fillId="0" borderId="48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37" xfId="0" applyNumberFormat="1" applyFont="1" applyFill="1" applyBorder="1" applyAlignment="1">
      <alignment horizontal="center" vertical="center" wrapText="1"/>
    </xf>
    <xf numFmtId="2" fontId="12" fillId="0" borderId="30" xfId="0" applyNumberFormat="1" applyFont="1" applyFill="1" applyBorder="1" applyAlignment="1">
      <alignment horizontal="center" vertical="center" wrapText="1"/>
    </xf>
    <xf numFmtId="2" fontId="12" fillId="0" borderId="39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54" fillId="0" borderId="68" xfId="0" applyNumberFormat="1" applyFont="1" applyFill="1" applyBorder="1" applyAlignment="1">
      <alignment horizontal="center" vertical="center" wrapText="1"/>
    </xf>
    <xf numFmtId="2" fontId="54" fillId="0" borderId="69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6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2" fontId="54" fillId="0" borderId="53" xfId="0" applyNumberFormat="1" applyFont="1" applyFill="1" applyBorder="1" applyAlignment="1">
      <alignment horizontal="center" vertical="center" wrapText="1"/>
    </xf>
    <xf numFmtId="2" fontId="54" fillId="0" borderId="5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7" fillId="0" borderId="53" xfId="0" applyNumberFormat="1" applyFont="1" applyFill="1" applyBorder="1" applyAlignment="1">
      <alignment horizontal="center" vertical="center"/>
    </xf>
    <xf numFmtId="0" fontId="0" fillId="0" borderId="48" xfId="0" applyFill="1" applyBorder="1"/>
    <xf numFmtId="0" fontId="0" fillId="0" borderId="50" xfId="0" applyFill="1" applyBorder="1"/>
    <xf numFmtId="0" fontId="18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6" fillId="3" borderId="0" xfId="0" applyFont="1" applyFill="1" applyBorder="1" applyAlignment="1">
      <alignment horizontal="left" vertical="center" wrapText="1"/>
    </xf>
    <xf numFmtId="0" fontId="60" fillId="2" borderId="0" xfId="0" applyFont="1" applyFill="1" applyBorder="1" applyAlignment="1">
      <alignment horizontal="center"/>
    </xf>
    <xf numFmtId="0" fontId="60" fillId="3" borderId="0" xfId="0" applyFont="1" applyFill="1" applyBorder="1" applyAlignment="1">
      <alignment horizontal="center" vertical="justify"/>
    </xf>
    <xf numFmtId="0" fontId="49" fillId="3" borderId="33" xfId="0" applyFont="1" applyFill="1" applyBorder="1" applyAlignment="1">
      <alignment horizontal="center" vertical="center" wrapText="1"/>
    </xf>
    <xf numFmtId="0" fontId="49" fillId="3" borderId="65" xfId="0" applyFont="1" applyFill="1" applyBorder="1" applyAlignment="1">
      <alignment horizontal="center" vertical="center" wrapText="1"/>
    </xf>
    <xf numFmtId="0" fontId="48" fillId="3" borderId="26" xfId="0" applyFont="1" applyFill="1" applyBorder="1" applyAlignment="1">
      <alignment horizontal="center" vertical="center" wrapText="1"/>
    </xf>
    <xf numFmtId="0" fontId="48" fillId="3" borderId="61" xfId="0" applyFont="1" applyFill="1" applyBorder="1" applyAlignment="1">
      <alignment horizontal="center" vertical="center" wrapText="1"/>
    </xf>
    <xf numFmtId="0" fontId="48" fillId="3" borderId="27" xfId="0" applyFont="1" applyFill="1" applyBorder="1" applyAlignment="1">
      <alignment horizontal="center" vertical="center" wrapText="1"/>
    </xf>
    <xf numFmtId="0" fontId="49" fillId="3" borderId="11" xfId="0" applyFont="1" applyFill="1" applyBorder="1" applyAlignment="1">
      <alignment horizontal="center" vertical="center" wrapText="1"/>
    </xf>
    <xf numFmtId="0" fontId="49" fillId="3" borderId="43" xfId="0" applyFont="1" applyFill="1" applyBorder="1" applyAlignment="1">
      <alignment horizontal="center" vertical="center" wrapText="1"/>
    </xf>
    <xf numFmtId="0" fontId="49" fillId="3" borderId="57" xfId="0" applyFont="1" applyFill="1" applyBorder="1" applyAlignment="1">
      <alignment horizontal="center" vertical="center" wrapText="1"/>
    </xf>
    <xf numFmtId="0" fontId="49" fillId="3" borderId="62" xfId="0" applyFont="1" applyFill="1" applyBorder="1" applyAlignment="1">
      <alignment horizontal="center" vertical="center" wrapText="1"/>
    </xf>
    <xf numFmtId="0" fontId="49" fillId="3" borderId="55" xfId="0" applyFont="1" applyFill="1" applyBorder="1" applyAlignment="1">
      <alignment horizontal="center" vertical="center" wrapText="1"/>
    </xf>
    <xf numFmtId="0" fontId="36" fillId="3" borderId="54" xfId="0" applyFont="1" applyFill="1" applyBorder="1" applyAlignment="1">
      <alignment horizontal="center" vertical="top" wrapText="1"/>
    </xf>
    <xf numFmtId="0" fontId="36" fillId="3" borderId="28" xfId="0" applyFont="1" applyFill="1" applyBorder="1" applyAlignment="1">
      <alignment horizontal="center" vertical="top" wrapText="1"/>
    </xf>
    <xf numFmtId="0" fontId="36" fillId="3" borderId="63" xfId="0" applyFont="1" applyFill="1" applyBorder="1" applyAlignment="1">
      <alignment horizontal="center" vertical="top" wrapText="1"/>
    </xf>
    <xf numFmtId="0" fontId="48" fillId="3" borderId="70" xfId="0" applyFont="1" applyFill="1" applyBorder="1" applyAlignment="1">
      <alignment horizontal="center" vertical="center" wrapText="1"/>
    </xf>
    <xf numFmtId="0" fontId="49" fillId="3" borderId="41" xfId="0" applyFont="1" applyFill="1" applyBorder="1" applyAlignment="1">
      <alignment horizontal="center" vertical="center" wrapText="1"/>
    </xf>
    <xf numFmtId="0" fontId="49" fillId="3" borderId="67" xfId="0" applyFont="1" applyFill="1" applyBorder="1" applyAlignment="1">
      <alignment horizontal="center" vertical="center" wrapText="1"/>
    </xf>
    <xf numFmtId="0" fontId="49" fillId="3" borderId="34" xfId="0" applyFont="1" applyFill="1" applyBorder="1" applyAlignment="1">
      <alignment horizontal="center" vertical="center" wrapText="1"/>
    </xf>
    <xf numFmtId="0" fontId="49" fillId="3" borderId="6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 wrapText="1"/>
    </xf>
    <xf numFmtId="0" fontId="25" fillId="3" borderId="0" xfId="0" applyFont="1" applyFill="1" applyAlignment="1">
      <alignment horizontal="left" vertical="center" wrapText="1"/>
    </xf>
    <xf numFmtId="0" fontId="28" fillId="3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textRotation="90"/>
    </xf>
    <xf numFmtId="0" fontId="8" fillId="3" borderId="3" xfId="0" applyNumberFormat="1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0" fontId="7" fillId="3" borderId="54" xfId="0" applyFont="1" applyFill="1" applyBorder="1" applyAlignment="1">
      <alignment horizontal="center" vertical="center" textRotation="90"/>
    </xf>
    <xf numFmtId="0" fontId="7" fillId="3" borderId="63" xfId="0" applyFont="1" applyFill="1" applyBorder="1" applyAlignment="1">
      <alignment horizontal="center" vertical="center" textRotation="90"/>
    </xf>
    <xf numFmtId="0" fontId="25" fillId="3" borderId="0" xfId="0" applyFont="1" applyFill="1" applyBorder="1" applyAlignment="1">
      <alignment horizontal="left" vertical="top" wrapText="1"/>
    </xf>
    <xf numFmtId="168" fontId="52" fillId="0" borderId="35" xfId="0" applyNumberFormat="1" applyFont="1" applyFill="1" applyBorder="1" applyAlignment="1">
      <alignment vertical="center" wrapText="1"/>
    </xf>
    <xf numFmtId="168" fontId="52" fillId="0" borderId="60" xfId="0" applyNumberFormat="1" applyFont="1" applyFill="1" applyBorder="1" applyAlignment="1">
      <alignment vertical="center" wrapText="1"/>
    </xf>
    <xf numFmtId="168" fontId="52" fillId="0" borderId="4" xfId="0" applyNumberFormat="1" applyFont="1" applyFill="1" applyBorder="1" applyAlignment="1">
      <alignment vertical="center" wrapText="1"/>
    </xf>
    <xf numFmtId="168" fontId="52" fillId="0" borderId="6" xfId="0" applyNumberFormat="1" applyFont="1" applyFill="1" applyBorder="1" applyAlignment="1">
      <alignment vertical="center" wrapText="1"/>
    </xf>
    <xf numFmtId="168" fontId="52" fillId="0" borderId="30" xfId="0" applyNumberFormat="1" applyFont="1" applyFill="1" applyBorder="1" applyAlignment="1">
      <alignment vertical="center" wrapText="1"/>
    </xf>
    <xf numFmtId="168" fontId="52" fillId="0" borderId="73" xfId="0" applyNumberFormat="1" applyFont="1" applyFill="1" applyBorder="1" applyAlignment="1">
      <alignment vertical="center" wrapText="1"/>
    </xf>
    <xf numFmtId="167" fontId="39" fillId="0" borderId="59" xfId="0" applyNumberFormat="1" applyFont="1" applyFill="1" applyBorder="1" applyAlignment="1">
      <alignment horizontal="center" vertical="center"/>
    </xf>
    <xf numFmtId="167" fontId="39" fillId="0" borderId="7" xfId="0" applyNumberFormat="1" applyFont="1" applyFill="1" applyBorder="1" applyAlignment="1">
      <alignment horizontal="center" vertical="center"/>
    </xf>
    <xf numFmtId="167" fontId="39" fillId="0" borderId="75" xfId="0" applyNumberFormat="1" applyFont="1" applyFill="1" applyBorder="1" applyAlignment="1">
      <alignment horizontal="center" vertical="center"/>
    </xf>
    <xf numFmtId="174" fontId="39" fillId="0" borderId="36" xfId="1" applyNumberFormat="1" applyFont="1" applyFill="1" applyBorder="1" applyAlignment="1">
      <alignment horizontal="center" vertical="center"/>
    </xf>
    <xf numFmtId="174" fontId="39" fillId="0" borderId="46" xfId="1" applyNumberFormat="1" applyFont="1" applyFill="1" applyBorder="1" applyAlignment="1">
      <alignment horizontal="center" vertical="center"/>
    </xf>
    <xf numFmtId="174" fontId="39" fillId="0" borderId="29" xfId="1" applyNumberFormat="1" applyFont="1" applyFill="1" applyBorder="1" applyAlignment="1">
      <alignment horizontal="center" vertical="center"/>
    </xf>
    <xf numFmtId="174" fontId="39" fillId="0" borderId="18" xfId="1" applyNumberFormat="1" applyFont="1" applyFill="1" applyBorder="1" applyAlignment="1">
      <alignment horizontal="center" vertical="center"/>
    </xf>
    <xf numFmtId="174" fontId="39" fillId="0" borderId="65" xfId="1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 wrapText="1"/>
    </xf>
    <xf numFmtId="0" fontId="52" fillId="0" borderId="72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1" fontId="52" fillId="0" borderId="74" xfId="0" applyNumberFormat="1" applyFont="1" applyFill="1" applyBorder="1" applyAlignment="1">
      <alignment horizontal="center" vertical="center"/>
    </xf>
    <xf numFmtId="1" fontId="52" fillId="0" borderId="67" xfId="0" applyNumberFormat="1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 horizontal="center"/>
    </xf>
    <xf numFmtId="0" fontId="56" fillId="0" borderId="55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 wrapText="1"/>
    </xf>
    <xf numFmtId="49" fontId="52" fillId="0" borderId="5" xfId="0" applyNumberFormat="1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vertical="center" wrapText="1"/>
    </xf>
    <xf numFmtId="0" fontId="2" fillId="0" borderId="73" xfId="0" applyFont="1" applyFill="1" applyBorder="1" applyAlignment="1">
      <alignment vertical="center"/>
    </xf>
    <xf numFmtId="167" fontId="39" fillId="0" borderId="74" xfId="0" applyNumberFormat="1" applyFont="1" applyFill="1" applyBorder="1" applyAlignment="1">
      <alignment horizontal="center" vertical="center"/>
    </xf>
    <xf numFmtId="167" fontId="39" fillId="0" borderId="69" xfId="0" applyNumberFormat="1" applyFont="1" applyFill="1" applyBorder="1" applyAlignment="1">
      <alignment horizontal="center" vertical="center"/>
    </xf>
    <xf numFmtId="167" fontId="39" fillId="0" borderId="46" xfId="0" applyNumberFormat="1" applyFont="1" applyFill="1" applyBorder="1" applyAlignment="1">
      <alignment horizontal="center" vertical="center"/>
    </xf>
    <xf numFmtId="167" fontId="39" fillId="0" borderId="29" xfId="0" applyNumberFormat="1" applyFont="1" applyFill="1" applyBorder="1" applyAlignment="1">
      <alignment horizontal="center" vertical="center"/>
    </xf>
    <xf numFmtId="167" fontId="39" fillId="0" borderId="39" xfId="0" applyNumberFormat="1" applyFont="1" applyFill="1" applyBorder="1" applyAlignment="1">
      <alignment horizontal="center" vertical="center"/>
    </xf>
    <xf numFmtId="168" fontId="52" fillId="0" borderId="28" xfId="0" applyNumberFormat="1" applyFont="1" applyFill="1" applyBorder="1" applyAlignment="1">
      <alignment horizontal="left" vertical="top" wrapText="1"/>
    </xf>
    <xf numFmtId="168" fontId="52" fillId="0" borderId="19" xfId="0" applyNumberFormat="1" applyFont="1" applyFill="1" applyBorder="1" applyAlignment="1">
      <alignment horizontal="left" vertical="top" wrapText="1"/>
    </xf>
    <xf numFmtId="167" fontId="39" fillId="0" borderId="20" xfId="0" applyNumberFormat="1" applyFont="1" applyFill="1" applyBorder="1" applyAlignment="1">
      <alignment horizontal="center" vertical="center"/>
    </xf>
    <xf numFmtId="167" fontId="39" fillId="0" borderId="16" xfId="0" applyNumberFormat="1" applyFont="1" applyFill="1" applyBorder="1" applyAlignment="1">
      <alignment horizontal="center" vertical="center"/>
    </xf>
    <xf numFmtId="167" fontId="39" fillId="0" borderId="19" xfId="0" applyNumberFormat="1" applyFont="1" applyFill="1" applyBorder="1" applyAlignment="1">
      <alignment horizontal="center" vertical="center"/>
    </xf>
    <xf numFmtId="166" fontId="39" fillId="0" borderId="20" xfId="0" applyNumberFormat="1" applyFont="1" applyFill="1" applyBorder="1" applyAlignment="1">
      <alignment horizontal="center"/>
    </xf>
    <xf numFmtId="166" fontId="39" fillId="0" borderId="16" xfId="0" applyNumberFormat="1" applyFont="1" applyFill="1" applyBorder="1" applyAlignment="1">
      <alignment horizontal="center"/>
    </xf>
    <xf numFmtId="166" fontId="39" fillId="0" borderId="42" xfId="0" applyNumberFormat="1" applyFont="1" applyFill="1" applyBorder="1" applyAlignment="1">
      <alignment horizontal="center"/>
    </xf>
    <xf numFmtId="168" fontId="52" fillId="0" borderId="63" xfId="0" applyNumberFormat="1" applyFont="1" applyFill="1" applyBorder="1" applyAlignment="1">
      <alignment horizontal="left" vertical="top" wrapText="1"/>
    </xf>
    <xf numFmtId="168" fontId="52" fillId="0" borderId="66" xfId="0" applyNumberFormat="1" applyFont="1" applyFill="1" applyBorder="1" applyAlignment="1">
      <alignment horizontal="left" vertical="top" wrapText="1"/>
    </xf>
    <xf numFmtId="167" fontId="39" fillId="0" borderId="71" xfId="0" applyNumberFormat="1" applyFont="1" applyFill="1" applyBorder="1" applyAlignment="1">
      <alignment horizontal="center"/>
    </xf>
    <xf numFmtId="167" fontId="39" fillId="0" borderId="52" xfId="0" applyNumberFormat="1" applyFont="1" applyFill="1" applyBorder="1" applyAlignment="1">
      <alignment horizontal="center"/>
    </xf>
    <xf numFmtId="167" fontId="39" fillId="0" borderId="66" xfId="0" applyNumberFormat="1" applyFont="1" applyFill="1" applyBorder="1" applyAlignment="1">
      <alignment horizontal="center"/>
    </xf>
    <xf numFmtId="166" fontId="39" fillId="0" borderId="71" xfId="0" applyNumberFormat="1" applyFont="1" applyFill="1" applyBorder="1" applyAlignment="1">
      <alignment horizontal="center"/>
    </xf>
    <xf numFmtId="166" fontId="39" fillId="0" borderId="52" xfId="0" applyNumberFormat="1" applyFont="1" applyFill="1" applyBorder="1" applyAlignment="1">
      <alignment horizontal="center"/>
    </xf>
    <xf numFmtId="166" fontId="39" fillId="0" borderId="44" xfId="0" applyNumberFormat="1" applyFont="1" applyFill="1" applyBorder="1" applyAlignment="1">
      <alignment horizontal="center"/>
    </xf>
    <xf numFmtId="0" fontId="52" fillId="0" borderId="53" xfId="0" applyFont="1" applyFill="1" applyBorder="1" applyAlignment="1">
      <alignment horizontal="left" vertical="center" wrapText="1"/>
    </xf>
    <xf numFmtId="0" fontId="52" fillId="0" borderId="70" xfId="0" applyFont="1" applyFill="1" applyBorder="1" applyAlignment="1">
      <alignment horizontal="left" vertical="center" wrapText="1"/>
    </xf>
    <xf numFmtId="49" fontId="52" fillId="0" borderId="49" xfId="0" applyNumberFormat="1" applyFont="1" applyFill="1" applyBorder="1" applyAlignment="1">
      <alignment horizontal="center" vertical="center"/>
    </xf>
    <xf numFmtId="49" fontId="52" fillId="0" borderId="48" xfId="0" applyNumberFormat="1" applyFont="1" applyFill="1" applyBorder="1" applyAlignment="1">
      <alignment horizontal="center" vertical="center"/>
    </xf>
    <xf numFmtId="49" fontId="52" fillId="0" borderId="70" xfId="0" applyNumberFormat="1" applyFont="1" applyFill="1" applyBorder="1" applyAlignment="1">
      <alignment horizontal="center" vertical="center"/>
    </xf>
    <xf numFmtId="49" fontId="52" fillId="0" borderId="50" xfId="0" applyNumberFormat="1" applyFont="1" applyFill="1" applyBorder="1" applyAlignment="1">
      <alignment horizontal="center" vertical="center"/>
    </xf>
    <xf numFmtId="168" fontId="52" fillId="0" borderId="54" xfId="0" applyNumberFormat="1" applyFont="1" applyFill="1" applyBorder="1" applyAlignment="1">
      <alignment horizontal="left" vertical="top" wrapText="1"/>
    </xf>
    <xf numFmtId="168" fontId="52" fillId="0" borderId="58" xfId="0" applyNumberFormat="1" applyFont="1" applyFill="1" applyBorder="1" applyAlignment="1">
      <alignment horizontal="left" vertical="top" wrapText="1"/>
    </xf>
    <xf numFmtId="167" fontId="39" fillId="0" borderId="51" xfId="0" applyNumberFormat="1" applyFont="1" applyFill="1" applyBorder="1" applyAlignment="1">
      <alignment horizontal="center" vertical="center"/>
    </xf>
    <xf numFmtId="167" fontId="39" fillId="0" borderId="13" xfId="0" applyNumberFormat="1" applyFont="1" applyFill="1" applyBorder="1" applyAlignment="1">
      <alignment horizontal="center" vertical="center"/>
    </xf>
    <xf numFmtId="167" fontId="39" fillId="0" borderId="58" xfId="0" applyNumberFormat="1" applyFont="1" applyFill="1" applyBorder="1" applyAlignment="1">
      <alignment horizontal="center" vertical="center"/>
    </xf>
    <xf numFmtId="166" fontId="39" fillId="0" borderId="51" xfId="0" applyNumberFormat="1" applyFont="1" applyFill="1" applyBorder="1" applyAlignment="1">
      <alignment horizontal="center" vertical="center"/>
    </xf>
    <xf numFmtId="166" fontId="39" fillId="0" borderId="13" xfId="0" applyNumberFormat="1" applyFont="1" applyFill="1" applyBorder="1" applyAlignment="1">
      <alignment horizontal="center" vertical="center"/>
    </xf>
    <xf numFmtId="166" fontId="39" fillId="0" borderId="40" xfId="0" applyNumberFormat="1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/>
    </xf>
    <xf numFmtId="0" fontId="52" fillId="0" borderId="28" xfId="0" applyFont="1" applyFill="1" applyBorder="1" applyAlignment="1">
      <alignment horizontal="left"/>
    </xf>
    <xf numFmtId="0" fontId="52" fillId="0" borderId="16" xfId="0" applyFont="1" applyFill="1" applyBorder="1" applyAlignment="1">
      <alignment horizontal="left"/>
    </xf>
    <xf numFmtId="0" fontId="52" fillId="0" borderId="19" xfId="0" applyFont="1" applyFill="1" applyBorder="1" applyAlignment="1">
      <alignment horizontal="left"/>
    </xf>
    <xf numFmtId="167" fontId="39" fillId="0" borderId="20" xfId="0" applyNumberFormat="1" applyFont="1" applyFill="1" applyBorder="1" applyAlignment="1">
      <alignment horizontal="center"/>
    </xf>
    <xf numFmtId="167" fontId="39" fillId="0" borderId="19" xfId="0" applyNumberFormat="1" applyFont="1" applyFill="1" applyBorder="1" applyAlignment="1">
      <alignment horizontal="center"/>
    </xf>
    <xf numFmtId="167" fontId="39" fillId="0" borderId="16" xfId="0" applyNumberFormat="1" applyFont="1" applyFill="1" applyBorder="1" applyAlignment="1">
      <alignment horizontal="center"/>
    </xf>
    <xf numFmtId="167" fontId="39" fillId="0" borderId="42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72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 horizontal="center" wrapText="1"/>
    </xf>
    <xf numFmtId="0" fontId="52" fillId="0" borderId="55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52" fillId="0" borderId="56" xfId="0" applyFont="1" applyFill="1" applyBorder="1" applyAlignment="1">
      <alignment horizontal="center" wrapText="1"/>
    </xf>
    <xf numFmtId="0" fontId="52" fillId="0" borderId="63" xfId="0" applyFont="1" applyFill="1" applyBorder="1" applyAlignment="1">
      <alignment horizontal="left"/>
    </xf>
    <xf numFmtId="0" fontId="52" fillId="0" borderId="52" xfId="0" applyFont="1" applyFill="1" applyBorder="1" applyAlignment="1">
      <alignment horizontal="left"/>
    </xf>
    <xf numFmtId="0" fontId="52" fillId="0" borderId="66" xfId="0" applyFont="1" applyFill="1" applyBorder="1" applyAlignment="1">
      <alignment horizontal="left"/>
    </xf>
    <xf numFmtId="167" fontId="39" fillId="0" borderId="44" xfId="0" applyNumberFormat="1" applyFont="1" applyFill="1" applyBorder="1" applyAlignment="1">
      <alignment horizontal="center"/>
    </xf>
    <xf numFmtId="167" fontId="52" fillId="0" borderId="20" xfId="0" applyNumberFormat="1" applyFont="1" applyFill="1" applyBorder="1" applyAlignment="1">
      <alignment horizontal="center"/>
    </xf>
    <xf numFmtId="167" fontId="52" fillId="0" borderId="19" xfId="0" applyNumberFormat="1" applyFont="1" applyFill="1" applyBorder="1" applyAlignment="1">
      <alignment horizontal="center"/>
    </xf>
    <xf numFmtId="167" fontId="52" fillId="0" borderId="16" xfId="0" applyNumberFormat="1" applyFont="1" applyFill="1" applyBorder="1" applyAlignment="1">
      <alignment horizontal="center"/>
    </xf>
    <xf numFmtId="167" fontId="52" fillId="0" borderId="42" xfId="0" applyNumberFormat="1" applyFont="1" applyFill="1" applyBorder="1" applyAlignment="1">
      <alignment horizontal="center"/>
    </xf>
    <xf numFmtId="0" fontId="39" fillId="0" borderId="28" xfId="0" applyFont="1" applyFill="1" applyBorder="1" applyAlignment="1">
      <alignment horizontal="left"/>
    </xf>
    <xf numFmtId="0" fontId="39" fillId="0" borderId="16" xfId="0" applyFont="1" applyFill="1" applyBorder="1" applyAlignment="1">
      <alignment horizontal="left"/>
    </xf>
    <xf numFmtId="0" fontId="39" fillId="0" borderId="19" xfId="0" applyFont="1" applyFill="1" applyBorder="1" applyAlignment="1">
      <alignment horizontal="left"/>
    </xf>
    <xf numFmtId="0" fontId="39" fillId="0" borderId="28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left" wrapText="1"/>
    </xf>
    <xf numFmtId="0" fontId="39" fillId="0" borderId="63" xfId="0" applyFont="1" applyFill="1" applyBorder="1" applyAlignment="1">
      <alignment horizontal="left"/>
    </xf>
    <xf numFmtId="0" fontId="39" fillId="0" borderId="52" xfId="0" applyFont="1" applyFill="1" applyBorder="1" applyAlignment="1">
      <alignment horizontal="left"/>
    </xf>
    <xf numFmtId="0" fontId="39" fillId="0" borderId="66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top" wrapText="1"/>
    </xf>
    <xf numFmtId="0" fontId="28" fillId="0" borderId="50" xfId="0" applyFont="1" applyFill="1" applyBorder="1" applyAlignment="1">
      <alignment horizontal="center" vertical="top" wrapText="1"/>
    </xf>
    <xf numFmtId="0" fontId="73" fillId="0" borderId="0" xfId="0" applyFont="1" applyFill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6" fillId="0" borderId="75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 wrapText="1"/>
    </xf>
    <xf numFmtId="49" fontId="36" fillId="0" borderId="75" xfId="0" applyNumberFormat="1" applyFont="1" applyFill="1" applyBorder="1" applyAlignment="1">
      <alignment horizontal="center" vertical="center" wrapText="1"/>
    </xf>
    <xf numFmtId="2" fontId="36" fillId="0" borderId="75" xfId="0" applyNumberFormat="1" applyFont="1" applyFill="1" applyBorder="1" applyAlignment="1">
      <alignment horizontal="center" vertical="center" wrapText="1"/>
    </xf>
    <xf numFmtId="49" fontId="36" fillId="0" borderId="77" xfId="0" applyNumberFormat="1" applyFont="1" applyFill="1" applyBorder="1" applyAlignment="1">
      <alignment horizontal="center" vertical="center" wrapText="1"/>
    </xf>
    <xf numFmtId="49" fontId="36" fillId="0" borderId="7" xfId="0" applyNumberFormat="1" applyFont="1" applyFill="1" applyBorder="1" applyAlignment="1">
      <alignment horizontal="center" vertical="center" wrapText="1"/>
    </xf>
    <xf numFmtId="2" fontId="46" fillId="0" borderId="7" xfId="0" applyNumberFormat="1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49" fontId="36" fillId="0" borderId="17" xfId="0" applyNumberFormat="1" applyFont="1" applyFill="1" applyBorder="1" applyAlignment="1">
      <alignment horizontal="center" vertical="center" wrapText="1"/>
    </xf>
    <xf numFmtId="49" fontId="36" fillId="0" borderId="56" xfId="0" applyNumberFormat="1" applyFont="1" applyFill="1" applyBorder="1" applyAlignment="1">
      <alignment horizontal="center" vertical="center" wrapText="1"/>
    </xf>
    <xf numFmtId="2" fontId="46" fillId="0" borderId="56" xfId="0" applyNumberFormat="1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167" fontId="36" fillId="0" borderId="54" xfId="0" applyNumberFormat="1" applyFont="1" applyFill="1" applyBorder="1" applyAlignment="1">
      <alignment horizontal="center" vertical="center"/>
    </xf>
    <xf numFmtId="167" fontId="36" fillId="0" borderId="40" xfId="0" applyNumberFormat="1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 vertical="top" wrapText="1"/>
    </xf>
    <xf numFmtId="0" fontId="36" fillId="0" borderId="40" xfId="0" applyFont="1" applyFill="1" applyBorder="1" applyAlignment="1">
      <alignment horizontal="center" vertical="top" wrapText="1"/>
    </xf>
    <xf numFmtId="0" fontId="46" fillId="0" borderId="54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2" fontId="36" fillId="0" borderId="28" xfId="0" applyNumberFormat="1" applyFont="1" applyFill="1" applyBorder="1" applyAlignment="1">
      <alignment horizontal="center" vertical="center"/>
    </xf>
    <xf numFmtId="2" fontId="36" fillId="0" borderId="42" xfId="0" applyNumberFormat="1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top" wrapText="1"/>
    </xf>
    <xf numFmtId="0" fontId="36" fillId="0" borderId="16" xfId="0" applyFont="1" applyFill="1" applyBorder="1" applyAlignment="1">
      <alignment horizontal="center" vertical="top" wrapText="1"/>
    </xf>
    <xf numFmtId="0" fontId="36" fillId="0" borderId="42" xfId="0" applyFont="1" applyFill="1" applyBorder="1" applyAlignment="1">
      <alignment horizontal="center" vertical="top" wrapText="1"/>
    </xf>
    <xf numFmtId="167" fontId="36" fillId="0" borderId="28" xfId="0" applyNumberFormat="1" applyFont="1" applyFill="1" applyBorder="1" applyAlignment="1">
      <alignment horizontal="center" vertical="center"/>
    </xf>
    <xf numFmtId="167" fontId="36" fillId="0" borderId="42" xfId="0" applyNumberFormat="1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top" wrapText="1"/>
    </xf>
    <xf numFmtId="0" fontId="36" fillId="0" borderId="67" xfId="0" applyFont="1" applyFill="1" applyBorder="1" applyAlignment="1">
      <alignment horizontal="center" vertical="top" wrapText="1"/>
    </xf>
    <xf numFmtId="0" fontId="36" fillId="0" borderId="33" xfId="0" applyFont="1" applyFill="1" applyBorder="1" applyAlignment="1">
      <alignment horizontal="center" vertical="top" wrapText="1"/>
    </xf>
    <xf numFmtId="0" fontId="36" fillId="0" borderId="41" xfId="0" applyFont="1" applyFill="1" applyBorder="1" applyAlignment="1">
      <alignment horizontal="center"/>
    </xf>
    <xf numFmtId="0" fontId="36" fillId="0" borderId="67" xfId="0" applyFont="1" applyFill="1" applyBorder="1" applyAlignment="1">
      <alignment horizontal="center"/>
    </xf>
    <xf numFmtId="0" fontId="36" fillId="0" borderId="33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/>
    </xf>
    <xf numFmtId="0" fontId="36" fillId="0" borderId="55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0" borderId="40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 vertical="top" wrapText="1"/>
    </xf>
    <xf numFmtId="0" fontId="36" fillId="0" borderId="56" xfId="0" applyFont="1" applyFill="1" applyBorder="1" applyAlignment="1">
      <alignment horizontal="center" vertical="top" wrapText="1"/>
    </xf>
    <xf numFmtId="0" fontId="36" fillId="0" borderId="18" xfId="0" applyFont="1" applyFill="1" applyBorder="1" applyAlignment="1">
      <alignment horizontal="center" vertical="top" wrapText="1"/>
    </xf>
    <xf numFmtId="0" fontId="36" fillId="0" borderId="17" xfId="0" applyFont="1" applyFill="1" applyBorder="1" applyAlignment="1">
      <alignment horizontal="center"/>
    </xf>
    <xf numFmtId="0" fontId="36" fillId="0" borderId="56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 vertical="top" wrapText="1"/>
    </xf>
    <xf numFmtId="0" fontId="39" fillId="3" borderId="9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46" fillId="0" borderId="53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2" fontId="36" fillId="0" borderId="54" xfId="0" applyNumberFormat="1" applyFont="1" applyFill="1" applyBorder="1" applyAlignment="1">
      <alignment horizontal="center" vertical="center"/>
    </xf>
    <xf numFmtId="2" fontId="36" fillId="0" borderId="40" xfId="0" applyNumberFormat="1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167" fontId="36" fillId="0" borderId="63" xfId="0" applyNumberFormat="1" applyFont="1" applyFill="1" applyBorder="1" applyAlignment="1">
      <alignment horizontal="center" vertical="center"/>
    </xf>
    <xf numFmtId="167" fontId="36" fillId="0" borderId="44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horizontal="center" vertical="top" wrapText="1"/>
    </xf>
    <xf numFmtId="0" fontId="36" fillId="0" borderId="61" xfId="0" applyFont="1" applyFill="1" applyBorder="1" applyAlignment="1">
      <alignment horizontal="center" vertical="top" wrapText="1"/>
    </xf>
    <xf numFmtId="0" fontId="36" fillId="0" borderId="27" xfId="0" applyFont="1" applyFill="1" applyBorder="1" applyAlignment="1">
      <alignment horizontal="center" vertical="top" wrapText="1"/>
    </xf>
    <xf numFmtId="0" fontId="49" fillId="0" borderId="26" xfId="0" applyFont="1" applyFill="1" applyBorder="1" applyAlignment="1">
      <alignment horizontal="center" vertical="top" wrapText="1"/>
    </xf>
    <xf numFmtId="0" fontId="49" fillId="0" borderId="61" xfId="0" applyFont="1" applyFill="1" applyBorder="1" applyAlignment="1">
      <alignment horizontal="center" vertical="top" wrapText="1"/>
    </xf>
    <xf numFmtId="0" fontId="49" fillId="0" borderId="27" xfId="0" applyFont="1" applyFill="1" applyBorder="1" applyAlignment="1">
      <alignment horizontal="center" vertical="top" wrapText="1"/>
    </xf>
    <xf numFmtId="0" fontId="49" fillId="0" borderId="70" xfId="0" applyFont="1" applyFill="1" applyBorder="1" applyAlignment="1">
      <alignment horizontal="center" vertical="top" wrapText="1"/>
    </xf>
    <xf numFmtId="0" fontId="49" fillId="0" borderId="49" xfId="0" applyFont="1" applyFill="1" applyBorder="1" applyAlignment="1">
      <alignment horizontal="center" vertical="top" wrapText="1"/>
    </xf>
    <xf numFmtId="0" fontId="49" fillId="0" borderId="53" xfId="0" applyFont="1" applyFill="1" applyBorder="1" applyAlignment="1">
      <alignment horizontal="center" vertical="top" wrapText="1"/>
    </xf>
    <xf numFmtId="0" fontId="49" fillId="0" borderId="48" xfId="0" applyFont="1" applyFill="1" applyBorder="1" applyAlignment="1">
      <alignment horizontal="center" vertical="top" wrapText="1"/>
    </xf>
    <xf numFmtId="0" fontId="49" fillId="0" borderId="50" xfId="0" applyFont="1" applyFill="1" applyBorder="1" applyAlignment="1">
      <alignment horizontal="center" vertical="top" wrapText="1"/>
    </xf>
    <xf numFmtId="0" fontId="36" fillId="0" borderId="63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top" wrapText="1"/>
    </xf>
    <xf numFmtId="0" fontId="36" fillId="0" borderId="52" xfId="0" applyFont="1" applyFill="1" applyBorder="1" applyAlignment="1">
      <alignment horizontal="center" vertical="top" wrapText="1"/>
    </xf>
    <xf numFmtId="0" fontId="36" fillId="0" borderId="44" xfId="0" applyFont="1" applyFill="1" applyBorder="1" applyAlignment="1">
      <alignment horizontal="center" vertical="top" wrapText="1"/>
    </xf>
    <xf numFmtId="0" fontId="46" fillId="0" borderId="63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2" fontId="36" fillId="0" borderId="63" xfId="0" applyNumberFormat="1" applyFont="1" applyFill="1" applyBorder="1" applyAlignment="1">
      <alignment horizontal="center" vertical="center"/>
    </xf>
    <xf numFmtId="2" fontId="36" fillId="0" borderId="44" xfId="0" applyNumberFormat="1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 vertical="top" wrapText="1"/>
    </xf>
    <xf numFmtId="0" fontId="36" fillId="0" borderId="62" xfId="0" applyFont="1" applyFill="1" applyBorder="1" applyAlignment="1">
      <alignment horizontal="center" vertical="top" wrapText="1"/>
    </xf>
    <xf numFmtId="0" fontId="36" fillId="0" borderId="65" xfId="0" applyFont="1" applyFill="1" applyBorder="1" applyAlignment="1">
      <alignment horizontal="center" vertical="top" wrapText="1"/>
    </xf>
    <xf numFmtId="0" fontId="36" fillId="0" borderId="43" xfId="0" applyFont="1" applyFill="1" applyBorder="1" applyAlignment="1">
      <alignment horizontal="center"/>
    </xf>
    <xf numFmtId="0" fontId="36" fillId="0" borderId="62" xfId="0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2" xfId="0" applyFont="1" applyFill="1" applyBorder="1" applyAlignment="1">
      <alignment horizontal="center"/>
    </xf>
    <xf numFmtId="0" fontId="36" fillId="0" borderId="44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9" fontId="36" fillId="3" borderId="10" xfId="0" applyNumberFormat="1" applyFont="1" applyFill="1" applyBorder="1" applyAlignment="1">
      <alignment horizontal="left" vertical="top" wrapText="1"/>
    </xf>
    <xf numFmtId="2" fontId="36" fillId="0" borderId="56" xfId="0" applyNumberFormat="1" applyFont="1" applyFill="1" applyBorder="1" applyAlignment="1">
      <alignment horizontal="center" vertical="center" wrapText="1"/>
    </xf>
    <xf numFmtId="2" fontId="36" fillId="0" borderId="20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vertical="center" wrapText="1"/>
    </xf>
    <xf numFmtId="2" fontId="36" fillId="0" borderId="19" xfId="0" applyNumberFormat="1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2" fontId="46" fillId="0" borderId="75" xfId="0" applyNumberFormat="1" applyFont="1" applyFill="1" applyBorder="1" applyAlignment="1">
      <alignment horizontal="center" vertical="center"/>
    </xf>
  </cellXfs>
  <cellStyles count="19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0" xfId="15"/>
    <cellStyle name="Обычный 31" xfId="16"/>
    <cellStyle name="Обычный 5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диаграмма!$A$14:$A$14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диаграмма!$C$13:$C$14</c:f>
              <c:numCache>
                <c:formatCode>#,##0.0</c:formatCode>
                <c:ptCount val="2"/>
                <c:pt idx="0">
                  <c:v>40.799999999999997</c:v>
                </c:pt>
                <c:pt idx="1">
                  <c:v>59.2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3132672"/>
        <c:axId val="73011584"/>
        <c:axId val="0"/>
      </c:bar3DChart>
      <c:catAx>
        <c:axId val="731326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011584"/>
        <c:crosses val="autoZero"/>
        <c:auto val="1"/>
        <c:lblAlgn val="ctr"/>
        <c:lblOffset val="100"/>
        <c:tickLblSkip val="1"/>
        <c:tickMarkSkip val="1"/>
      </c:catAx>
      <c:valAx>
        <c:axId val="73011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132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8839"/>
          <c:y val="0.16464895065207241"/>
          <c:w val="0.88353500283850561"/>
          <c:h val="0.64164648910413125"/>
        </c:manualLayout>
      </c:layout>
      <c:lineChart>
        <c:grouping val="standard"/>
        <c:ser>
          <c:idx val="0"/>
          <c:order val="0"/>
          <c:tx>
            <c:strRef>
              <c:f>диаграмма!$B$54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336831084411685E-2"/>
                  <c:y val="-4.275813308176896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072964191186006E-2"/>
                  <c:y val="-4.820779773294415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0083631044305117E-2"/>
                  <c:y val="-3.5479815336391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073083303366694E-2"/>
                  <c:y val="-3.586060125042267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554936490754182E-2"/>
                  <c:y val="-2.995100188747605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1081040975470946E-2"/>
                  <c:y val="-3.236955389110177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1635342763936246E-2"/>
                  <c:y val="-3.38888149436475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2766985692409001E-2"/>
                  <c:y val="-3.18040074571801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55886302402704E-2"/>
                  <c:y val="-3.701682258372062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86740367832E-2"/>
                  <c:y val="-4.521458206769236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5926076360198568E-2"/>
                  <c:y val="-3.406980372718671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0159734858937427E-2"/>
                  <c:y val="-3.5087223575957296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диаграмма!$B$55:$B$66</c:f>
              <c:numCache>
                <c:formatCode>0.0</c:formatCode>
                <c:ptCount val="12"/>
                <c:pt idx="0">
                  <c:v>3220.2738095238096</c:v>
                </c:pt>
                <c:pt idx="1">
                  <c:v>3314.0374999999999</c:v>
                </c:pt>
                <c:pt idx="2">
                  <c:v>3748.7727272727275</c:v>
                </c:pt>
                <c:pt idx="3">
                  <c:v>4405.8625000000002</c:v>
                </c:pt>
                <c:pt idx="4">
                  <c:v>4568.144736842105</c:v>
                </c:pt>
                <c:pt idx="5">
                  <c:v>5013.18</c:v>
                </c:pt>
                <c:pt idx="6">
                  <c:v>5214.630434782609</c:v>
                </c:pt>
                <c:pt idx="7">
                  <c:v>6164.7250000000004</c:v>
                </c:pt>
                <c:pt idx="8">
                  <c:v>6195.761363636364</c:v>
                </c:pt>
                <c:pt idx="9">
                  <c:v>6287.375</c:v>
                </c:pt>
                <c:pt idx="10">
                  <c:v>6674.916666666667</c:v>
                </c:pt>
                <c:pt idx="11">
                  <c:v>6980.8214285714284</c:v>
                </c:pt>
              </c:numCache>
            </c:numRef>
          </c:val>
        </c:ser>
        <c:ser>
          <c:idx val="1"/>
          <c:order val="1"/>
          <c:tx>
            <c:strRef>
              <c:f>диаграмма!$C$54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0469013892722E-2"/>
                  <c:y val="-6.03702995922439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084471508454641E-2"/>
                  <c:y val="-5.804808853203488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7130987107436592E-2"/>
                  <c:y val="-5.302964394498771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703204586296416E-2"/>
                  <c:y val="-5.32091740785696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7216729858970392E-2"/>
                  <c:y val="-4.35221861749498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7522013339634147E-2"/>
                  <c:y val="-4.802491814233713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423683694269045E-2"/>
                  <c:y val="-3.749888373035741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558279077341315E-2"/>
                  <c:y val="-4.257163868686138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259494863717469E-2"/>
                  <c:y val="-3.27501408470952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366436872200768E-2"/>
                  <c:y val="-4.68517064999236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651785663125397E-2"/>
                  <c:y val="-5.024963335140240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79826705757889E-2"/>
                  <c:y val="-3.971335206157481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диаграмма!$C$55:$C$66</c:f>
              <c:numCache>
                <c:formatCode>0.0</c:formatCode>
                <c:ptCount val="12"/>
                <c:pt idx="0">
                  <c:v>7385.6125000000002</c:v>
                </c:pt>
                <c:pt idx="1">
                  <c:v>6847.6875</c:v>
                </c:pt>
                <c:pt idx="2">
                  <c:v>7462.4</c:v>
                </c:pt>
                <c:pt idx="3">
                  <c:v>7744.4</c:v>
                </c:pt>
                <c:pt idx="4">
                  <c:v>6837.2</c:v>
                </c:pt>
                <c:pt idx="5">
                  <c:v>6498.66</c:v>
                </c:pt>
                <c:pt idx="6">
                  <c:v>6734.63</c:v>
                </c:pt>
                <c:pt idx="7">
                  <c:v>7283.04</c:v>
                </c:pt>
                <c:pt idx="8">
                  <c:v>7708.931818181818</c:v>
                </c:pt>
                <c:pt idx="9">
                  <c:v>8291.85</c:v>
                </c:pt>
                <c:pt idx="10">
                  <c:v>8469.14</c:v>
                </c:pt>
                <c:pt idx="11">
                  <c:v>9146.67</c:v>
                </c:pt>
              </c:numCache>
            </c:numRef>
          </c:val>
        </c:ser>
        <c:ser>
          <c:idx val="2"/>
          <c:order val="2"/>
          <c:tx>
            <c:strRef>
              <c:f>диаграмма!$D$54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50925447137902E-2"/>
                  <c:y val="-5.00398661130144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1544847886834E-2"/>
                  <c:y val="-4.50904036344379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400612710489296E-2"/>
                  <c:y val="-2.921006875917708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946272974982151E-2"/>
                  <c:y val="-2.71448296451094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42737907212E-2"/>
                  <c:y val="-3.942082782152121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391626835228888E-2"/>
                  <c:y val="-3.547390087323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5893587243592609E-2"/>
                  <c:y val="-5.068781656530206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0001882735834E-2"/>
                  <c:y val="-3.28742648663056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439634803396554E-2"/>
                  <c:y val="-3.0151564294732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10838003905E-2"/>
                  <c:y val="-3.96699555223108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диаграмма!$D$55:$D$66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  <c:pt idx="4">
                  <c:v>8926.49</c:v>
                </c:pt>
                <c:pt idx="5">
                  <c:v>9045.1200000000008</c:v>
                </c:pt>
              </c:numCache>
            </c:numRef>
          </c:val>
        </c:ser>
        <c:dLbls>
          <c:showVal val="1"/>
        </c:dLbls>
        <c:marker val="1"/>
        <c:axId val="73341952"/>
        <c:axId val="73376512"/>
      </c:lineChart>
      <c:catAx>
        <c:axId val="73341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376512"/>
        <c:crosses val="autoZero"/>
        <c:auto val="1"/>
        <c:lblAlgn val="ctr"/>
        <c:lblOffset val="100"/>
        <c:tickLblSkip val="1"/>
        <c:tickMarkSkip val="1"/>
      </c:catAx>
      <c:valAx>
        <c:axId val="73376512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34195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281"/>
          <c:y val="0.9128326944743419"/>
          <c:w val="0.28514088927951048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2368581862"/>
          <c:y val="0.15639810426540693"/>
          <c:w val="0.87087172218286324"/>
          <c:h val="0.65639810426541589"/>
        </c:manualLayout>
      </c:layout>
      <c:lineChart>
        <c:grouping val="standard"/>
        <c:ser>
          <c:idx val="1"/>
          <c:order val="0"/>
          <c:tx>
            <c:strRef>
              <c:f>диаграмма!$E$54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219095775861395E-2"/>
                  <c:y val="-4.781518978910263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671687693002485E-2"/>
                  <c:y val="-5.185505840205866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085826416413794E-2"/>
                  <c:y val="-4.34332201365825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951573378205285E-2"/>
                  <c:y val="-4.492721723197900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7912891699778448E-2"/>
                  <c:y val="-3.427522981428278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9413905339764092E-2"/>
                  <c:y val="-3.81541415599859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3066063535248431E-2"/>
                  <c:y val="-4.947419325351472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1661972314528148E-2"/>
                  <c:y val="-1.703442522120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088315294300052E-2"/>
                  <c:y val="-3.17853988630568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08740239811E-2"/>
                  <c:y val="-3.38240607954157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184185525499296E-2"/>
                  <c:y val="-4.30083246554737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89832162010252E-2"/>
                  <c:y val="-3.7176315837551016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диаграмма!$E$55:$E$66</c:f>
              <c:numCache>
                <c:formatCode>0.0</c:formatCode>
                <c:ptCount val="12"/>
                <c:pt idx="0">
                  <c:v>11302.380952380952</c:v>
                </c:pt>
                <c:pt idx="1">
                  <c:v>10403.75</c:v>
                </c:pt>
                <c:pt idx="2">
                  <c:v>9692.954545454546</c:v>
                </c:pt>
                <c:pt idx="3">
                  <c:v>11158</c:v>
                </c:pt>
                <c:pt idx="4">
                  <c:v>12628.815789473685</c:v>
                </c:pt>
                <c:pt idx="5">
                  <c:v>14955.91</c:v>
                </c:pt>
                <c:pt idx="6">
                  <c:v>15980.326086956522</c:v>
                </c:pt>
                <c:pt idx="7">
                  <c:v>19634.875</c:v>
                </c:pt>
                <c:pt idx="8">
                  <c:v>17467.727272727272</c:v>
                </c:pt>
                <c:pt idx="9">
                  <c:v>18519.659090909092</c:v>
                </c:pt>
                <c:pt idx="10">
                  <c:v>16986.904761904763</c:v>
                </c:pt>
                <c:pt idx="11">
                  <c:v>17060.714285714286</c:v>
                </c:pt>
              </c:numCache>
            </c:numRef>
          </c:val>
        </c:ser>
        <c:ser>
          <c:idx val="2"/>
          <c:order val="1"/>
          <c:tx>
            <c:strRef>
              <c:f>диаграмма!$F$54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2286834246E-2"/>
                  <c:y val="-5.033598288365609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664631213246961E-2"/>
                  <c:y val="-4.243714534192038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0703014804851877E-2"/>
                  <c:y val="-3.61936289855700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2288816808028297E-3"/>
                  <c:y val="-9.2857717215827206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463811517528974E-2"/>
                  <c:y val="4.079511376671068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061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5.5953625808875834E-2"/>
                  <c:y val="-4.075512602688006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2853546226613484E-2"/>
                  <c:y val="-3.701847013902844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29362980598E-2"/>
                  <c:y val="-4.48997935582879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15828269133E-2"/>
                  <c:y val="-3.975446224674351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260594570260008E-2"/>
                  <c:y val="-4.140697030040619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диаграмма!$F$55:$F$66</c:f>
              <c:numCache>
                <c:formatCode>0.0</c:formatCode>
                <c:ptCount val="12"/>
                <c:pt idx="0">
                  <c:v>18434.625</c:v>
                </c:pt>
                <c:pt idx="1">
                  <c:v>18970.375</c:v>
                </c:pt>
                <c:pt idx="2">
                  <c:v>22453.8</c:v>
                </c:pt>
                <c:pt idx="3">
                  <c:v>26022.799999999999</c:v>
                </c:pt>
                <c:pt idx="4">
                  <c:v>22001.71</c:v>
                </c:pt>
                <c:pt idx="5">
                  <c:v>19383.2</c:v>
                </c:pt>
                <c:pt idx="6">
                  <c:v>19512.84</c:v>
                </c:pt>
                <c:pt idx="7">
                  <c:v>21408.93</c:v>
                </c:pt>
                <c:pt idx="8">
                  <c:v>22640.56818181818</c:v>
                </c:pt>
                <c:pt idx="9">
                  <c:v>23802.02</c:v>
                </c:pt>
                <c:pt idx="10">
                  <c:v>22905.46</c:v>
                </c:pt>
                <c:pt idx="11">
                  <c:v>24107.26</c:v>
                </c:pt>
              </c:numCache>
            </c:numRef>
          </c:val>
        </c:ser>
        <c:ser>
          <c:idx val="3"/>
          <c:order val="2"/>
          <c:tx>
            <c:strRef>
              <c:f>диаграмма!$G$54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800709612478707E-2"/>
                  <c:y val="-3.899909263082254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663645181589455E-2"/>
                  <c:y val="-3.120278178684740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288942027929156E-2"/>
                  <c:y val="-3.552635375571323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576707643660706E-2"/>
                  <c:y val="-4.504456581576165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5108313001024838E-2"/>
                  <c:y val="-3.624670602886435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5159459121924636E-2"/>
                  <c:y val="-3.089852681597583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748099337334669E-2"/>
                  <c:y val="-2.632725073788214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959704834356237E-2"/>
                  <c:y val="-3.226625532746044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2535215638715783E-2"/>
                  <c:y val="-3.956173966590409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4401822076440112E-2"/>
                  <c:y val="-4.875695040489612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2387855604315074E-2"/>
                  <c:y val="-3.0737769153263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диаграмма!$G$55:$G$66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  <c:pt idx="4">
                  <c:v>24206.5</c:v>
                </c:pt>
                <c:pt idx="5">
                  <c:v>22349.21</c:v>
                </c:pt>
              </c:numCache>
            </c:numRef>
          </c:val>
        </c:ser>
        <c:dLbls>
          <c:showVal val="1"/>
        </c:dLbls>
        <c:marker val="1"/>
        <c:axId val="73178496"/>
        <c:axId val="73413760"/>
      </c:lineChart>
      <c:catAx>
        <c:axId val="73178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413760"/>
        <c:crosses val="autoZero"/>
        <c:auto val="1"/>
        <c:lblAlgn val="ctr"/>
        <c:lblOffset val="100"/>
        <c:tickLblSkip val="1"/>
        <c:tickMarkSkip val="1"/>
      </c:catAx>
      <c:valAx>
        <c:axId val="73413760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178496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944977224045252"/>
          <c:y val="0.93601895734597163"/>
          <c:w val="0.31331349188616703"/>
          <c:h val="5.6872037914693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3460736"/>
        <c:axId val="73560832"/>
        <c:axId val="0"/>
      </c:bar3DChart>
      <c:catAx>
        <c:axId val="734607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560832"/>
        <c:crosses val="autoZero"/>
        <c:auto val="1"/>
        <c:lblAlgn val="ctr"/>
        <c:lblOffset val="100"/>
        <c:tickLblSkip val="1"/>
        <c:tickMarkSkip val="1"/>
      </c:catAx>
      <c:valAx>
        <c:axId val="73560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460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paperSize="9" orientation="landscape" verticalDpi="196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3538176"/>
        <c:axId val="73609600"/>
        <c:axId val="0"/>
      </c:bar3DChart>
      <c:catAx>
        <c:axId val="735381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609600"/>
        <c:crosses val="autoZero"/>
        <c:auto val="1"/>
        <c:lblAlgn val="ctr"/>
        <c:lblOffset val="100"/>
        <c:tickLblSkip val="1"/>
        <c:tickMarkSkip val="1"/>
      </c:catAx>
      <c:valAx>
        <c:axId val="73609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538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3994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1205673760527E-2"/>
                  <c:y val="-3.344280501433435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15968439941246E-2"/>
                  <c:y val="-3.75776512598475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720311322504E-2"/>
                  <c:y val="-4.655181951127025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0856648238069E-2"/>
                  <c:y val="-2.767374193607142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726159961416953E-2"/>
                  <c:y val="-3.356915001009488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036178574704973E-2"/>
                  <c:y val="-3.843919510061245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9529117879705458E-2"/>
                  <c:y val="-4.117343357092710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1016585692746182E-2"/>
                  <c:y val="-2.178805647733005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42194997542E-2"/>
                  <c:y val="-4.024841958506146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546407900911693E-2"/>
                  <c:y val="-3.157299908567483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199502639160401E-2"/>
                  <c:y val="-4.0841079217562665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диаграмма!$K$55:$K$66</c:f>
              <c:numCache>
                <c:formatCode>0.0</c:formatCode>
                <c:ptCount val="12"/>
                <c:pt idx="0">
                  <c:v>188.35714285714286</c:v>
                </c:pt>
                <c:pt idx="1">
                  <c:v>205.7</c:v>
                </c:pt>
                <c:pt idx="2">
                  <c:v>202.36363636363637</c:v>
                </c:pt>
                <c:pt idx="3">
                  <c:v>226.15</c:v>
                </c:pt>
                <c:pt idx="4">
                  <c:v>229.81578947368422</c:v>
                </c:pt>
                <c:pt idx="5">
                  <c:v>245.52</c:v>
                </c:pt>
                <c:pt idx="6">
                  <c:v>248.63043478260869</c:v>
                </c:pt>
                <c:pt idx="7">
                  <c:v>275.77499999999998</c:v>
                </c:pt>
                <c:pt idx="8">
                  <c:v>293.31818181818181</c:v>
                </c:pt>
                <c:pt idx="9">
                  <c:v>322.06818181818181</c:v>
                </c:pt>
                <c:pt idx="10">
                  <c:v>352.28571428571428</c:v>
                </c:pt>
                <c:pt idx="11">
                  <c:v>373.95238095238096</c:v>
                </c:pt>
              </c:numCache>
            </c:numRef>
          </c:val>
        </c:ser>
        <c:ser>
          <c:idx val="1"/>
          <c:order val="1"/>
          <c:tx>
            <c:strRef>
              <c:f>диаграмма!$L$54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11080677836695E-2"/>
                  <c:y val="-4.32767090554358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31837780360377E-2"/>
                  <c:y val="-5.13929826568299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192260279573891E-2"/>
                  <c:y val="-4.33832211651509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629561225690832E-2"/>
                  <c:y val="-4.0816762311490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187698447131954E-2"/>
                  <c:y val="-4.198688675719828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232053966633195E-2"/>
                  <c:y val="-6.226848711546482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71079128042E-2"/>
                  <c:y val="-5.73396122094908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0193917363480824E-2"/>
                  <c:y val="-3.202639511796665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0748786132E-2"/>
                  <c:y val="-3.841500719785587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009207520907942E-2"/>
                  <c:y val="-4.39940672183555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102262340052E-2"/>
                  <c:y val="-4.38629448766720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016118598878492E-2"/>
                  <c:y val="-4.66026453428118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диаграмма!$L$55:$L$66</c:f>
              <c:numCache>
                <c:formatCode>0.0</c:formatCode>
                <c:ptCount val="12"/>
                <c:pt idx="0">
                  <c:v>434.1</c:v>
                </c:pt>
                <c:pt idx="1">
                  <c:v>425.5</c:v>
                </c:pt>
                <c:pt idx="2">
                  <c:v>461.5</c:v>
                </c:pt>
                <c:pt idx="3">
                  <c:v>533.25</c:v>
                </c:pt>
                <c:pt idx="4">
                  <c:v>488.58</c:v>
                </c:pt>
                <c:pt idx="5">
                  <c:v>463</c:v>
                </c:pt>
                <c:pt idx="6">
                  <c:v>455.61</c:v>
                </c:pt>
                <c:pt idx="7">
                  <c:v>489.12</c:v>
                </c:pt>
                <c:pt idx="8">
                  <c:v>539.02</c:v>
                </c:pt>
                <c:pt idx="9">
                  <c:v>591.71</c:v>
                </c:pt>
                <c:pt idx="10">
                  <c:v>682.91</c:v>
                </c:pt>
                <c:pt idx="11">
                  <c:v>755.12</c:v>
                </c:pt>
              </c:numCache>
            </c:numRef>
          </c:val>
        </c:ser>
        <c:ser>
          <c:idx val="2"/>
          <c:order val="2"/>
          <c:tx>
            <c:strRef>
              <c:f>диаграмма!$M$54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366158490084175E-2"/>
                  <c:y val="-3.141852149195395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167724875231767E-2"/>
                  <c:y val="-2.575919736345699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856393412383E-2"/>
                  <c:y val="-2.60741201397227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3855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44238163688E-2"/>
                  <c:y val="-3.748675507708628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062133270657551E-2"/>
                  <c:y val="-3.87536303724746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002401295582736E-2"/>
                  <c:y val="-3.5627067305557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0472329256715504E-2"/>
                  <c:y val="-3.57822071694946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8147093315463232E-2"/>
                  <c:y val="-3.422545887964410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0163838395618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1964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диаграмма!$M$55:$M$66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  <c:pt idx="4">
                  <c:v>736.15</c:v>
                </c:pt>
                <c:pt idx="5">
                  <c:v>770.57</c:v>
                </c:pt>
              </c:numCache>
            </c:numRef>
          </c:val>
        </c:ser>
        <c:dLbls>
          <c:showVal val="1"/>
        </c:dLbls>
        <c:marker val="1"/>
        <c:axId val="73686016"/>
        <c:axId val="73724672"/>
      </c:lineChart>
      <c:catAx>
        <c:axId val="73686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724672"/>
        <c:crosses val="autoZero"/>
        <c:auto val="1"/>
        <c:lblAlgn val="ctr"/>
        <c:lblOffset val="100"/>
        <c:tickLblSkip val="1"/>
        <c:tickMarkSkip val="1"/>
      </c:catAx>
      <c:valAx>
        <c:axId val="73724672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152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68601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567"/>
          <c:h val="6.053278134047869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1"/>
          <c:h val="0.63507109004740836"/>
        </c:manualLayout>
      </c:layout>
      <c:lineChart>
        <c:grouping val="standard"/>
        <c:ser>
          <c:idx val="0"/>
          <c:order val="0"/>
          <c:tx>
            <c:strRef>
              <c:f>диаграмма!$H$54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54623294272941E-2"/>
                  <c:y val="-3.861177232229209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001400093324846E-2"/>
                  <c:y val="-3.51061264368684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249113003505288E-2"/>
                  <c:y val="-3.76424071245012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1292786354777E-2"/>
                  <c:y val="-2.5806637239456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169120577637087E-2"/>
                  <c:y val="-3.202726621253864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33041160996E-2"/>
                  <c:y val="-2.789995565086486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6643528460590456E-2"/>
                  <c:y val="-3.82356063508132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414470496549806E-2"/>
                  <c:y val="-4.13240206144901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6360056000423071E-2"/>
                  <c:y val="-4.097292544779332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388246066816216E-2"/>
                  <c:y val="-3.876110800634203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диаграмма!$H$55:$H$66</c:f>
              <c:numCache>
                <c:formatCode>0.0</c:formatCode>
                <c:ptCount val="12"/>
                <c:pt idx="0">
                  <c:v>949.76190476190482</c:v>
                </c:pt>
                <c:pt idx="1">
                  <c:v>1035.7</c:v>
                </c:pt>
                <c:pt idx="2">
                  <c:v>1081.1818181818182</c:v>
                </c:pt>
                <c:pt idx="3">
                  <c:v>1162.5</c:v>
                </c:pt>
                <c:pt idx="4">
                  <c:v>1130.3684210526317</c:v>
                </c:pt>
                <c:pt idx="5">
                  <c:v>1217.8599999999999</c:v>
                </c:pt>
                <c:pt idx="6">
                  <c:v>1162.2608695652175</c:v>
                </c:pt>
                <c:pt idx="7">
                  <c:v>1244.5999999999999</c:v>
                </c:pt>
                <c:pt idx="8">
                  <c:v>1288.7045454545455</c:v>
                </c:pt>
                <c:pt idx="9">
                  <c:v>1332.7727272727273</c:v>
                </c:pt>
                <c:pt idx="10">
                  <c:v>1400.6190476190477</c:v>
                </c:pt>
                <c:pt idx="11">
                  <c:v>1444.0952380952381</c:v>
                </c:pt>
              </c:numCache>
            </c:numRef>
          </c:val>
        </c:ser>
        <c:ser>
          <c:idx val="1"/>
          <c:order val="1"/>
          <c:tx>
            <c:strRef>
              <c:f>диаграмма!$I$54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7964624875412E-2"/>
                  <c:y val="-4.37024044980175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692721944452097E-2"/>
                  <c:y val="-4.49428418604073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949908901670055E-3"/>
                  <c:y val="-7.3744957765286339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58137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4023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909970827982111E-2"/>
                  <c:y val="-3.072318293573022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957100760499851E-2"/>
                  <c:y val="-3.930382357701517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3340391248819554E-2"/>
                  <c:y val="-4.255078304785358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51116654812383E-2"/>
                  <c:y val="-3.5339920150221991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диаграмма!$I$55:$I$66</c:f>
              <c:numCache>
                <c:formatCode>0.0</c:formatCode>
                <c:ptCount val="12"/>
                <c:pt idx="0">
                  <c:v>1562.75</c:v>
                </c:pt>
                <c:pt idx="1">
                  <c:v>1520.35</c:v>
                </c:pt>
                <c:pt idx="2">
                  <c:v>1599.43</c:v>
                </c:pt>
                <c:pt idx="3">
                  <c:v>1715.55</c:v>
                </c:pt>
                <c:pt idx="4">
                  <c:v>1622.58</c:v>
                </c:pt>
                <c:pt idx="5">
                  <c:v>1553.95</c:v>
                </c:pt>
                <c:pt idx="6">
                  <c:v>1526.32</c:v>
                </c:pt>
                <c:pt idx="7">
                  <c:v>1540.95</c:v>
                </c:pt>
                <c:pt idx="8">
                  <c:v>1591.61</c:v>
                </c:pt>
                <c:pt idx="9">
                  <c:v>1688.69</c:v>
                </c:pt>
                <c:pt idx="10">
                  <c:v>1692.77</c:v>
                </c:pt>
                <c:pt idx="11">
                  <c:v>1709.48</c:v>
                </c:pt>
              </c:numCache>
            </c:numRef>
          </c:val>
        </c:ser>
        <c:ser>
          <c:idx val="2"/>
          <c:order val="2"/>
          <c:tx>
            <c:strRef>
              <c:f>диаграмма!$J$54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3451503522995E-2"/>
                  <c:y val="-3.57023442139090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169E-2"/>
                  <c:y val="-3.041398728106103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407263734113482E-2"/>
                  <c:y val="-3.243007583403174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212378161857646E-2"/>
                  <c:y val="-3.077641700926004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4.32974608225959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183238395250349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035792762931612E-2"/>
                  <c:y val="-3.058736208604467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5552177321E-2"/>
                  <c:y val="-4.82203448458940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703657005758693E-2"/>
                  <c:y val="-4.490134773772316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диаграмма!$J$55:$J$66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  <c:pt idx="4">
                  <c:v>1784.15</c:v>
                </c:pt>
                <c:pt idx="5">
                  <c:v>1768.5</c:v>
                </c:pt>
              </c:numCache>
            </c:numRef>
          </c:val>
        </c:ser>
        <c:dLbls>
          <c:showVal val="1"/>
        </c:dLbls>
        <c:marker val="1"/>
        <c:axId val="73518464"/>
        <c:axId val="73741440"/>
      </c:lineChart>
      <c:catAx>
        <c:axId val="73518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741440"/>
        <c:crosses val="autoZero"/>
        <c:auto val="1"/>
        <c:lblAlgn val="ctr"/>
        <c:lblOffset val="100"/>
        <c:tickLblSkip val="1"/>
        <c:tickMarkSkip val="1"/>
      </c:catAx>
      <c:valAx>
        <c:axId val="73741440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51846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269119582289E-2"/>
                  <c:y val="-4.370726836822274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8344557994080516E-2"/>
                  <c:y val="-2.197429233107001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412939880747582E-2"/>
                  <c:y val="-4.720042690053412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81277866692E-2"/>
                  <c:y val="-3.645627069860644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170882894957282E-2"/>
                  <c:y val="-2.564116529278381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5628141717569816E-2"/>
                  <c:y val="-4.384363701956481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785820951110782E-2"/>
                  <c:y val="-4.3326878841386994E-2"/>
                </c:manualLayout>
              </c:layout>
              <c:showVal val="1"/>
            </c:dLbl>
            <c:dLbl>
              <c:idx val="9"/>
              <c:layout>
                <c:manualLayout>
                  <c:x val="-2.2780570415618012E-2"/>
                  <c:y val="-4.019000060126772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4204356066593716E-2"/>
                  <c:y val="-4.38436370195648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747069972450416E-2"/>
                  <c:y val="-5.115090985615892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диаграмма!$Q$55:$Q$66</c:f>
              <c:numCache>
                <c:formatCode>0.0</c:formatCode>
                <c:ptCount val="12"/>
                <c:pt idx="0">
                  <c:v>11.291428571428572</c:v>
                </c:pt>
                <c:pt idx="1">
                  <c:v>13.4125</c:v>
                </c:pt>
                <c:pt idx="2">
                  <c:v>13.116818181818182</c:v>
                </c:pt>
                <c:pt idx="3">
                  <c:v>12.514750000000001</c:v>
                </c:pt>
                <c:pt idx="4">
                  <c:v>14.028947368421051</c:v>
                </c:pt>
                <c:pt idx="5">
                  <c:v>14.65</c:v>
                </c:pt>
                <c:pt idx="6">
                  <c:v>13.361739130434783</c:v>
                </c:pt>
                <c:pt idx="7">
                  <c:v>14.3475</c:v>
                </c:pt>
                <c:pt idx="8">
                  <c:v>16.389545454545456</c:v>
                </c:pt>
                <c:pt idx="9">
                  <c:v>17.236136363636362</c:v>
                </c:pt>
                <c:pt idx="10">
                  <c:v>17.809880952380951</c:v>
                </c:pt>
                <c:pt idx="11">
                  <c:v>17.672857142857143</c:v>
                </c:pt>
              </c:numCache>
            </c:numRef>
          </c:val>
        </c:ser>
        <c:ser>
          <c:idx val="1"/>
          <c:order val="1"/>
          <c:tx>
            <c:strRef>
              <c:f>диаграмма!$R$54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11080677836695E-2"/>
                  <c:y val="-4.32767090554358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32048919417005E-2"/>
                  <c:y val="-4.04714763893455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192260279573891E-2"/>
                  <c:y val="-4.33832211651509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629561225690832E-2"/>
                  <c:y val="-4.0816762311490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187698447131954E-2"/>
                  <c:y val="-4.198688675719828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232032166191992E-2"/>
                  <c:y val="-4.04256118119635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71079128042E-2"/>
                  <c:y val="-5.73396122094908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787559014340797E-2"/>
                  <c:y val="-6.045037778820830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18985632351E-2"/>
                  <c:y val="-3.532980110121176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009207520907963E-2"/>
                  <c:y val="-4.39940672183555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102262340052E-2"/>
                  <c:y val="-4.38629448766720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016118598878492E-2"/>
                  <c:y val="-4.66026453428118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диаграмма!$R$55:$R$66</c:f>
              <c:numCache>
                <c:formatCode>0.0</c:formatCode>
                <c:ptCount val="12"/>
                <c:pt idx="0">
                  <c:v>17.805500000000002</c:v>
                </c:pt>
                <c:pt idx="1">
                  <c:v>15.873000000000001</c:v>
                </c:pt>
                <c:pt idx="2">
                  <c:v>17.11</c:v>
                </c:pt>
                <c:pt idx="3">
                  <c:v>18.100000000000001</c:v>
                </c:pt>
                <c:pt idx="4">
                  <c:v>18.420000000000002</c:v>
                </c:pt>
                <c:pt idx="5">
                  <c:v>18.46</c:v>
                </c:pt>
                <c:pt idx="6">
                  <c:v>17.96</c:v>
                </c:pt>
                <c:pt idx="7">
                  <c:v>18.36</c:v>
                </c:pt>
                <c:pt idx="8">
                  <c:v>20.55</c:v>
                </c:pt>
                <c:pt idx="9">
                  <c:v>23.39</c:v>
                </c:pt>
                <c:pt idx="10">
                  <c:v>26.54</c:v>
                </c:pt>
                <c:pt idx="11">
                  <c:v>29.35</c:v>
                </c:pt>
              </c:numCache>
            </c:numRef>
          </c:val>
        </c:ser>
        <c:ser>
          <c:idx val="2"/>
          <c:order val="2"/>
          <c:tx>
            <c:strRef>
              <c:f>диаграмма!$S$54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997017802733402E-2"/>
                  <c:y val="-4.754613218052750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23046853186E-2"/>
                  <c:y val="-3.41688234961936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0708628774523652E-2"/>
                  <c:y val="-2.825742648005783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2754502102030323E-2"/>
                  <c:y val="-1.807566094121190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64816036383575E-2"/>
                  <c:y val="-4.611998085874799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диаграмма!$S$55:$S$66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  <c:pt idx="4">
                  <c:v>36.75</c:v>
                </c:pt>
                <c:pt idx="5">
                  <c:v>35.799999999999997</c:v>
                </c:pt>
              </c:numCache>
            </c:numRef>
          </c:val>
        </c:ser>
        <c:dLbls>
          <c:showVal val="1"/>
        </c:dLbls>
        <c:marker val="1"/>
        <c:axId val="73982336"/>
        <c:axId val="73983872"/>
      </c:lineChart>
      <c:catAx>
        <c:axId val="73982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983872"/>
        <c:crosses val="autoZero"/>
        <c:auto val="1"/>
        <c:lblAlgn val="ctr"/>
        <c:lblOffset val="100"/>
        <c:tickLblSkip val="1"/>
        <c:tickMarkSkip val="1"/>
      </c:catAx>
      <c:valAx>
        <c:axId val="73983872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3551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982336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5134"/>
          <c:y val="0.91028175345485163"/>
          <c:w val="0.281018138904435"/>
          <c:h val="6.053276489610211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199" r="0.75000000000001199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4872"/>
          <c:y val="7.63025341435322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32"/>
          <c:h val="0.6350710900474088"/>
        </c:manualLayout>
      </c:layout>
      <c:lineChart>
        <c:grouping val="standard"/>
        <c:ser>
          <c:idx val="0"/>
          <c:order val="0"/>
          <c:tx>
            <c:strRef>
              <c:f>диаграмма!$N$54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567814140622144E-2"/>
                  <c:y val="-4.098146744648296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743643513066212E-2"/>
                  <c:y val="-3.51064250503841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895200256313021E-2"/>
                  <c:y val="-5.077312506090422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716222375615066E-2"/>
                  <c:y val="-3.548165845108549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152632050590318E-2"/>
                  <c:y val="-3.197335332583001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974115760964247E-2"/>
                  <c:y val="-3.105553457563739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7027676391583488E-2"/>
                  <c:y val="-3.198761159528627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1979863120535747E-2"/>
                  <c:y val="-3.895422050109939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71473462425331E-2"/>
                  <c:y val="-4.097291117298871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55245178649E-2"/>
                  <c:y val="-3.828442117434123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диаграмма!$N$55:$N$66</c:f>
              <c:numCache>
                <c:formatCode>0.0</c:formatCode>
                <c:ptCount val="12"/>
                <c:pt idx="0">
                  <c:v>858.69047619047615</c:v>
                </c:pt>
                <c:pt idx="1">
                  <c:v>943.16250000000002</c:v>
                </c:pt>
                <c:pt idx="2">
                  <c:v>924.27272727272725</c:v>
                </c:pt>
                <c:pt idx="3">
                  <c:v>890.2</c:v>
                </c:pt>
                <c:pt idx="4">
                  <c:v>928.64473684210532</c:v>
                </c:pt>
                <c:pt idx="5">
                  <c:v>945.67</c:v>
                </c:pt>
                <c:pt idx="6">
                  <c:v>934.22826086956525</c:v>
                </c:pt>
                <c:pt idx="7">
                  <c:v>949.37999999999988</c:v>
                </c:pt>
                <c:pt idx="8">
                  <c:v>996.5886363636364</c:v>
                </c:pt>
                <c:pt idx="9">
                  <c:v>1043.159090909091</c:v>
                </c:pt>
                <c:pt idx="10">
                  <c:v>1124.0595238095239</c:v>
                </c:pt>
                <c:pt idx="11">
                  <c:v>1131.8214285714287</c:v>
                </c:pt>
              </c:numCache>
            </c:numRef>
          </c:val>
        </c:ser>
        <c:ser>
          <c:idx val="1"/>
          <c:order val="1"/>
          <c:tx>
            <c:strRef>
              <c:f>диаграмма!$O$54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95519867106E-2"/>
                  <c:y val="-3.65957668477296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9647691216486E-2"/>
                  <c:y val="-3.181210402558538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358854272616102E-2"/>
                  <c:y val="-3.707838542890356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710890827324542E-2"/>
                  <c:y val="-4.21510249099274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365606786480301E-2"/>
                  <c:y val="-3.65556763095050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523126724529206E-2"/>
                  <c:y val="-4.130450459951311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5826448068085925E-2"/>
                  <c:y val="-4.915194173665646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3340391248819554E-2"/>
                  <c:y val="-4.255078304785358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511162762475008E-2"/>
                  <c:y val="-3.901681199200829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диаграмма!$O$55:$O$66</c:f>
              <c:numCache>
                <c:formatCode>0.0</c:formatCode>
                <c:ptCount val="12"/>
                <c:pt idx="0">
                  <c:v>1117.9625000000001</c:v>
                </c:pt>
                <c:pt idx="1">
                  <c:v>1095.4124999999999</c:v>
                </c:pt>
                <c:pt idx="2">
                  <c:v>1113.3399999999999</c:v>
                </c:pt>
                <c:pt idx="3">
                  <c:v>1148.69</c:v>
                </c:pt>
                <c:pt idx="4">
                  <c:v>1205.43</c:v>
                </c:pt>
                <c:pt idx="5">
                  <c:v>1234.075</c:v>
                </c:pt>
                <c:pt idx="6">
                  <c:v>1192.97</c:v>
                </c:pt>
                <c:pt idx="7">
                  <c:v>1215.81</c:v>
                </c:pt>
                <c:pt idx="8">
                  <c:v>1270.98</c:v>
                </c:pt>
                <c:pt idx="9">
                  <c:v>1342</c:v>
                </c:pt>
                <c:pt idx="10">
                  <c:v>1369.89</c:v>
                </c:pt>
                <c:pt idx="11">
                  <c:v>1391.01</c:v>
                </c:pt>
              </c:numCache>
            </c:numRef>
          </c:val>
        </c:ser>
        <c:ser>
          <c:idx val="2"/>
          <c:order val="2"/>
          <c:tx>
            <c:strRef>
              <c:f>диаграмма!$P$54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65606786480301E-2"/>
                  <c:y val="-2.744031361525827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197E-2"/>
                  <c:y val="-3.041398728106105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810561439522676E-2"/>
                  <c:y val="-3.89164216973057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007609244811702E-2"/>
                  <c:y val="-3.087930231364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3.362915129294296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839493028181550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389705510123144E-2"/>
                  <c:y val="-3.15087594377073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-3.965916022348106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634021092008238E-2"/>
                  <c:y val="-3.70591420454970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диаграмма!$P$55:$P$66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  <c:pt idx="4">
                  <c:v>1510.44</c:v>
                </c:pt>
                <c:pt idx="5">
                  <c:v>1528.66</c:v>
                </c:pt>
              </c:numCache>
            </c:numRef>
          </c:val>
        </c:ser>
        <c:dLbls>
          <c:showVal val="1"/>
        </c:dLbls>
        <c:marker val="1"/>
        <c:axId val="73991296"/>
        <c:axId val="73992832"/>
      </c:lineChart>
      <c:catAx>
        <c:axId val="73991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992832"/>
        <c:crosses val="autoZero"/>
        <c:auto val="1"/>
        <c:lblAlgn val="ctr"/>
        <c:lblOffset val="100"/>
        <c:tickLblSkip val="1"/>
        <c:tickMarkSkip val="1"/>
      </c:catAx>
      <c:valAx>
        <c:axId val="73992832"/>
        <c:scaling>
          <c:orientation val="minMax"/>
          <c:max val="16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1023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99129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199" r="0.75000000000001199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4060928"/>
        <c:axId val="74062464"/>
        <c:axId val="0"/>
      </c:bar3DChart>
      <c:catAx>
        <c:axId val="740609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062464"/>
        <c:crosses val="autoZero"/>
        <c:auto val="1"/>
        <c:lblAlgn val="ctr"/>
        <c:lblOffset val="100"/>
        <c:tickLblSkip val="1"/>
        <c:tickMarkSkip val="1"/>
      </c:catAx>
      <c:valAx>
        <c:axId val="74062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06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диаграмма!$A$17:$A$19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диаграмма!$C$17:$C$19</c:f>
              <c:numCache>
                <c:formatCode>#,##0.0</c:formatCode>
                <c:ptCount val="3"/>
                <c:pt idx="0">
                  <c:v>42.7</c:v>
                </c:pt>
                <c:pt idx="1">
                  <c:v>23.7</c:v>
                </c:pt>
                <c:pt idx="2">
                  <c:v>33.6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4187520"/>
        <c:axId val="74189056"/>
        <c:axId val="0"/>
      </c:bar3DChart>
      <c:catAx>
        <c:axId val="741875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189056"/>
        <c:crosses val="autoZero"/>
        <c:auto val="1"/>
        <c:lblAlgn val="ctr"/>
        <c:lblOffset val="100"/>
        <c:tickLblSkip val="1"/>
        <c:tickMarkSkip val="1"/>
      </c:catAx>
      <c:valAx>
        <c:axId val="74189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187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70857472"/>
        <c:axId val="70859008"/>
        <c:axId val="0"/>
      </c:bar3DChart>
      <c:catAx>
        <c:axId val="708574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859008"/>
        <c:crosses val="autoZero"/>
        <c:auto val="1"/>
        <c:lblAlgn val="ctr"/>
        <c:lblOffset val="100"/>
        <c:tickLblSkip val="1"/>
        <c:tickMarkSkip val="1"/>
      </c:catAx>
      <c:valAx>
        <c:axId val="70859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857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199" r="0.75000000000001199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0889472"/>
        <c:axId val="70891008"/>
        <c:axId val="0"/>
      </c:bar3DChart>
      <c:catAx>
        <c:axId val="708894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891008"/>
        <c:crosses val="autoZero"/>
        <c:auto val="1"/>
        <c:lblAlgn val="ctr"/>
        <c:lblOffset val="100"/>
        <c:tickLblSkip val="1"/>
        <c:tickMarkSkip val="1"/>
      </c:catAx>
      <c:valAx>
        <c:axId val="70891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889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199" r="0.75000000000001199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01.07.2011г.</a:t>
            </a:r>
          </a:p>
        </c:rich>
      </c:tx>
      <c:layout>
        <c:manualLayout>
          <c:xMode val="edge"/>
          <c:yMode val="edge"/>
          <c:x val="0.19705094400599241"/>
          <c:y val="3.24324324324324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675603217158173"/>
          <c:y val="0.39459511533350738"/>
          <c:w val="0.4410187667560323"/>
          <c:h val="0.3513518150229892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968562727729762E-2"/>
                  <c:y val="-0.1318948980160297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образование- 16,8%
(10г.- 15,9%)</a:t>
                    </a:r>
                  </a:p>
                </c:rich>
              </c:tx>
              <c:spPr/>
              <c:dLblPos val="bestFit"/>
            </c:dLbl>
            <c:dLbl>
              <c:idx val="1"/>
              <c:layout>
                <c:manualLayout>
                  <c:x val="6.5441331796762744E-2"/>
                  <c:y val="-3.17436960249126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образование- 15%
(10г.- 15,4%)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11773876278180814"/>
                  <c:y val="3.23612776596386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образование- 34,3%
(10г.- 36,1%)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3.0749842485257427E-2"/>
                  <c:y val="0.1196583408971843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образование- 18,6%
(10г.- 18,2%)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4.2947679562286505E-2"/>
                  <c:y val="-0.1086639810071865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образование- 14%
(10г.-13,7%)</a:t>
                    </a:r>
                  </a:p>
                </c:rich>
              </c:tx>
              <c:spPr/>
              <c:dLblPos val="bestFit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диаграмма!$A$21:$A$25</c:f>
              <c:strCache>
                <c:ptCount val="5"/>
                <c:pt idx="0">
                  <c:v>  - высшее образование</c:v>
                </c:pt>
                <c:pt idx="1">
                  <c:v> - среднее прфессиональное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16.8</c:v>
                </c:pt>
                <c:pt idx="1">
                  <c:v>15</c:v>
                </c:pt>
                <c:pt idx="2">
                  <c:v>34.299999999999997</c:v>
                </c:pt>
                <c:pt idx="3">
                  <c:v>18.600000000000001</c:v>
                </c:pt>
                <c:pt idx="4">
                  <c:v>14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1502"/>
          <c:y val="9.3243871127756547E-2"/>
          <c:w val="0.7627502714782034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148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695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01.07.2010г.</c:v>
                </c:pt>
                <c:pt idx="1">
                  <c:v>на 01.07.2011г.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41.7</c:v>
                </c:pt>
                <c:pt idx="1">
                  <c:v>40.799999999999997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01.07.2010г.</c:v>
                </c:pt>
                <c:pt idx="1">
                  <c:v>на 01.07.2011г.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58.3</c:v>
                </c:pt>
                <c:pt idx="1">
                  <c:v>59.2</c:v>
                </c:pt>
              </c:numCache>
            </c:numRef>
          </c:val>
        </c:ser>
        <c:dLbls>
          <c:showVal val="1"/>
        </c:dLbls>
        <c:shape val="box"/>
        <c:axId val="69016192"/>
        <c:axId val="69026176"/>
        <c:axId val="0"/>
      </c:bar3DChart>
      <c:catAx>
        <c:axId val="6901619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9026176"/>
        <c:crosses val="autoZero"/>
        <c:lblAlgn val="ctr"/>
        <c:lblOffset val="100"/>
        <c:tickLblSkip val="1"/>
        <c:tickMarkSkip val="1"/>
      </c:catAx>
      <c:valAx>
        <c:axId val="69026176"/>
        <c:scaling>
          <c:orientation val="minMax"/>
        </c:scaling>
        <c:delete val="1"/>
        <c:axPos val="b"/>
        <c:numFmt formatCode="#,##0.0" sourceLinked="1"/>
        <c:tickLblPos val="none"/>
        <c:crossAx val="69016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7446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682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01.07.2010г.</c:v>
                </c:pt>
                <c:pt idx="1">
                  <c:v>на 01.07.2011г.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39</c:v>
                </c:pt>
                <c:pt idx="1">
                  <c:v>42.7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682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01.07.2010г.</c:v>
                </c:pt>
                <c:pt idx="1">
                  <c:v>на 01.07.2011г.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26</c:v>
                </c:pt>
                <c:pt idx="1">
                  <c:v>23.7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257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01.07.2010г.</c:v>
                </c:pt>
                <c:pt idx="1">
                  <c:v>на 01.07.2011г.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35</c:v>
                </c:pt>
                <c:pt idx="1">
                  <c:v>33.6</c:v>
                </c:pt>
              </c:numCache>
            </c:numRef>
          </c:val>
        </c:ser>
        <c:dLbls>
          <c:showVal val="1"/>
        </c:dLbls>
        <c:shape val="box"/>
        <c:axId val="70323584"/>
        <c:axId val="70337664"/>
        <c:axId val="0"/>
      </c:bar3DChart>
      <c:catAx>
        <c:axId val="7032358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0337664"/>
        <c:crosses val="autoZero"/>
        <c:auto val="1"/>
        <c:lblAlgn val="ctr"/>
        <c:lblOffset val="100"/>
        <c:tickLblSkip val="1"/>
        <c:tickMarkSkip val="1"/>
      </c:catAx>
      <c:valAx>
        <c:axId val="70337664"/>
        <c:scaling>
          <c:orientation val="minMax"/>
        </c:scaling>
        <c:delete val="1"/>
        <c:axPos val="b"/>
        <c:numFmt formatCode="#,##0.0" sourceLinked="1"/>
        <c:tickLblPos val="none"/>
        <c:crossAx val="70323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2801"/>
        </c:manualLayout>
      </c:layout>
      <c:spPr>
        <a:noFill/>
        <a:ln w="25400">
          <a:noFill/>
        </a:ln>
      </c:spPr>
      <c:txPr>
        <a:bodyPr/>
        <a:lstStyle/>
        <a:p>
          <a:pPr>
            <a:defRPr sz="7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47531437549"/>
          <c:y val="7.0874121835822132E-2"/>
          <c:w val="0.68000068109042577"/>
          <c:h val="0.8064443702293137"/>
        </c:manualLayout>
      </c:layout>
      <c:barChart>
        <c:barDir val="bar"/>
        <c:grouping val="stacked"/>
        <c:ser>
          <c:idx val="0"/>
          <c:order val="0"/>
          <c:tx>
            <c:v>2010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2400" b="1"/>
                  </a:pPr>
                  <a:endParaRPr lang="ru-RU"/>
                </a:p>
              </c:txPr>
            </c:dLbl>
            <c:dLbl>
              <c:idx val="9"/>
              <c:numFmt formatCode="#,##0.0" sourceLinked="0"/>
              <c:spPr/>
              <c:txPr>
                <a:bodyPr/>
                <a:lstStyle/>
                <a:p>
                  <a:pPr>
                    <a:defRPr sz="24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диаграмма!$A$35:$A$48</c:f>
              <c:strCache>
                <c:ptCount val="14"/>
                <c:pt idx="0">
                  <c:v>Саратовская область</c:v>
                </c:pt>
                <c:pt idx="1">
                  <c:v>Омская область</c:v>
                </c:pt>
                <c:pt idx="2">
                  <c:v>Оренбургская область</c:v>
                </c:pt>
                <c:pt idx="3">
                  <c:v>Курская область</c:v>
                </c:pt>
                <c:pt idx="4">
                  <c:v>Белгородская область</c:v>
                </c:pt>
                <c:pt idx="5">
                  <c:v>Российская Федеpация</c:v>
                </c:pt>
                <c:pt idx="6">
                  <c:v>Красноярский край</c:v>
                </c:pt>
                <c:pt idx="7">
                  <c:v>г. Норильск</c:v>
                </c:pt>
                <c:pt idx="8">
                  <c:v>Сахалинская область</c:v>
                </c:pt>
                <c:pt idx="9">
                  <c:v>г. Дудинка</c:v>
                </c:pt>
                <c:pt idx="10">
                  <c:v>Магаданская область</c:v>
                </c:pt>
                <c:pt idx="11">
                  <c:v>Камчатский край</c:v>
                </c:pt>
                <c:pt idx="12">
                  <c:v>Ненецкий авт.округ</c:v>
                </c:pt>
                <c:pt idx="13">
                  <c:v>Чукотский авт.округ</c:v>
                </c:pt>
              </c:strCache>
            </c:strRef>
          </c:cat>
          <c:val>
            <c:numRef>
              <c:f>диаграмма!$C$35:$C$48</c:f>
              <c:numCache>
                <c:formatCode>0.0</c:formatCode>
                <c:ptCount val="14"/>
                <c:pt idx="0">
                  <c:v>1888.93</c:v>
                </c:pt>
                <c:pt idx="1">
                  <c:v>1978.74</c:v>
                </c:pt>
                <c:pt idx="2">
                  <c:v>1911.06</c:v>
                </c:pt>
                <c:pt idx="3">
                  <c:v>2042.61</c:v>
                </c:pt>
                <c:pt idx="4">
                  <c:v>1947.48</c:v>
                </c:pt>
                <c:pt idx="5">
                  <c:v>2344.36</c:v>
                </c:pt>
                <c:pt idx="6">
                  <c:v>2548.98</c:v>
                </c:pt>
                <c:pt idx="7">
                  <c:v>3808.84</c:v>
                </c:pt>
                <c:pt idx="8">
                  <c:v>3659.83</c:v>
                </c:pt>
                <c:pt idx="9">
                  <c:v>4123.28</c:v>
                </c:pt>
                <c:pt idx="10">
                  <c:v>4108.26</c:v>
                </c:pt>
                <c:pt idx="11">
                  <c:v>3884.28</c:v>
                </c:pt>
                <c:pt idx="12">
                  <c:v>4144.1899999999996</c:v>
                </c:pt>
                <c:pt idx="13">
                  <c:v>6753.57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0"/>
              <c:layout>
                <c:manualLayout>
                  <c:x val="5.6663778237476072E-2"/>
                  <c:y val="-9.2918340857226801E-17"/>
                </c:manualLayout>
              </c:layout>
              <c:tx>
                <c:rich>
                  <a:bodyPr/>
                  <a:lstStyle/>
                  <a:p>
                    <a:r>
                      <a:rPr lang="ru-RU" sz="1800"/>
                      <a:t>2 273,6</a:t>
                    </a:r>
                    <a:endParaRPr lang="en-US" sz="1800"/>
                  </a:p>
                </c:rich>
              </c:tx>
              <c:showVal val="1"/>
            </c:dLbl>
            <c:dLbl>
              <c:idx val="1"/>
              <c:layout>
                <c:manualLayout>
                  <c:x val="5.6663778237476072E-2"/>
                  <c:y val="2.5341658433953381E-3"/>
                </c:manualLayout>
              </c:layout>
              <c:tx>
                <c:rich>
                  <a:bodyPr/>
                  <a:lstStyle/>
                  <a:p>
                    <a:r>
                      <a:rPr lang="ru-RU" sz="1800"/>
                      <a:t>2 364,9</a:t>
                    </a:r>
                    <a:endParaRPr lang="en-US" sz="1800"/>
                  </a:p>
                </c:rich>
              </c:tx>
              <c:showVal val="1"/>
            </c:dLbl>
            <c:dLbl>
              <c:idx val="2"/>
              <c:layout>
                <c:manualLayout>
                  <c:x val="6.071119096872439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800"/>
                      <a:t>2 395,2</a:t>
                    </a:r>
                    <a:endParaRPr lang="en-US" sz="1800"/>
                  </a:p>
                </c:rich>
              </c:tx>
              <c:showVal val="1"/>
            </c:dLbl>
            <c:dLbl>
              <c:idx val="3"/>
              <c:layout>
                <c:manualLayout>
                  <c:x val="5.5314640660393329E-2"/>
                  <c:y val="1.2670829216976699E-3"/>
                </c:manualLayout>
              </c:layout>
              <c:tx>
                <c:rich>
                  <a:bodyPr/>
                  <a:lstStyle/>
                  <a:p>
                    <a:r>
                      <a:rPr lang="ru-RU" sz="1800"/>
                      <a:t>2 397,7</a:t>
                    </a:r>
                    <a:endParaRPr lang="en-US" sz="1800"/>
                  </a:p>
                </c:rich>
              </c:tx>
              <c:showVal val="1"/>
            </c:dLbl>
            <c:dLbl>
              <c:idx val="4"/>
              <c:layout>
                <c:manualLayout>
                  <c:x val="6.475860369997263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800"/>
                      <a:t>2 420,5</a:t>
                    </a:r>
                    <a:endParaRPr lang="en-US" sz="1800"/>
                  </a:p>
                </c:rich>
              </c:tx>
              <c:showVal val="1"/>
            </c:dLbl>
            <c:dLbl>
              <c:idx val="5"/>
              <c:layout>
                <c:manualLayout>
                  <c:x val="6.071119096872439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800"/>
                      <a:t>2 761,5</a:t>
                    </a:r>
                    <a:endParaRPr lang="en-US" sz="1800"/>
                  </a:p>
                </c:rich>
              </c:tx>
              <c:showVal val="1"/>
            </c:dLbl>
            <c:dLbl>
              <c:idx val="6"/>
              <c:layout>
                <c:manualLayout>
                  <c:x val="5.8012915814558877E-2"/>
                  <c:y val="1.2670829216976699E-3"/>
                </c:manualLayout>
              </c:layout>
              <c:tx>
                <c:rich>
                  <a:bodyPr/>
                  <a:lstStyle/>
                  <a:p>
                    <a:r>
                      <a:rPr lang="ru-RU" sz="1800"/>
                      <a:t>2 905,4</a:t>
                    </a:r>
                    <a:endParaRPr lang="en-US" sz="1800"/>
                  </a:p>
                </c:rich>
              </c:tx>
              <c:showVal val="1"/>
            </c:dLbl>
            <c:dLbl>
              <c:idx val="7"/>
              <c:layout>
                <c:manualLayout>
                  <c:x val="6.475860369997263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2400" b="1"/>
                    </a:pPr>
                    <a:r>
                      <a:rPr lang="ru-RU" sz="2400" b="1"/>
                      <a:t>4 053,7</a:t>
                    </a:r>
                    <a:endParaRPr lang="en-US" sz="2400" b="1"/>
                  </a:p>
                </c:rich>
              </c:tx>
              <c:numFmt formatCode="#,##0.0" sourceLinked="0"/>
              <c:spPr/>
              <c:showVal val="1"/>
            </c:dLbl>
            <c:dLbl>
              <c:idx val="8"/>
              <c:layout>
                <c:manualLayout>
                  <c:x val="6.0711190968724398E-2"/>
                  <c:y val="4.6459170428613357E-17"/>
                </c:manualLayout>
              </c:layout>
              <c:tx>
                <c:rich>
                  <a:bodyPr/>
                  <a:lstStyle/>
                  <a:p>
                    <a:r>
                      <a:rPr lang="ru-RU" sz="1800"/>
                      <a:t>4 190,1</a:t>
                    </a:r>
                    <a:endParaRPr lang="en-US" sz="1800"/>
                  </a:p>
                </c:rich>
              </c:tx>
              <c:showVal val="1"/>
            </c:dLbl>
            <c:dLbl>
              <c:idx val="9"/>
              <c:layout>
                <c:manualLayout>
                  <c:x val="7.1504291585386473E-2"/>
                  <c:y val="-1.2670829216976699E-3"/>
                </c:manualLayout>
              </c:layout>
              <c:tx>
                <c:rich>
                  <a:bodyPr/>
                  <a:lstStyle/>
                  <a:p>
                    <a:pPr>
                      <a:defRPr sz="2400" b="1"/>
                    </a:pPr>
                    <a:r>
                      <a:rPr lang="ru-RU" sz="2400" b="1"/>
                      <a:t>4 366,1</a:t>
                    </a:r>
                    <a:endParaRPr lang="en-US" sz="2400" b="1"/>
                  </a:p>
                </c:rich>
              </c:tx>
              <c:numFmt formatCode="#,##0.0" sourceLinked="0"/>
              <c:spPr/>
              <c:showVal val="1"/>
            </c:dLbl>
            <c:dLbl>
              <c:idx val="10"/>
              <c:layout>
                <c:manualLayout>
                  <c:x val="5.261636550622777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800"/>
                      <a:t>4 455,5</a:t>
                    </a:r>
                    <a:endParaRPr lang="en-US" sz="1800"/>
                  </a:p>
                </c:rich>
              </c:tx>
              <c:showVal val="1"/>
            </c:dLbl>
            <c:dLbl>
              <c:idx val="11"/>
              <c:layout>
                <c:manualLayout>
                  <c:x val="6.475860369997263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800"/>
                      <a:t>4 527,1</a:t>
                    </a:r>
                    <a:endParaRPr lang="en-US" sz="1800"/>
                  </a:p>
                </c:rich>
              </c:tx>
              <c:showVal val="1"/>
            </c:dLbl>
            <c:dLbl>
              <c:idx val="12"/>
              <c:layout>
                <c:manualLayout>
                  <c:x val="6.610774127705539E-2"/>
                  <c:y val="1.2670829216976699E-3"/>
                </c:manualLayout>
              </c:layout>
              <c:tx>
                <c:rich>
                  <a:bodyPr/>
                  <a:lstStyle/>
                  <a:p>
                    <a:r>
                      <a:rPr lang="ru-RU" sz="1800"/>
                      <a:t>4 803,4</a:t>
                    </a:r>
                    <a:endParaRPr lang="en-US" sz="1800"/>
                  </a:p>
                </c:rich>
              </c:tx>
              <c:showVal val="1"/>
            </c:dLbl>
            <c:dLbl>
              <c:idx val="13"/>
              <c:layout>
                <c:manualLayout>
                  <c:x val="4.1823264889565705E-2"/>
                  <c:y val="1.2670829216976699E-3"/>
                </c:manualLayout>
              </c:layout>
              <c:tx>
                <c:rich>
                  <a:bodyPr/>
                  <a:lstStyle/>
                  <a:p>
                    <a:r>
                      <a:rPr lang="ru-RU" sz="1800"/>
                      <a:t>6 633,9</a:t>
                    </a:r>
                    <a:endParaRPr lang="en-US" sz="1800"/>
                  </a:p>
                </c:rich>
              </c:tx>
              <c:showVal val="1"/>
            </c:dLbl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диаграмма!$A$35:$A$48</c:f>
              <c:strCache>
                <c:ptCount val="14"/>
                <c:pt idx="0">
                  <c:v>Саратовская область</c:v>
                </c:pt>
                <c:pt idx="1">
                  <c:v>Омская область</c:v>
                </c:pt>
                <c:pt idx="2">
                  <c:v>Оренбургская область</c:v>
                </c:pt>
                <c:pt idx="3">
                  <c:v>Курская область</c:v>
                </c:pt>
                <c:pt idx="4">
                  <c:v>Белгородская область</c:v>
                </c:pt>
                <c:pt idx="5">
                  <c:v>Российская Федеpация</c:v>
                </c:pt>
                <c:pt idx="6">
                  <c:v>Красноярский край</c:v>
                </c:pt>
                <c:pt idx="7">
                  <c:v>г. Норильск</c:v>
                </c:pt>
                <c:pt idx="8">
                  <c:v>Сахалинская область</c:v>
                </c:pt>
                <c:pt idx="9">
                  <c:v>г. Дудинка</c:v>
                </c:pt>
                <c:pt idx="10">
                  <c:v>Магаданская область</c:v>
                </c:pt>
                <c:pt idx="11">
                  <c:v>Камчатский край</c:v>
                </c:pt>
                <c:pt idx="12">
                  <c:v>Ненецкий авт.округ</c:v>
                </c:pt>
                <c:pt idx="13">
                  <c:v>Чукотский авт.округ</c:v>
                </c:pt>
              </c:strCache>
            </c:strRef>
          </c:cat>
          <c:val>
            <c:numRef>
              <c:f>диаграмма!$D$35:$D$48</c:f>
              <c:numCache>
                <c:formatCode>0.0</c:formatCode>
                <c:ptCount val="14"/>
                <c:pt idx="0">
                  <c:v>384.70000000000005</c:v>
                </c:pt>
                <c:pt idx="1">
                  <c:v>386.16000000000008</c:v>
                </c:pt>
                <c:pt idx="2">
                  <c:v>484.15999999999985</c:v>
                </c:pt>
                <c:pt idx="3">
                  <c:v>355.12999999999988</c:v>
                </c:pt>
                <c:pt idx="4">
                  <c:v>473.07999999999993</c:v>
                </c:pt>
                <c:pt idx="5">
                  <c:v>417.08999999999969</c:v>
                </c:pt>
                <c:pt idx="6">
                  <c:v>356.42999999999984</c:v>
                </c:pt>
                <c:pt idx="7">
                  <c:v>244.85999999999967</c:v>
                </c:pt>
                <c:pt idx="8">
                  <c:v>530.25</c:v>
                </c:pt>
                <c:pt idx="9">
                  <c:v>242.77000000000044</c:v>
                </c:pt>
                <c:pt idx="10">
                  <c:v>347.22999999999956</c:v>
                </c:pt>
                <c:pt idx="11">
                  <c:v>642.82999999999947</c:v>
                </c:pt>
                <c:pt idx="12">
                  <c:v>659.18000000000029</c:v>
                </c:pt>
                <c:pt idx="13">
                  <c:v>0</c:v>
                </c:pt>
              </c:numCache>
            </c:numRef>
          </c:val>
        </c:ser>
        <c:gapWidth val="123"/>
        <c:overlap val="100"/>
        <c:axId val="70676864"/>
        <c:axId val="70678400"/>
      </c:barChart>
      <c:catAx>
        <c:axId val="7067686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0678400"/>
        <c:crosses val="autoZero"/>
        <c:auto val="1"/>
        <c:lblAlgn val="ctr"/>
        <c:lblOffset val="100"/>
        <c:tickLblSkip val="1"/>
        <c:tickMarkSkip val="1"/>
      </c:catAx>
      <c:valAx>
        <c:axId val="70678400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руб.</a:t>
                </a:r>
              </a:p>
            </c:rich>
          </c:tx>
          <c:layout>
            <c:manualLayout>
              <c:xMode val="edge"/>
              <c:yMode val="edge"/>
              <c:x val="0.51930203365630867"/>
              <c:y val="0.916883830953851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0676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1964"/>
          <c:y val="0.95390293541478866"/>
          <c:w val="0.61343078323500755"/>
          <c:h val="3.8697065093387994E-2"/>
        </c:manualLayout>
      </c:layout>
    </c:legend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8619648"/>
        <c:axId val="68637824"/>
        <c:axId val="0"/>
      </c:bar3DChart>
      <c:catAx>
        <c:axId val="686196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8637824"/>
        <c:crosses val="autoZero"/>
        <c:auto val="1"/>
        <c:lblAlgn val="ctr"/>
        <c:lblOffset val="100"/>
        <c:tickLblSkip val="1"/>
        <c:tickMarkSkip val="1"/>
      </c:catAx>
      <c:valAx>
        <c:axId val="68637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8619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0917120"/>
        <c:axId val="70931200"/>
        <c:axId val="0"/>
      </c:bar3DChart>
      <c:catAx>
        <c:axId val="709171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931200"/>
        <c:crosses val="autoZero"/>
        <c:auto val="1"/>
        <c:lblAlgn val="ctr"/>
        <c:lblOffset val="100"/>
        <c:tickLblSkip val="1"/>
        <c:tickMarkSkip val="1"/>
      </c:catAx>
      <c:valAx>
        <c:axId val="70931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917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2403584"/>
        <c:axId val="73101696"/>
        <c:axId val="0"/>
      </c:bar3DChart>
      <c:catAx>
        <c:axId val="724035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101696"/>
        <c:crosses val="autoZero"/>
        <c:auto val="1"/>
        <c:lblAlgn val="ctr"/>
        <c:lblOffset val="100"/>
        <c:tickLblSkip val="1"/>
        <c:tickMarkSkip val="1"/>
      </c:catAx>
      <c:valAx>
        <c:axId val="73101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403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177" r="0.75000000000001177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27</xdr:row>
      <xdr:rowOff>38100</xdr:rowOff>
    </xdr:from>
    <xdr:to>
      <xdr:col>7</xdr:col>
      <xdr:colOff>704850</xdr:colOff>
      <xdr:row>49</xdr:row>
      <xdr:rowOff>0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59</xdr:row>
      <xdr:rowOff>266700</xdr:rowOff>
    </xdr:from>
    <xdr:to>
      <xdr:col>10</xdr:col>
      <xdr:colOff>428625</xdr:colOff>
      <xdr:row>108</xdr:row>
      <xdr:rowOff>152400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</xdr:row>
      <xdr:rowOff>76200</xdr:rowOff>
    </xdr:from>
    <xdr:to>
      <xdr:col>8</xdr:col>
      <xdr:colOff>495300</xdr:colOff>
      <xdr:row>44</xdr:row>
      <xdr:rowOff>59531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43</xdr:row>
      <xdr:rowOff>190500</xdr:rowOff>
    </xdr:from>
    <xdr:to>
      <xdr:col>8</xdr:col>
      <xdr:colOff>533400</xdr:colOff>
      <xdr:row>64</xdr:row>
      <xdr:rowOff>9525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616389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61638969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420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42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Microsoft_Office_Excel_97-20031.xls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/>
  <dimension ref="A1:AD82"/>
  <sheetViews>
    <sheetView zoomScale="70" zoomScaleNormal="70" workbookViewId="0">
      <selection activeCell="F47" sqref="F47"/>
    </sheetView>
  </sheetViews>
  <sheetFormatPr defaultRowHeight="12.75"/>
  <cols>
    <col min="1" max="1" width="57.7109375" style="2" customWidth="1"/>
    <col min="2" max="2" width="17.5703125" style="2" customWidth="1"/>
    <col min="3" max="3" width="16.5703125" style="2" customWidth="1"/>
    <col min="4" max="4" width="13.85546875" style="2" customWidth="1"/>
    <col min="5" max="5" width="16.42578125" style="2" customWidth="1"/>
    <col min="6" max="6" width="13.7109375" style="2" customWidth="1"/>
    <col min="7" max="13" width="13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16384" width="9.140625" style="2"/>
  </cols>
  <sheetData>
    <row r="1" spans="1:30" ht="27.75" customHeight="1">
      <c r="A1" s="45" t="s">
        <v>85</v>
      </c>
      <c r="B1" s="64" t="s">
        <v>421</v>
      </c>
      <c r="C1" s="64" t="s">
        <v>422</v>
      </c>
      <c r="D1" s="44"/>
      <c r="F1" s="43"/>
    </row>
    <row r="2" spans="1:30" ht="16.5">
      <c r="A2" s="5"/>
      <c r="B2" s="7"/>
      <c r="C2" s="15"/>
      <c r="D2" s="11"/>
      <c r="E2" s="3"/>
    </row>
    <row r="3" spans="1:30" ht="15.75">
      <c r="A3" s="519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</row>
    <row r="4" spans="1:30" ht="15.75">
      <c r="A4" s="519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</row>
    <row r="5" spans="1:30" ht="15.75">
      <c r="A5" s="519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</row>
    <row r="6" spans="1:30" ht="15.75">
      <c r="A6" s="519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</row>
    <row r="7" spans="1:30" ht="15.75">
      <c r="A7" s="519"/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518"/>
      <c r="Z7" s="403"/>
      <c r="AA7" s="403"/>
      <c r="AB7" s="403"/>
      <c r="AC7" s="403"/>
      <c r="AD7" s="403"/>
    </row>
    <row r="8" spans="1:30" ht="15.75">
      <c r="A8" s="519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518"/>
      <c r="Z8" s="403"/>
      <c r="AA8" s="403"/>
      <c r="AB8" s="403"/>
      <c r="AC8" s="403"/>
      <c r="AD8" s="403"/>
    </row>
    <row r="9" spans="1:30" ht="15.75">
      <c r="A9" s="519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</row>
    <row r="10" spans="1:30" ht="16.5" thickBot="1">
      <c r="A10" s="36"/>
      <c r="B10" s="37"/>
      <c r="C10" s="38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1:30" ht="16.5">
      <c r="A11" s="273" t="s">
        <v>55</v>
      </c>
      <c r="B11" s="162" t="str">
        <f>B1</f>
        <v>на 01.07.2010г.</v>
      </c>
      <c r="C11" s="163" t="str">
        <f>C1</f>
        <v>на 01.07.2011г.</v>
      </c>
      <c r="D11" s="11"/>
      <c r="E11" s="3"/>
    </row>
    <row r="12" spans="1:30" ht="15.75" customHeight="1">
      <c r="A12" s="278"/>
      <c r="B12" s="279"/>
      <c r="C12" s="280"/>
    </row>
    <row r="13" spans="1:30" ht="16.5">
      <c r="A13" s="501" t="s">
        <v>177</v>
      </c>
      <c r="B13" s="170">
        <v>41.7</v>
      </c>
      <c r="C13" s="502">
        <v>40.799999999999997</v>
      </c>
      <c r="D13" s="11"/>
      <c r="E13" s="3"/>
    </row>
    <row r="14" spans="1:30" ht="17.25" thickBot="1">
      <c r="A14" s="503" t="s">
        <v>178</v>
      </c>
      <c r="B14" s="504">
        <v>58.3</v>
      </c>
      <c r="C14" s="505">
        <v>59.2</v>
      </c>
      <c r="E14" s="3"/>
    </row>
    <row r="15" spans="1:30" ht="17.25" thickBot="1">
      <c r="A15" s="506"/>
      <c r="B15" s="274"/>
      <c r="C15" s="275"/>
      <c r="E15" s="3"/>
    </row>
    <row r="16" spans="1:30" ht="16.5">
      <c r="A16" s="506" t="s">
        <v>56</v>
      </c>
      <c r="B16" s="274" t="str">
        <f>B1</f>
        <v>на 01.07.2010г.</v>
      </c>
      <c r="C16" s="275" t="str">
        <f>C1</f>
        <v>на 01.07.2011г.</v>
      </c>
      <c r="D16" s="11"/>
      <c r="E16" s="3"/>
    </row>
    <row r="17" spans="1:5" ht="16.5">
      <c r="A17" s="507" t="s">
        <v>179</v>
      </c>
      <c r="B17" s="171">
        <v>39</v>
      </c>
      <c r="C17" s="502">
        <v>42.7</v>
      </c>
      <c r="D17" s="11"/>
      <c r="E17" s="3"/>
    </row>
    <row r="18" spans="1:5" ht="16.5">
      <c r="A18" s="507" t="s">
        <v>180</v>
      </c>
      <c r="B18" s="171">
        <v>26</v>
      </c>
      <c r="C18" s="502">
        <v>23.7</v>
      </c>
      <c r="D18" s="11"/>
      <c r="E18" s="3"/>
    </row>
    <row r="19" spans="1:5" ht="17.25" thickBot="1">
      <c r="A19" s="508" t="s">
        <v>181</v>
      </c>
      <c r="B19" s="509">
        <v>35</v>
      </c>
      <c r="C19" s="505">
        <v>33.6</v>
      </c>
      <c r="D19" s="11"/>
      <c r="E19" s="3"/>
    </row>
    <row r="20" spans="1:5" ht="16.5">
      <c r="A20" s="510"/>
      <c r="B20" s="276"/>
      <c r="C20" s="277"/>
      <c r="D20" s="11"/>
      <c r="E20" s="3"/>
    </row>
    <row r="21" spans="1:5" ht="15.75">
      <c r="A21" s="511" t="s">
        <v>250</v>
      </c>
      <c r="B21" s="403">
        <v>15.9</v>
      </c>
      <c r="C21" s="512">
        <v>16.8</v>
      </c>
      <c r="D21" s="12"/>
    </row>
    <row r="22" spans="1:5" ht="16.5">
      <c r="A22" s="511" t="s">
        <v>301</v>
      </c>
      <c r="B22" s="403">
        <v>15.4</v>
      </c>
      <c r="C22" s="512">
        <v>15</v>
      </c>
      <c r="D22" s="1"/>
      <c r="E22" s="72"/>
    </row>
    <row r="23" spans="1:5" ht="16.5">
      <c r="A23" s="511" t="s">
        <v>251</v>
      </c>
      <c r="B23" s="403">
        <v>36.1</v>
      </c>
      <c r="C23" s="512">
        <v>34.299999999999997</v>
      </c>
      <c r="D23" s="1"/>
      <c r="E23" s="72"/>
    </row>
    <row r="24" spans="1:5" ht="16.5">
      <c r="A24" s="511" t="s">
        <v>252</v>
      </c>
      <c r="B24" s="403">
        <v>18.2</v>
      </c>
      <c r="C24" s="512">
        <v>18.600000000000001</v>
      </c>
      <c r="D24" s="1"/>
      <c r="E24" s="72"/>
    </row>
    <row r="25" spans="1:5" ht="17.25" thickBot="1">
      <c r="A25" s="513" t="s">
        <v>253</v>
      </c>
      <c r="B25" s="514">
        <v>13.7</v>
      </c>
      <c r="C25" s="515">
        <v>14</v>
      </c>
      <c r="D25" s="1"/>
      <c r="E25" s="15"/>
    </row>
    <row r="26" spans="1:5" ht="16.5">
      <c r="C26" s="5"/>
      <c r="D26" s="12"/>
    </row>
    <row r="27" spans="1:5" ht="16.5">
      <c r="C27" s="4"/>
      <c r="D27" s="1"/>
      <c r="E27" s="15"/>
    </row>
    <row r="28" spans="1:5">
      <c r="A28" s="4"/>
      <c r="B28" s="4"/>
    </row>
    <row r="29" spans="1:5" ht="15.75">
      <c r="D29" s="18"/>
    </row>
    <row r="30" spans="1:5" ht="15.75">
      <c r="D30" s="18"/>
    </row>
    <row r="31" spans="1:5" ht="16.5">
      <c r="A31" s="10"/>
      <c r="B31" s="14"/>
      <c r="C31" s="14"/>
    </row>
    <row r="32" spans="1:5" ht="13.5" thickBot="1"/>
    <row r="33" spans="1:11" ht="30.75" customHeight="1" thickBot="1">
      <c r="A33" s="622" t="s">
        <v>40</v>
      </c>
      <c r="B33" s="623" t="s">
        <v>530</v>
      </c>
      <c r="C33" s="624" t="s">
        <v>531</v>
      </c>
      <c r="D33" s="57" t="s">
        <v>315</v>
      </c>
      <c r="E33" s="625" t="s">
        <v>351</v>
      </c>
    </row>
    <row r="34" spans="1:11" ht="13.5" customHeight="1">
      <c r="A34" s="634"/>
      <c r="B34" s="635"/>
      <c r="C34" s="636"/>
      <c r="E34" s="56"/>
      <c r="G34" s="94"/>
    </row>
    <row r="35" spans="1:11" s="22" customFormat="1" ht="15.75">
      <c r="A35" s="637" t="s">
        <v>330</v>
      </c>
      <c r="B35" s="638">
        <v>2273.63</v>
      </c>
      <c r="C35" s="639">
        <v>1888.93</v>
      </c>
      <c r="D35" s="61">
        <f t="shared" ref="D35:D47" si="0">B35-C35</f>
        <v>384.70000000000005</v>
      </c>
      <c r="E35" s="647">
        <f>B35-C35</f>
        <v>384.70000000000005</v>
      </c>
      <c r="G35" s="95"/>
      <c r="I35" s="96"/>
      <c r="J35" s="97"/>
    </row>
    <row r="36" spans="1:11" s="22" customFormat="1" ht="15.75">
      <c r="A36" s="637" t="s">
        <v>533</v>
      </c>
      <c r="B36" s="638">
        <v>2364.9</v>
      </c>
      <c r="C36" s="639">
        <v>1978.74</v>
      </c>
      <c r="D36" s="61">
        <f t="shared" si="0"/>
        <v>386.16000000000008</v>
      </c>
      <c r="E36" s="647">
        <f t="shared" ref="E36:E47" si="1">B36-C36</f>
        <v>386.16000000000008</v>
      </c>
      <c r="G36" s="95"/>
      <c r="I36" s="96"/>
      <c r="J36" s="97"/>
    </row>
    <row r="37" spans="1:11" s="22" customFormat="1" ht="15.75">
      <c r="A37" s="637" t="s">
        <v>393</v>
      </c>
      <c r="B37" s="638">
        <v>2395.2199999999998</v>
      </c>
      <c r="C37" s="639">
        <v>1911.06</v>
      </c>
      <c r="D37" s="61">
        <f t="shared" si="0"/>
        <v>484.15999999999985</v>
      </c>
      <c r="E37" s="647">
        <f t="shared" si="1"/>
        <v>484.15999999999985</v>
      </c>
      <c r="G37" s="95"/>
      <c r="I37" s="96"/>
      <c r="J37" s="97"/>
    </row>
    <row r="38" spans="1:11" s="22" customFormat="1" ht="14.25" customHeight="1">
      <c r="A38" s="637" t="s">
        <v>532</v>
      </c>
      <c r="B38" s="638">
        <v>2397.7399999999998</v>
      </c>
      <c r="C38" s="639">
        <v>2042.61</v>
      </c>
      <c r="D38" s="61">
        <f t="shared" si="0"/>
        <v>355.12999999999988</v>
      </c>
      <c r="E38" s="647">
        <f t="shared" si="1"/>
        <v>355.12999999999988</v>
      </c>
      <c r="F38" s="113"/>
      <c r="G38" s="95"/>
      <c r="I38" s="96"/>
      <c r="J38" s="97"/>
    </row>
    <row r="39" spans="1:11" s="22" customFormat="1" ht="15.75">
      <c r="A39" s="637" t="s">
        <v>324</v>
      </c>
      <c r="B39" s="638">
        <v>2420.56</v>
      </c>
      <c r="C39" s="639">
        <v>1947.48</v>
      </c>
      <c r="D39" s="61">
        <f t="shared" si="0"/>
        <v>473.07999999999993</v>
      </c>
      <c r="E39" s="647">
        <f t="shared" si="1"/>
        <v>473.07999999999993</v>
      </c>
      <c r="F39" s="113"/>
      <c r="G39" s="95"/>
      <c r="I39" s="96"/>
      <c r="J39" s="97"/>
    </row>
    <row r="40" spans="1:11" s="22" customFormat="1" ht="15.75">
      <c r="A40" s="637" t="s">
        <v>326</v>
      </c>
      <c r="B40" s="638">
        <v>2761.45</v>
      </c>
      <c r="C40" s="640">
        <v>2344.36</v>
      </c>
      <c r="D40" s="61">
        <f t="shared" si="0"/>
        <v>417.08999999999969</v>
      </c>
      <c r="E40" s="647">
        <f t="shared" si="1"/>
        <v>417.08999999999969</v>
      </c>
      <c r="F40" s="114"/>
      <c r="G40" s="93"/>
      <c r="I40" s="98"/>
      <c r="J40" s="99"/>
    </row>
    <row r="41" spans="1:11" ht="15.75">
      <c r="A41" s="637" t="s">
        <v>86</v>
      </c>
      <c r="B41" s="638">
        <v>2905.41</v>
      </c>
      <c r="C41" s="640">
        <v>2548.98</v>
      </c>
      <c r="D41" s="61">
        <f t="shared" si="0"/>
        <v>356.42999999999984</v>
      </c>
      <c r="E41" s="647">
        <f t="shared" si="1"/>
        <v>356.42999999999984</v>
      </c>
      <c r="F41" s="115"/>
      <c r="G41" s="4"/>
      <c r="H41" s="4"/>
      <c r="I41" s="100"/>
      <c r="J41" s="100"/>
    </row>
    <row r="42" spans="1:11" ht="15.75">
      <c r="A42" s="641" t="s">
        <v>336</v>
      </c>
      <c r="B42" s="642">
        <v>4053.7</v>
      </c>
      <c r="C42" s="643">
        <v>3808.84</v>
      </c>
      <c r="D42" s="61">
        <f t="shared" si="0"/>
        <v>244.85999999999967</v>
      </c>
      <c r="E42" s="647">
        <f t="shared" si="1"/>
        <v>244.85999999999967</v>
      </c>
      <c r="F42" s="4"/>
      <c r="G42" s="101"/>
      <c r="H42" s="73"/>
      <c r="I42" s="102"/>
      <c r="J42" s="103"/>
      <c r="K42" s="61"/>
    </row>
    <row r="43" spans="1:11" s="110" customFormat="1" ht="15.75">
      <c r="A43" s="637" t="s">
        <v>269</v>
      </c>
      <c r="B43" s="638">
        <v>4190.08</v>
      </c>
      <c r="C43" s="639">
        <v>3659.83</v>
      </c>
      <c r="D43" s="61">
        <f t="shared" si="0"/>
        <v>530.25</v>
      </c>
      <c r="E43" s="647">
        <f t="shared" si="1"/>
        <v>530.25</v>
      </c>
      <c r="F43" s="116"/>
      <c r="G43" s="106"/>
      <c r="H43" s="107"/>
      <c r="I43" s="108"/>
      <c r="J43" s="109"/>
    </row>
    <row r="44" spans="1:11" ht="15.75">
      <c r="A44" s="641" t="s">
        <v>337</v>
      </c>
      <c r="B44" s="642">
        <v>4366.05</v>
      </c>
      <c r="C44" s="643">
        <v>4123.28</v>
      </c>
      <c r="D44" s="61">
        <f t="shared" si="0"/>
        <v>242.77000000000044</v>
      </c>
      <c r="E44" s="647">
        <f t="shared" si="1"/>
        <v>242.77000000000044</v>
      </c>
      <c r="F44" s="117"/>
      <c r="G44" s="101"/>
      <c r="I44" s="102"/>
      <c r="J44" s="103"/>
    </row>
    <row r="45" spans="1:11" ht="15.75">
      <c r="A45" s="637" t="s">
        <v>0</v>
      </c>
      <c r="B45" s="638">
        <v>4455.49</v>
      </c>
      <c r="C45" s="639">
        <v>4108.26</v>
      </c>
      <c r="D45" s="61">
        <f t="shared" si="0"/>
        <v>347.22999999999956</v>
      </c>
      <c r="E45" s="647">
        <f t="shared" si="1"/>
        <v>347.22999999999956</v>
      </c>
      <c r="F45" s="4"/>
      <c r="G45" s="101"/>
      <c r="I45" s="102"/>
      <c r="J45" s="103"/>
    </row>
    <row r="46" spans="1:11" s="110" customFormat="1" ht="15.75">
      <c r="A46" s="637" t="s">
        <v>8</v>
      </c>
      <c r="B46" s="638">
        <v>4527.1099999999997</v>
      </c>
      <c r="C46" s="640">
        <v>3884.28</v>
      </c>
      <c r="D46" s="61">
        <f t="shared" si="0"/>
        <v>642.82999999999947</v>
      </c>
      <c r="E46" s="647">
        <f t="shared" si="1"/>
        <v>642.82999999999947</v>
      </c>
      <c r="F46" s="118"/>
      <c r="G46" s="106"/>
      <c r="I46" s="108"/>
      <c r="J46" s="109"/>
    </row>
    <row r="47" spans="1:11" ht="15.75">
      <c r="A47" s="637" t="s">
        <v>325</v>
      </c>
      <c r="B47" s="638">
        <v>4803.37</v>
      </c>
      <c r="C47" s="639">
        <v>4144.1899999999996</v>
      </c>
      <c r="D47" s="61">
        <f t="shared" si="0"/>
        <v>659.18000000000029</v>
      </c>
      <c r="E47" s="647">
        <f t="shared" si="1"/>
        <v>659.18000000000029</v>
      </c>
      <c r="F47" s="119"/>
      <c r="G47" s="101"/>
      <c r="I47" s="102"/>
      <c r="J47" s="103"/>
    </row>
    <row r="48" spans="1:11" ht="16.5" thickBot="1">
      <c r="A48" s="644" t="s">
        <v>2</v>
      </c>
      <c r="B48" s="645">
        <v>6633.92</v>
      </c>
      <c r="C48" s="646">
        <v>6753.57</v>
      </c>
      <c r="D48" s="61">
        <v>0</v>
      </c>
      <c r="E48" s="647">
        <v>0</v>
      </c>
      <c r="F48" s="119"/>
      <c r="G48" s="101"/>
      <c r="I48" s="102"/>
      <c r="J48" s="103"/>
    </row>
    <row r="49" spans="1:19">
      <c r="F49" s="4"/>
    </row>
    <row r="50" spans="1:19" ht="29.25" customHeight="1">
      <c r="A50" s="31"/>
      <c r="C50" s="29"/>
      <c r="E50" s="4"/>
      <c r="G50" s="4"/>
    </row>
    <row r="51" spans="1:19">
      <c r="A51" s="4"/>
      <c r="B51" s="4"/>
      <c r="C51" s="30"/>
      <c r="D51" s="4"/>
      <c r="E51" s="4"/>
      <c r="F51" s="4"/>
      <c r="G51" s="4"/>
    </row>
    <row r="52" spans="1:19" ht="13.5" thickBot="1">
      <c r="A52" s="4"/>
      <c r="B52" s="4"/>
      <c r="C52" s="4"/>
      <c r="D52" s="4"/>
      <c r="E52" s="4"/>
      <c r="F52" s="4"/>
      <c r="G52" s="4"/>
    </row>
    <row r="53" spans="1:19" ht="16.5" customHeight="1" thickBot="1">
      <c r="A53" s="651" t="s">
        <v>373</v>
      </c>
      <c r="B53" s="653" t="s">
        <v>12</v>
      </c>
      <c r="C53" s="654"/>
      <c r="D53" s="655"/>
      <c r="E53" s="653" t="s">
        <v>13</v>
      </c>
      <c r="F53" s="654"/>
      <c r="G53" s="655"/>
      <c r="H53" s="648" t="s">
        <v>15</v>
      </c>
      <c r="I53" s="649"/>
      <c r="J53" s="650"/>
      <c r="K53" s="648" t="s">
        <v>14</v>
      </c>
      <c r="L53" s="649"/>
      <c r="M53" s="650"/>
      <c r="N53" s="648" t="s">
        <v>317</v>
      </c>
      <c r="O53" s="649"/>
      <c r="P53" s="650"/>
      <c r="Q53" s="648" t="s">
        <v>318</v>
      </c>
      <c r="R53" s="649"/>
      <c r="S53" s="650"/>
    </row>
    <row r="54" spans="1:19" ht="16.5" thickBot="1">
      <c r="A54" s="652"/>
      <c r="B54" s="558">
        <v>2009</v>
      </c>
      <c r="C54" s="559">
        <v>2010</v>
      </c>
      <c r="D54" s="175">
        <v>2011</v>
      </c>
      <c r="E54" s="558">
        <v>2009</v>
      </c>
      <c r="F54" s="559">
        <v>2010</v>
      </c>
      <c r="G54" s="175">
        <v>2011</v>
      </c>
      <c r="H54" s="558">
        <v>2009</v>
      </c>
      <c r="I54" s="559">
        <v>2010</v>
      </c>
      <c r="J54" s="175">
        <v>2011</v>
      </c>
      <c r="K54" s="558">
        <v>2009</v>
      </c>
      <c r="L54" s="559">
        <v>2010</v>
      </c>
      <c r="M54" s="175">
        <v>2011</v>
      </c>
      <c r="N54" s="558">
        <v>2009</v>
      </c>
      <c r="O54" s="559">
        <v>2010</v>
      </c>
      <c r="P54" s="175">
        <v>2011</v>
      </c>
      <c r="Q54" s="558">
        <v>2009</v>
      </c>
      <c r="R54" s="559">
        <v>2010</v>
      </c>
      <c r="S54" s="175">
        <v>2011</v>
      </c>
    </row>
    <row r="55" spans="1:19" ht="16.5">
      <c r="A55" s="560" t="s">
        <v>16</v>
      </c>
      <c r="B55" s="561">
        <v>3220.2738095238096</v>
      </c>
      <c r="C55" s="562">
        <v>7385.6125000000002</v>
      </c>
      <c r="D55" s="563">
        <v>9554.92</v>
      </c>
      <c r="E55" s="564">
        <v>11302.380952380952</v>
      </c>
      <c r="F55" s="563">
        <v>18434.625</v>
      </c>
      <c r="G55" s="565">
        <v>25642.38</v>
      </c>
      <c r="H55" s="561">
        <v>949.76190476190482</v>
      </c>
      <c r="I55" s="562">
        <v>1562.75</v>
      </c>
      <c r="J55" s="563">
        <v>1786.95</v>
      </c>
      <c r="K55" s="566">
        <v>188.35714285714286</v>
      </c>
      <c r="L55" s="567">
        <v>434.1</v>
      </c>
      <c r="M55" s="563">
        <v>793.35</v>
      </c>
      <c r="N55" s="566">
        <v>858.69047619047615</v>
      </c>
      <c r="O55" s="567">
        <v>1117.9625000000001</v>
      </c>
      <c r="P55" s="563">
        <v>1356.4</v>
      </c>
      <c r="Q55" s="566">
        <v>11.291428571428572</v>
      </c>
      <c r="R55" s="567">
        <v>17.805500000000002</v>
      </c>
      <c r="S55" s="563">
        <v>28.4</v>
      </c>
    </row>
    <row r="56" spans="1:19" ht="16.5">
      <c r="A56" s="568" t="s">
        <v>17</v>
      </c>
      <c r="B56" s="569">
        <v>3314.0374999999999</v>
      </c>
      <c r="C56" s="570">
        <v>6847.6875</v>
      </c>
      <c r="D56" s="571">
        <v>9867.18</v>
      </c>
      <c r="E56" s="572">
        <v>10403.75</v>
      </c>
      <c r="F56" s="571">
        <v>18970.375</v>
      </c>
      <c r="G56" s="573">
        <v>28249.5</v>
      </c>
      <c r="H56" s="569">
        <v>1035.7</v>
      </c>
      <c r="I56" s="570">
        <v>1520.35</v>
      </c>
      <c r="J56" s="571">
        <v>1825.9</v>
      </c>
      <c r="K56" s="574">
        <v>205.7</v>
      </c>
      <c r="L56" s="575">
        <v>425.5</v>
      </c>
      <c r="M56" s="571">
        <v>821.35</v>
      </c>
      <c r="N56" s="574">
        <v>943.16250000000002</v>
      </c>
      <c r="O56" s="575">
        <v>1095.4124999999999</v>
      </c>
      <c r="P56" s="571">
        <v>1372.73</v>
      </c>
      <c r="Q56" s="574">
        <v>13.4125</v>
      </c>
      <c r="R56" s="575">
        <v>15.873000000000001</v>
      </c>
      <c r="S56" s="571">
        <v>30.78</v>
      </c>
    </row>
    <row r="57" spans="1:19" ht="16.5">
      <c r="A57" s="568" t="s">
        <v>18</v>
      </c>
      <c r="B57" s="569">
        <v>3748.7727272727275</v>
      </c>
      <c r="C57" s="570">
        <v>7462.4</v>
      </c>
      <c r="D57" s="571">
        <v>9530.11</v>
      </c>
      <c r="E57" s="572">
        <v>9692.954545454546</v>
      </c>
      <c r="F57" s="571">
        <v>22453.8</v>
      </c>
      <c r="G57" s="573">
        <v>26807.39</v>
      </c>
      <c r="H57" s="569">
        <v>1081.1818181818182</v>
      </c>
      <c r="I57" s="570">
        <v>1599.43</v>
      </c>
      <c r="J57" s="571">
        <v>1770.17</v>
      </c>
      <c r="K57" s="574">
        <v>202.36363636363637</v>
      </c>
      <c r="L57" s="575">
        <v>461.5</v>
      </c>
      <c r="M57" s="571">
        <v>762</v>
      </c>
      <c r="N57" s="574">
        <v>924.27272727272725</v>
      </c>
      <c r="O57" s="575">
        <v>1113.3399999999999</v>
      </c>
      <c r="P57" s="571">
        <v>1424.01</v>
      </c>
      <c r="Q57" s="574">
        <v>13.116818181818182</v>
      </c>
      <c r="R57" s="575">
        <v>17.11</v>
      </c>
      <c r="S57" s="571">
        <v>35.81</v>
      </c>
    </row>
    <row r="58" spans="1:19" ht="16.5">
      <c r="A58" s="568" t="s">
        <v>19</v>
      </c>
      <c r="B58" s="569">
        <v>4405.8625000000002</v>
      </c>
      <c r="C58" s="570">
        <v>7744.4</v>
      </c>
      <c r="D58" s="571">
        <v>9482.91</v>
      </c>
      <c r="E58" s="572">
        <v>11158</v>
      </c>
      <c r="F58" s="571">
        <v>26022.799999999999</v>
      </c>
      <c r="G58" s="573">
        <v>26325.14</v>
      </c>
      <c r="H58" s="569">
        <v>1162.5</v>
      </c>
      <c r="I58" s="570">
        <v>1715.55</v>
      </c>
      <c r="J58" s="571">
        <v>1794</v>
      </c>
      <c r="K58" s="574">
        <v>226.15</v>
      </c>
      <c r="L58" s="575">
        <v>533.25</v>
      </c>
      <c r="M58" s="571">
        <v>771.31</v>
      </c>
      <c r="N58" s="574">
        <v>890.2</v>
      </c>
      <c r="O58" s="575">
        <v>1148.69</v>
      </c>
      <c r="P58" s="571">
        <v>1473.81</v>
      </c>
      <c r="Q58" s="574">
        <v>12.514750000000001</v>
      </c>
      <c r="R58" s="575">
        <v>18.100000000000001</v>
      </c>
      <c r="S58" s="571">
        <v>41.97</v>
      </c>
    </row>
    <row r="59" spans="1:19" ht="16.5">
      <c r="A59" s="568" t="s">
        <v>20</v>
      </c>
      <c r="B59" s="569">
        <v>4568.144736842105</v>
      </c>
      <c r="C59" s="570">
        <v>6837.2</v>
      </c>
      <c r="D59" s="571">
        <v>8926.49</v>
      </c>
      <c r="E59" s="572">
        <v>12628.815789473685</v>
      </c>
      <c r="F59" s="571">
        <v>22001.71</v>
      </c>
      <c r="G59" s="573">
        <v>24206.5</v>
      </c>
      <c r="H59" s="569">
        <v>1130.3684210526317</v>
      </c>
      <c r="I59" s="570">
        <v>1622.58</v>
      </c>
      <c r="J59" s="571">
        <v>1784.15</v>
      </c>
      <c r="K59" s="574">
        <v>229.81578947368422</v>
      </c>
      <c r="L59" s="575">
        <v>488.58</v>
      </c>
      <c r="M59" s="571">
        <v>736.15</v>
      </c>
      <c r="N59" s="574">
        <v>928.64473684210532</v>
      </c>
      <c r="O59" s="575">
        <v>1205.43</v>
      </c>
      <c r="P59" s="571">
        <v>1510.44</v>
      </c>
      <c r="Q59" s="574">
        <v>14.028947368421051</v>
      </c>
      <c r="R59" s="575">
        <v>18.420000000000002</v>
      </c>
      <c r="S59" s="571">
        <v>36.75</v>
      </c>
    </row>
    <row r="60" spans="1:19" ht="16.5">
      <c r="A60" s="568" t="s">
        <v>21</v>
      </c>
      <c r="B60" s="576">
        <v>5013.18</v>
      </c>
      <c r="C60" s="570">
        <v>6498.66</v>
      </c>
      <c r="D60" s="571">
        <v>9045.1200000000008</v>
      </c>
      <c r="E60" s="577">
        <v>14955.91</v>
      </c>
      <c r="F60" s="571">
        <v>19383.2</v>
      </c>
      <c r="G60" s="573">
        <v>22349.21</v>
      </c>
      <c r="H60" s="576">
        <v>1217.8599999999999</v>
      </c>
      <c r="I60" s="570">
        <v>1553.95</v>
      </c>
      <c r="J60" s="571">
        <v>1768.5</v>
      </c>
      <c r="K60" s="578">
        <v>245.52</v>
      </c>
      <c r="L60" s="575">
        <v>463</v>
      </c>
      <c r="M60" s="571">
        <v>770.57</v>
      </c>
      <c r="N60" s="578">
        <v>945.67</v>
      </c>
      <c r="O60" s="575">
        <v>1234.075</v>
      </c>
      <c r="P60" s="571">
        <v>1528.66</v>
      </c>
      <c r="Q60" s="578">
        <v>14.65</v>
      </c>
      <c r="R60" s="575">
        <v>18.46</v>
      </c>
      <c r="S60" s="571">
        <v>35.799999999999997</v>
      </c>
    </row>
    <row r="61" spans="1:19" ht="16.5">
      <c r="A61" s="568" t="s">
        <v>205</v>
      </c>
      <c r="B61" s="576">
        <v>5214.630434782609</v>
      </c>
      <c r="C61" s="570">
        <v>6734.63</v>
      </c>
      <c r="D61" s="571"/>
      <c r="E61" s="577">
        <v>15980.326086956522</v>
      </c>
      <c r="F61" s="571">
        <v>19512.84</v>
      </c>
      <c r="G61" s="573"/>
      <c r="H61" s="576">
        <v>1162.2608695652175</v>
      </c>
      <c r="I61" s="570">
        <v>1526.32</v>
      </c>
      <c r="J61" s="571"/>
      <c r="K61" s="578">
        <v>248.63043478260869</v>
      </c>
      <c r="L61" s="575">
        <v>455.61</v>
      </c>
      <c r="M61" s="571"/>
      <c r="N61" s="578">
        <v>934.22826086956525</v>
      </c>
      <c r="O61" s="575">
        <v>1192.97</v>
      </c>
      <c r="P61" s="571"/>
      <c r="Q61" s="578">
        <v>13.361739130434783</v>
      </c>
      <c r="R61" s="575">
        <v>17.96</v>
      </c>
      <c r="S61" s="571"/>
    </row>
    <row r="62" spans="1:19" ht="16.5">
      <c r="A62" s="508" t="s">
        <v>217</v>
      </c>
      <c r="B62" s="579">
        <v>6164.7250000000004</v>
      </c>
      <c r="C62" s="570">
        <v>7283.04</v>
      </c>
      <c r="D62" s="571"/>
      <c r="E62" s="580">
        <v>19634.875</v>
      </c>
      <c r="F62" s="571">
        <v>21408.93</v>
      </c>
      <c r="G62" s="573"/>
      <c r="H62" s="579">
        <v>1244.5999999999999</v>
      </c>
      <c r="I62" s="570">
        <v>1540.95</v>
      </c>
      <c r="J62" s="571"/>
      <c r="K62" s="581">
        <v>275.77499999999998</v>
      </c>
      <c r="L62" s="575">
        <v>489.12</v>
      </c>
      <c r="M62" s="571"/>
      <c r="N62" s="581">
        <v>949.37999999999988</v>
      </c>
      <c r="O62" s="575">
        <v>1215.81</v>
      </c>
      <c r="P62" s="571"/>
      <c r="Q62" s="581">
        <v>14.3475</v>
      </c>
      <c r="R62" s="575">
        <v>18.36</v>
      </c>
      <c r="S62" s="571"/>
    </row>
    <row r="63" spans="1:19" ht="16.5">
      <c r="A63" s="508" t="s">
        <v>224</v>
      </c>
      <c r="B63" s="579">
        <v>6195.761363636364</v>
      </c>
      <c r="C63" s="570">
        <v>7708.931818181818</v>
      </c>
      <c r="D63" s="571"/>
      <c r="E63" s="580">
        <v>17467.727272727272</v>
      </c>
      <c r="F63" s="571">
        <v>22640.56818181818</v>
      </c>
      <c r="G63" s="573"/>
      <c r="H63" s="579">
        <v>1288.7045454545455</v>
      </c>
      <c r="I63" s="570">
        <v>1591.61</v>
      </c>
      <c r="J63" s="571"/>
      <c r="K63" s="581">
        <v>293.31818181818181</v>
      </c>
      <c r="L63" s="575">
        <v>539.02</v>
      </c>
      <c r="M63" s="571"/>
      <c r="N63" s="581">
        <v>996.5886363636364</v>
      </c>
      <c r="O63" s="575">
        <v>1270.98</v>
      </c>
      <c r="P63" s="571"/>
      <c r="Q63" s="581">
        <v>16.389545454545456</v>
      </c>
      <c r="R63" s="575">
        <v>20.55</v>
      </c>
      <c r="S63" s="571"/>
    </row>
    <row r="64" spans="1:19" ht="16.5">
      <c r="A64" s="508" t="s">
        <v>231</v>
      </c>
      <c r="B64" s="579">
        <v>6287.375</v>
      </c>
      <c r="C64" s="570">
        <v>8291.85</v>
      </c>
      <c r="D64" s="571"/>
      <c r="E64" s="580">
        <v>18519.659090909092</v>
      </c>
      <c r="F64" s="571">
        <v>23802.02</v>
      </c>
      <c r="G64" s="573"/>
      <c r="H64" s="579">
        <v>1332.7727272727273</v>
      </c>
      <c r="I64" s="570">
        <v>1688.69</v>
      </c>
      <c r="J64" s="571"/>
      <c r="K64" s="581">
        <v>322.06818181818181</v>
      </c>
      <c r="L64" s="575">
        <v>591.71</v>
      </c>
      <c r="M64" s="571"/>
      <c r="N64" s="581">
        <v>1043.159090909091</v>
      </c>
      <c r="O64" s="575">
        <v>1342</v>
      </c>
      <c r="P64" s="571"/>
      <c r="Q64" s="581">
        <v>17.236136363636362</v>
      </c>
      <c r="R64" s="575">
        <v>23.39</v>
      </c>
      <c r="S64" s="571"/>
    </row>
    <row r="65" spans="1:19" ht="16.5">
      <c r="A65" s="508" t="s">
        <v>236</v>
      </c>
      <c r="B65" s="579">
        <v>6674.916666666667</v>
      </c>
      <c r="C65" s="570">
        <v>8469.14</v>
      </c>
      <c r="D65" s="571"/>
      <c r="E65" s="580">
        <v>16986.904761904763</v>
      </c>
      <c r="F65" s="571">
        <v>22905.46</v>
      </c>
      <c r="G65" s="573"/>
      <c r="H65" s="579">
        <v>1400.6190476190477</v>
      </c>
      <c r="I65" s="570">
        <v>1692.77</v>
      </c>
      <c r="J65" s="571"/>
      <c r="K65" s="581">
        <v>352.28571428571428</v>
      </c>
      <c r="L65" s="575">
        <v>682.91</v>
      </c>
      <c r="M65" s="571"/>
      <c r="N65" s="581">
        <v>1124.0595238095239</v>
      </c>
      <c r="O65" s="575">
        <v>1369.89</v>
      </c>
      <c r="P65" s="571"/>
      <c r="Q65" s="581">
        <v>17.809880952380951</v>
      </c>
      <c r="R65" s="575">
        <v>26.54</v>
      </c>
      <c r="S65" s="571"/>
    </row>
    <row r="66" spans="1:19" ht="17.25" thickBot="1">
      <c r="A66" s="582" t="s">
        <v>237</v>
      </c>
      <c r="B66" s="583">
        <v>6980.8214285714284</v>
      </c>
      <c r="C66" s="584">
        <v>9146.67</v>
      </c>
      <c r="D66" s="585"/>
      <c r="E66" s="586">
        <v>17060.714285714286</v>
      </c>
      <c r="F66" s="585">
        <v>24107.26</v>
      </c>
      <c r="G66" s="587"/>
      <c r="H66" s="583">
        <v>1444.0952380952381</v>
      </c>
      <c r="I66" s="584">
        <v>1709.48</v>
      </c>
      <c r="J66" s="585"/>
      <c r="K66" s="588">
        <v>373.95238095238096</v>
      </c>
      <c r="L66" s="589">
        <v>755.12</v>
      </c>
      <c r="M66" s="585"/>
      <c r="N66" s="588">
        <v>1131.8214285714287</v>
      </c>
      <c r="O66" s="589">
        <v>1391.01</v>
      </c>
      <c r="P66" s="585"/>
      <c r="Q66" s="588">
        <v>17.672857142857143</v>
      </c>
      <c r="R66" s="589">
        <v>29.35</v>
      </c>
      <c r="S66" s="585"/>
    </row>
    <row r="67" spans="1:19">
      <c r="A67" s="4"/>
      <c r="B67" s="4"/>
      <c r="C67" s="4"/>
      <c r="D67" s="4"/>
      <c r="E67" s="4"/>
      <c r="F67" s="4"/>
      <c r="G67" s="4"/>
    </row>
    <row r="68" spans="1:19">
      <c r="A68" s="4"/>
      <c r="B68" s="4"/>
      <c r="C68" s="4"/>
      <c r="D68" s="4"/>
      <c r="E68" s="4"/>
      <c r="F68" s="4"/>
      <c r="G68" s="4"/>
    </row>
    <row r="69" spans="1:19">
      <c r="A69" s="4"/>
      <c r="B69" s="4"/>
      <c r="C69" s="4"/>
      <c r="D69" s="4"/>
      <c r="E69" s="4"/>
      <c r="F69" s="4"/>
      <c r="G69" s="4"/>
    </row>
    <row r="70" spans="1:19">
      <c r="A70" s="4"/>
      <c r="B70" s="4"/>
      <c r="C70" s="4"/>
      <c r="D70" s="4"/>
      <c r="E70" s="4"/>
      <c r="F70" s="4"/>
      <c r="G70" s="4"/>
    </row>
    <row r="71" spans="1:19">
      <c r="A71" s="4"/>
      <c r="B71" s="4"/>
      <c r="C71" s="4"/>
      <c r="D71" s="4"/>
      <c r="E71" s="4"/>
      <c r="F71" s="4"/>
      <c r="G71" s="4"/>
    </row>
    <row r="72" spans="1:19">
      <c r="A72" s="4"/>
      <c r="B72" s="4"/>
      <c r="C72" s="4"/>
      <c r="D72" s="4"/>
      <c r="E72" s="4"/>
      <c r="F72" s="4"/>
      <c r="G72" s="4"/>
    </row>
    <row r="73" spans="1:19">
      <c r="A73" s="4"/>
      <c r="B73" s="4"/>
      <c r="C73" s="4"/>
      <c r="D73" s="4"/>
      <c r="E73" s="4"/>
      <c r="F73" s="4"/>
      <c r="G73" s="4"/>
    </row>
    <row r="74" spans="1:19">
      <c r="A74" s="4"/>
      <c r="B74" s="4"/>
      <c r="C74" s="4"/>
      <c r="D74" s="4"/>
      <c r="E74" s="4"/>
      <c r="F74" s="4"/>
      <c r="G74" s="4"/>
    </row>
    <row r="75" spans="1:19">
      <c r="A75" s="4"/>
      <c r="B75" s="4"/>
      <c r="C75" s="4"/>
      <c r="D75" s="4"/>
      <c r="E75" s="4"/>
      <c r="F75" s="4"/>
      <c r="G75" s="4"/>
    </row>
    <row r="76" spans="1:19">
      <c r="A76" s="4"/>
      <c r="B76" s="4"/>
      <c r="C76" s="4"/>
      <c r="D76" s="4"/>
      <c r="E76" s="4"/>
      <c r="F76" s="4"/>
      <c r="G76" s="4"/>
    </row>
    <row r="77" spans="1:19">
      <c r="A77" s="4"/>
      <c r="B77" s="4"/>
      <c r="C77" s="4"/>
      <c r="D77" s="4"/>
      <c r="E77" s="4"/>
      <c r="F77" s="4"/>
      <c r="G77" s="4"/>
    </row>
    <row r="78" spans="1:19">
      <c r="A78" s="4"/>
      <c r="B78" s="4"/>
      <c r="C78" s="4"/>
      <c r="D78" s="4"/>
      <c r="E78" s="4"/>
      <c r="F78" s="4"/>
      <c r="G78" s="4"/>
    </row>
    <row r="79" spans="1:19">
      <c r="A79" s="4"/>
      <c r="B79" s="4"/>
      <c r="C79" s="4"/>
      <c r="D79" s="4"/>
      <c r="E79" s="4"/>
      <c r="F79" s="4"/>
      <c r="G79" s="4"/>
    </row>
    <row r="80" spans="1:19">
      <c r="A80" s="4"/>
      <c r="B80" s="4"/>
      <c r="C80" s="4"/>
      <c r="D80" s="4"/>
      <c r="E80" s="4"/>
      <c r="F80" s="4"/>
      <c r="G80" s="4"/>
    </row>
    <row r="81" spans="1:7">
      <c r="A81" s="4"/>
      <c r="B81" s="4"/>
      <c r="C81" s="4"/>
      <c r="D81" s="4"/>
      <c r="E81" s="4"/>
      <c r="F81" s="4"/>
      <c r="G81" s="4"/>
    </row>
    <row r="82" spans="1:7">
      <c r="A82" s="4"/>
      <c r="B82" s="4"/>
      <c r="C82" s="4"/>
      <c r="D82" s="4"/>
      <c r="E82" s="4"/>
      <c r="F82" s="4"/>
      <c r="G82" s="4"/>
    </row>
  </sheetData>
  <mergeCells count="7">
    <mergeCell ref="Q53:S53"/>
    <mergeCell ref="A53:A54"/>
    <mergeCell ref="B53:D53"/>
    <mergeCell ref="E53:G53"/>
    <mergeCell ref="N53:P53"/>
    <mergeCell ref="K53:M53"/>
    <mergeCell ref="H53:J5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 enableFormatConditionsCalculation="0">
    <pageSetUpPr fitToPage="1"/>
  </sheetPr>
  <dimension ref="A1:J95"/>
  <sheetViews>
    <sheetView zoomScale="70" zoomScaleNormal="70" workbookViewId="0">
      <pane ySplit="4" topLeftCell="A5" activePane="bottomLeft" state="frozen"/>
      <selection activeCell="D23" sqref="D23"/>
      <selection pane="bottomLeft" activeCell="I71" sqref="I71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9" customWidth="1"/>
    <col min="5" max="5" width="15" style="9" customWidth="1"/>
    <col min="6" max="6" width="22.5703125" style="9" customWidth="1"/>
    <col min="7" max="7" width="12.5703125" style="2" customWidth="1"/>
    <col min="8" max="16384" width="9.140625" style="2"/>
  </cols>
  <sheetData>
    <row r="1" spans="1:10" ht="22.5">
      <c r="A1" s="716" t="s">
        <v>203</v>
      </c>
      <c r="B1" s="716"/>
      <c r="C1" s="716"/>
      <c r="D1" s="716"/>
      <c r="E1" s="716"/>
      <c r="F1" s="716"/>
    </row>
    <row r="2" spans="1:10" ht="23.25" thickBot="1">
      <c r="A2" s="176"/>
      <c r="B2" s="176"/>
      <c r="C2" s="176"/>
      <c r="D2" s="176"/>
      <c r="E2" s="176"/>
      <c r="F2" s="176"/>
    </row>
    <row r="3" spans="1:10" ht="19.5" thickBot="1">
      <c r="A3" s="671" t="s">
        <v>110</v>
      </c>
      <c r="B3" s="717" t="s">
        <v>57</v>
      </c>
      <c r="C3" s="675" t="s">
        <v>68</v>
      </c>
      <c r="D3" s="676"/>
      <c r="E3" s="677"/>
      <c r="F3" s="590" t="s">
        <v>69</v>
      </c>
    </row>
    <row r="4" spans="1:10" ht="28.5" customHeight="1" thickBot="1">
      <c r="A4" s="718"/>
      <c r="B4" s="873"/>
      <c r="C4" s="591" t="s">
        <v>418</v>
      </c>
      <c r="D4" s="592" t="s">
        <v>419</v>
      </c>
      <c r="E4" s="173" t="s">
        <v>84</v>
      </c>
      <c r="F4" s="543" t="s">
        <v>419</v>
      </c>
    </row>
    <row r="5" spans="1:10" ht="23.25" customHeight="1">
      <c r="A5" s="251" t="s">
        <v>51</v>
      </c>
      <c r="B5" s="252"/>
      <c r="C5" s="541"/>
      <c r="D5" s="541"/>
      <c r="E5" s="541"/>
      <c r="F5" s="541"/>
    </row>
    <row r="6" spans="1:10" s="243" customFormat="1" ht="21.75" customHeight="1">
      <c r="A6" s="596" t="s">
        <v>114</v>
      </c>
      <c r="B6" s="13" t="s">
        <v>62</v>
      </c>
      <c r="C6" s="541">
        <v>30.8</v>
      </c>
      <c r="D6" s="541">
        <v>33.299999999999997</v>
      </c>
      <c r="E6" s="541">
        <f t="shared" ref="E6:E34" si="0">D6/C6*100</f>
        <v>108.1168831168831</v>
      </c>
      <c r="F6" s="541">
        <v>31.4</v>
      </c>
      <c r="H6" s="2"/>
      <c r="I6" s="2"/>
      <c r="J6" s="2"/>
    </row>
    <row r="7" spans="1:10" s="243" customFormat="1" ht="21.75" customHeight="1">
      <c r="A7" s="596" t="s">
        <v>115</v>
      </c>
      <c r="B7" s="13" t="s">
        <v>62</v>
      </c>
      <c r="C7" s="541">
        <v>57.1</v>
      </c>
      <c r="D7" s="541">
        <v>59.9</v>
      </c>
      <c r="E7" s="541">
        <f t="shared" si="0"/>
        <v>104.90367775831872</v>
      </c>
      <c r="F7" s="541">
        <v>53.6</v>
      </c>
      <c r="H7" s="2"/>
      <c r="I7" s="2"/>
      <c r="J7" s="2"/>
    </row>
    <row r="8" spans="1:10" s="243" customFormat="1" ht="21.75" customHeight="1">
      <c r="A8" s="596" t="s">
        <v>116</v>
      </c>
      <c r="B8" s="13" t="s">
        <v>62</v>
      </c>
      <c r="C8" s="541">
        <v>52.7</v>
      </c>
      <c r="D8" s="541">
        <v>56.2</v>
      </c>
      <c r="E8" s="541">
        <f t="shared" si="0"/>
        <v>106.64136622390892</v>
      </c>
      <c r="F8" s="541">
        <v>56.1</v>
      </c>
    </row>
    <row r="9" spans="1:10" s="243" customFormat="1" ht="21.75" customHeight="1">
      <c r="A9" s="596" t="s">
        <v>117</v>
      </c>
      <c r="B9" s="13" t="s">
        <v>62</v>
      </c>
      <c r="C9" s="541">
        <v>78</v>
      </c>
      <c r="D9" s="541">
        <v>83</v>
      </c>
      <c r="E9" s="541">
        <f t="shared" si="0"/>
        <v>106.41025641025641</v>
      </c>
      <c r="F9" s="541">
        <v>67</v>
      </c>
    </row>
    <row r="10" spans="1:10" s="243" customFormat="1" ht="21.75" customHeight="1">
      <c r="A10" s="596" t="s">
        <v>118</v>
      </c>
      <c r="B10" s="13" t="s">
        <v>62</v>
      </c>
      <c r="C10" s="541">
        <v>78.3</v>
      </c>
      <c r="D10" s="541">
        <v>69.900000000000006</v>
      </c>
      <c r="E10" s="541">
        <f t="shared" si="0"/>
        <v>89.272030651341012</v>
      </c>
      <c r="F10" s="541">
        <v>64.7</v>
      </c>
    </row>
    <row r="11" spans="1:10" s="243" customFormat="1" ht="21.75" customHeight="1">
      <c r="A11" s="596" t="s">
        <v>119</v>
      </c>
      <c r="B11" s="13" t="s">
        <v>62</v>
      </c>
      <c r="C11" s="541">
        <v>52.4</v>
      </c>
      <c r="D11" s="541">
        <v>167.7</v>
      </c>
      <c r="E11" s="541">
        <f t="shared" si="0"/>
        <v>320.03816793893128</v>
      </c>
      <c r="F11" s="541">
        <v>143.69999999999999</v>
      </c>
    </row>
    <row r="12" spans="1:10" s="243" customFormat="1" ht="21.75" customHeight="1">
      <c r="A12" s="596" t="s">
        <v>120</v>
      </c>
      <c r="B12" s="13" t="s">
        <v>62</v>
      </c>
      <c r="C12" s="541">
        <v>32.4</v>
      </c>
      <c r="D12" s="541">
        <v>44</v>
      </c>
      <c r="E12" s="541">
        <f t="shared" si="0"/>
        <v>135.80246913580248</v>
      </c>
      <c r="F12" s="541">
        <v>46.7</v>
      </c>
    </row>
    <row r="13" spans="1:10" s="243" customFormat="1" ht="21.75" customHeight="1">
      <c r="A13" s="596" t="s">
        <v>121</v>
      </c>
      <c r="B13" s="13" t="s">
        <v>62</v>
      </c>
      <c r="C13" s="541">
        <v>63.1</v>
      </c>
      <c r="D13" s="541">
        <v>39.1</v>
      </c>
      <c r="E13" s="541">
        <f t="shared" si="0"/>
        <v>61.965134706814581</v>
      </c>
      <c r="F13" s="541">
        <v>47.7</v>
      </c>
    </row>
    <row r="14" spans="1:10" s="243" customFormat="1" ht="21.75" customHeight="1">
      <c r="A14" s="596" t="s">
        <v>122</v>
      </c>
      <c r="B14" s="13" t="s">
        <v>62</v>
      </c>
      <c r="C14" s="541">
        <v>41.3</v>
      </c>
      <c r="D14" s="541">
        <v>39.799999999999997</v>
      </c>
      <c r="E14" s="541">
        <f t="shared" si="0"/>
        <v>96.368038740920099</v>
      </c>
      <c r="F14" s="541">
        <v>48.3</v>
      </c>
    </row>
    <row r="15" spans="1:10" s="243" customFormat="1" ht="21.75" customHeight="1">
      <c r="A15" s="596" t="s">
        <v>123</v>
      </c>
      <c r="B15" s="13" t="s">
        <v>62</v>
      </c>
      <c r="C15" s="541">
        <v>65.8</v>
      </c>
      <c r="D15" s="541">
        <v>57.7</v>
      </c>
      <c r="E15" s="541">
        <f t="shared" si="0"/>
        <v>87.689969604863222</v>
      </c>
      <c r="F15" s="541">
        <v>58.6</v>
      </c>
    </row>
    <row r="16" spans="1:10" s="243" customFormat="1" ht="21.75" customHeight="1">
      <c r="A16" s="596" t="s">
        <v>124</v>
      </c>
      <c r="B16" s="13" t="s">
        <v>62</v>
      </c>
      <c r="C16" s="541">
        <v>104.6</v>
      </c>
      <c r="D16" s="541">
        <v>93.2</v>
      </c>
      <c r="E16" s="541">
        <f t="shared" si="0"/>
        <v>89.101338432122375</v>
      </c>
      <c r="F16" s="541">
        <v>89.9</v>
      </c>
    </row>
    <row r="17" spans="1:6" s="243" customFormat="1" ht="21.75" customHeight="1">
      <c r="A17" s="596" t="s">
        <v>125</v>
      </c>
      <c r="B17" s="13" t="s">
        <v>62</v>
      </c>
      <c r="C17" s="541">
        <v>94</v>
      </c>
      <c r="D17" s="541">
        <v>93.2</v>
      </c>
      <c r="E17" s="541">
        <f t="shared" si="0"/>
        <v>99.148936170212764</v>
      </c>
      <c r="F17" s="541">
        <v>100.8</v>
      </c>
    </row>
    <row r="18" spans="1:6" s="243" customFormat="1" ht="21.75" customHeight="1">
      <c r="A18" s="596" t="s">
        <v>126</v>
      </c>
      <c r="B18" s="13" t="s">
        <v>62</v>
      </c>
      <c r="C18" s="541">
        <v>115.9</v>
      </c>
      <c r="D18" s="541">
        <v>116.9</v>
      </c>
      <c r="E18" s="541">
        <f t="shared" si="0"/>
        <v>100.86281276962899</v>
      </c>
      <c r="F18" s="541">
        <v>116.3</v>
      </c>
    </row>
    <row r="19" spans="1:6" s="243" customFormat="1" ht="21.75" customHeight="1">
      <c r="A19" s="596" t="s">
        <v>127</v>
      </c>
      <c r="B19" s="13" t="s">
        <v>62</v>
      </c>
      <c r="C19" s="541">
        <v>85.7</v>
      </c>
      <c r="D19" s="541">
        <v>74.8</v>
      </c>
      <c r="E19" s="541">
        <f t="shared" si="0"/>
        <v>87.281213535589259</v>
      </c>
      <c r="F19" s="541">
        <v>83.5</v>
      </c>
    </row>
    <row r="20" spans="1:6" s="243" customFormat="1" ht="21.75" customHeight="1">
      <c r="A20" s="596" t="s">
        <v>128</v>
      </c>
      <c r="B20" s="13" t="s">
        <v>62</v>
      </c>
      <c r="C20" s="541">
        <v>77.400000000000006</v>
      </c>
      <c r="D20" s="541">
        <v>70.400000000000006</v>
      </c>
      <c r="E20" s="541">
        <f t="shared" si="0"/>
        <v>90.956072351421184</v>
      </c>
      <c r="F20" s="541">
        <v>79.400000000000006</v>
      </c>
    </row>
    <row r="21" spans="1:6" s="243" customFormat="1" ht="21.75" customHeight="1">
      <c r="A21" s="596" t="s">
        <v>129</v>
      </c>
      <c r="B21" s="13" t="s">
        <v>62</v>
      </c>
      <c r="C21" s="541">
        <v>265.8</v>
      </c>
      <c r="D21" s="541">
        <v>289.60000000000002</v>
      </c>
      <c r="E21" s="541">
        <f t="shared" si="0"/>
        <v>108.95410082769</v>
      </c>
      <c r="F21" s="541">
        <v>295.10000000000002</v>
      </c>
    </row>
    <row r="22" spans="1:6" s="243" customFormat="1" ht="21.75" customHeight="1">
      <c r="A22" s="596" t="s">
        <v>130</v>
      </c>
      <c r="B22" s="13" t="s">
        <v>62</v>
      </c>
      <c r="C22" s="541">
        <v>214.4</v>
      </c>
      <c r="D22" s="541">
        <v>236.3</v>
      </c>
      <c r="E22" s="541">
        <f t="shared" si="0"/>
        <v>110.21455223880596</v>
      </c>
      <c r="F22" s="541">
        <v>240</v>
      </c>
    </row>
    <row r="23" spans="1:6" s="243" customFormat="1" ht="21.75" customHeight="1">
      <c r="A23" s="596" t="s">
        <v>131</v>
      </c>
      <c r="B23" s="13" t="s">
        <v>62</v>
      </c>
      <c r="C23" s="541">
        <v>186.6</v>
      </c>
      <c r="D23" s="541">
        <v>205.1</v>
      </c>
      <c r="E23" s="541">
        <f t="shared" si="0"/>
        <v>109.91425509110397</v>
      </c>
      <c r="F23" s="541">
        <v>203.5</v>
      </c>
    </row>
    <row r="24" spans="1:6" s="243" customFormat="1" ht="21.75" customHeight="1">
      <c r="A24" s="596" t="s">
        <v>132</v>
      </c>
      <c r="B24" s="13" t="s">
        <v>62</v>
      </c>
      <c r="C24" s="541">
        <v>220.5</v>
      </c>
      <c r="D24" s="541">
        <v>244.1</v>
      </c>
      <c r="E24" s="541">
        <f t="shared" si="0"/>
        <v>110.70294784580499</v>
      </c>
      <c r="F24" s="541">
        <v>248.2</v>
      </c>
    </row>
    <row r="25" spans="1:6" s="243" customFormat="1" ht="21.75" customHeight="1">
      <c r="A25" s="596" t="s">
        <v>133</v>
      </c>
      <c r="B25" s="13" t="s">
        <v>62</v>
      </c>
      <c r="C25" s="541">
        <v>118.1</v>
      </c>
      <c r="D25" s="541">
        <v>129.30000000000001</v>
      </c>
      <c r="E25" s="541">
        <f t="shared" si="0"/>
        <v>109.48348856900934</v>
      </c>
      <c r="F25" s="541">
        <v>127.4</v>
      </c>
    </row>
    <row r="26" spans="1:6" s="243" customFormat="1" ht="21.75" customHeight="1">
      <c r="A26" s="596" t="s">
        <v>134</v>
      </c>
      <c r="B26" s="13" t="s">
        <v>65</v>
      </c>
      <c r="C26" s="541">
        <v>36.9</v>
      </c>
      <c r="D26" s="541">
        <v>35.1</v>
      </c>
      <c r="E26" s="541">
        <f t="shared" si="0"/>
        <v>95.121951219512198</v>
      </c>
      <c r="F26" s="541">
        <v>35.1</v>
      </c>
    </row>
    <row r="27" spans="1:6" s="243" customFormat="1" ht="21.75" customHeight="1">
      <c r="A27" s="596" t="s">
        <v>242</v>
      </c>
      <c r="B27" s="13" t="s">
        <v>63</v>
      </c>
      <c r="C27" s="541">
        <v>35.9</v>
      </c>
      <c r="D27" s="541">
        <v>47.3</v>
      </c>
      <c r="E27" s="541">
        <f t="shared" si="0"/>
        <v>131.75487465181058</v>
      </c>
      <c r="F27" s="541">
        <v>49.6</v>
      </c>
    </row>
    <row r="28" spans="1:6" s="243" customFormat="1" ht="21.75" customHeight="1">
      <c r="A28" s="596" t="s">
        <v>135</v>
      </c>
      <c r="B28" s="13" t="s">
        <v>63</v>
      </c>
      <c r="C28" s="541">
        <v>77.7</v>
      </c>
      <c r="D28" s="541">
        <v>84.2</v>
      </c>
      <c r="E28" s="541">
        <f t="shared" si="0"/>
        <v>108.36550836550836</v>
      </c>
      <c r="F28" s="541">
        <v>93.2</v>
      </c>
    </row>
    <row r="29" spans="1:6" s="243" customFormat="1" ht="21.75" customHeight="1">
      <c r="A29" s="596" t="s">
        <v>136</v>
      </c>
      <c r="B29" s="13" t="s">
        <v>64</v>
      </c>
      <c r="C29" s="541">
        <v>227.1</v>
      </c>
      <c r="D29" s="541">
        <v>221.7</v>
      </c>
      <c r="E29" s="541">
        <f t="shared" si="0"/>
        <v>97.622192866578601</v>
      </c>
      <c r="F29" s="541">
        <v>277.10000000000002</v>
      </c>
    </row>
    <row r="30" spans="1:6" s="243" customFormat="1" ht="21.75" customHeight="1">
      <c r="A30" s="596" t="s">
        <v>137</v>
      </c>
      <c r="B30" s="13" t="s">
        <v>64</v>
      </c>
      <c r="C30" s="541">
        <v>306.10000000000002</v>
      </c>
      <c r="D30" s="541">
        <v>307.3</v>
      </c>
      <c r="E30" s="541">
        <f t="shared" si="0"/>
        <v>100.39202874877491</v>
      </c>
      <c r="F30" s="541">
        <v>325.3</v>
      </c>
    </row>
    <row r="31" spans="1:6" s="243" customFormat="1" ht="21.75" customHeight="1">
      <c r="A31" s="596" t="s">
        <v>138</v>
      </c>
      <c r="B31" s="13" t="s">
        <v>64</v>
      </c>
      <c r="C31" s="541">
        <v>270.10000000000002</v>
      </c>
      <c r="D31" s="541">
        <v>330.6</v>
      </c>
      <c r="E31" s="541">
        <f t="shared" si="0"/>
        <v>122.39911144020732</v>
      </c>
      <c r="F31" s="541">
        <v>337.1</v>
      </c>
    </row>
    <row r="32" spans="1:6" s="243" customFormat="1" ht="21.75" customHeight="1">
      <c r="A32" s="596" t="s">
        <v>139</v>
      </c>
      <c r="B32" s="13" t="s">
        <v>63</v>
      </c>
      <c r="C32" s="541">
        <v>71.900000000000006</v>
      </c>
      <c r="D32" s="541">
        <v>88.5</v>
      </c>
      <c r="E32" s="541">
        <f t="shared" si="0"/>
        <v>123.08762169680109</v>
      </c>
      <c r="F32" s="541">
        <v>89.6</v>
      </c>
    </row>
    <row r="33" spans="1:6" s="243" customFormat="1" ht="21.75" customHeight="1">
      <c r="A33" s="596" t="s">
        <v>140</v>
      </c>
      <c r="B33" s="13" t="s">
        <v>63</v>
      </c>
      <c r="C33" s="541">
        <v>94.9</v>
      </c>
      <c r="D33" s="541">
        <v>97.6</v>
      </c>
      <c r="E33" s="541">
        <f t="shared" si="0"/>
        <v>102.84510010537406</v>
      </c>
      <c r="F33" s="541">
        <v>98</v>
      </c>
    </row>
    <row r="34" spans="1:6" s="243" customFormat="1" ht="21.75" customHeight="1" thickBot="1">
      <c r="A34" s="427" t="s">
        <v>141</v>
      </c>
      <c r="B34" s="13" t="s">
        <v>63</v>
      </c>
      <c r="C34" s="541">
        <v>301.8</v>
      </c>
      <c r="D34" s="541">
        <v>365.3</v>
      </c>
      <c r="E34" s="541">
        <f t="shared" si="0"/>
        <v>121.04042412193505</v>
      </c>
      <c r="F34" s="541">
        <v>374.1</v>
      </c>
    </row>
    <row r="35" spans="1:6" ht="27" customHeight="1" thickBot="1">
      <c r="A35" s="594" t="s">
        <v>61</v>
      </c>
      <c r="B35" s="595"/>
      <c r="C35" s="167"/>
      <c r="D35" s="253"/>
      <c r="E35" s="167"/>
      <c r="F35" s="167"/>
    </row>
    <row r="36" spans="1:6" s="281" customFormat="1" ht="21.75" customHeight="1">
      <c r="A36" s="597" t="s">
        <v>142</v>
      </c>
      <c r="B36" s="598" t="s">
        <v>43</v>
      </c>
      <c r="C36" s="541">
        <v>480</v>
      </c>
      <c r="D36" s="541">
        <v>500</v>
      </c>
      <c r="E36" s="541">
        <f t="shared" ref="E36:E56" si="1">D36/C36*100</f>
        <v>104.16666666666667</v>
      </c>
      <c r="F36" s="541">
        <v>300</v>
      </c>
    </row>
    <row r="37" spans="1:6" s="281" customFormat="1" ht="21.75" customHeight="1">
      <c r="A37" s="597" t="s">
        <v>143</v>
      </c>
      <c r="B37" s="598" t="s">
        <v>43</v>
      </c>
      <c r="C37" s="541">
        <v>588.9</v>
      </c>
      <c r="D37" s="541">
        <v>638.9</v>
      </c>
      <c r="E37" s="541">
        <f t="shared" si="1"/>
        <v>108.49040584139922</v>
      </c>
      <c r="F37" s="541">
        <v>414.3</v>
      </c>
    </row>
    <row r="38" spans="1:6" s="281" customFormat="1" ht="21.75" customHeight="1">
      <c r="A38" s="597" t="s">
        <v>144</v>
      </c>
      <c r="B38" s="598" t="s">
        <v>43</v>
      </c>
      <c r="C38" s="541">
        <v>422.2</v>
      </c>
      <c r="D38" s="541">
        <v>450</v>
      </c>
      <c r="E38" s="541">
        <f t="shared" si="1"/>
        <v>106.58455708195169</v>
      </c>
      <c r="F38" s="541">
        <v>391.7</v>
      </c>
    </row>
    <row r="39" spans="1:6" s="23" customFormat="1" ht="16.5">
      <c r="A39" s="597" t="s">
        <v>145</v>
      </c>
      <c r="B39" s="598" t="s">
        <v>43</v>
      </c>
      <c r="C39" s="541">
        <v>1600</v>
      </c>
      <c r="D39" s="541">
        <v>2150</v>
      </c>
      <c r="E39" s="541">
        <f t="shared" si="1"/>
        <v>134.375</v>
      </c>
      <c r="F39" s="541">
        <v>1200</v>
      </c>
    </row>
    <row r="40" spans="1:6" s="281" customFormat="1" ht="16.5">
      <c r="A40" s="597" t="s">
        <v>146</v>
      </c>
      <c r="B40" s="598" t="s">
        <v>43</v>
      </c>
      <c r="C40" s="541">
        <v>1350</v>
      </c>
      <c r="D40" s="541">
        <v>2000</v>
      </c>
      <c r="E40" s="541">
        <f t="shared" si="1"/>
        <v>148.14814814814815</v>
      </c>
      <c r="F40" s="541">
        <v>1500</v>
      </c>
    </row>
    <row r="41" spans="1:6" s="281" customFormat="1" ht="33">
      <c r="A41" s="597" t="s">
        <v>147</v>
      </c>
      <c r="B41" s="598" t="s">
        <v>43</v>
      </c>
      <c r="C41" s="541">
        <v>311.7</v>
      </c>
      <c r="D41" s="541">
        <v>340</v>
      </c>
      <c r="E41" s="541">
        <f t="shared" si="1"/>
        <v>109.07924286172603</v>
      </c>
      <c r="F41" s="541">
        <v>240</v>
      </c>
    </row>
    <row r="42" spans="1:6" s="281" customFormat="1" ht="33">
      <c r="A42" s="597" t="s">
        <v>148</v>
      </c>
      <c r="B42" s="598" t="s">
        <v>43</v>
      </c>
      <c r="C42" s="541">
        <v>297.8</v>
      </c>
      <c r="D42" s="541">
        <v>318.3</v>
      </c>
      <c r="E42" s="541">
        <f t="shared" si="1"/>
        <v>106.88381464069845</v>
      </c>
      <c r="F42" s="541">
        <v>255</v>
      </c>
    </row>
    <row r="43" spans="1:6" s="281" customFormat="1" ht="16.5">
      <c r="A43" s="597" t="s">
        <v>149</v>
      </c>
      <c r="B43" s="598" t="s">
        <v>43</v>
      </c>
      <c r="C43" s="541">
        <v>800</v>
      </c>
      <c r="D43" s="541">
        <v>800</v>
      </c>
      <c r="E43" s="541">
        <f t="shared" si="1"/>
        <v>100</v>
      </c>
      <c r="F43" s="541" t="s">
        <v>67</v>
      </c>
    </row>
    <row r="44" spans="1:6" s="281" customFormat="1" ht="33">
      <c r="A44" s="597" t="s">
        <v>150</v>
      </c>
      <c r="B44" s="598" t="s">
        <v>43</v>
      </c>
      <c r="C44" s="541">
        <v>1583.4</v>
      </c>
      <c r="D44" s="541">
        <v>3266.7</v>
      </c>
      <c r="E44" s="541">
        <f t="shared" si="1"/>
        <v>206.30920803334595</v>
      </c>
      <c r="F44" s="541">
        <v>1800</v>
      </c>
    </row>
    <row r="45" spans="1:6" s="281" customFormat="1" ht="34.5" customHeight="1">
      <c r="A45" s="597" t="s">
        <v>151</v>
      </c>
      <c r="B45" s="598" t="s">
        <v>43</v>
      </c>
      <c r="C45" s="541">
        <v>900</v>
      </c>
      <c r="D45" s="541">
        <v>900</v>
      </c>
      <c r="E45" s="541">
        <f t="shared" si="1"/>
        <v>100</v>
      </c>
      <c r="F45" s="541" t="s">
        <v>67</v>
      </c>
    </row>
    <row r="46" spans="1:6" s="281" customFormat="1" ht="33" customHeight="1">
      <c r="A46" s="597" t="s">
        <v>202</v>
      </c>
      <c r="B46" s="598" t="s">
        <v>43</v>
      </c>
      <c r="C46" s="541">
        <v>1872</v>
      </c>
      <c r="D46" s="541">
        <v>2496</v>
      </c>
      <c r="E46" s="541">
        <f t="shared" si="1"/>
        <v>133.33333333333331</v>
      </c>
      <c r="F46" s="541">
        <v>3000</v>
      </c>
    </row>
    <row r="47" spans="1:6" s="281" customFormat="1" ht="18" customHeight="1">
      <c r="A47" s="365" t="s">
        <v>152</v>
      </c>
      <c r="B47" s="598" t="s">
        <v>43</v>
      </c>
      <c r="C47" s="541">
        <v>100</v>
      </c>
      <c r="D47" s="541">
        <v>130</v>
      </c>
      <c r="E47" s="541">
        <f t="shared" si="1"/>
        <v>130</v>
      </c>
      <c r="F47" s="541">
        <v>76</v>
      </c>
    </row>
    <row r="48" spans="1:6" s="281" customFormat="1" ht="17.25" thickBot="1">
      <c r="A48" s="366" t="s">
        <v>328</v>
      </c>
      <c r="B48" s="599" t="s">
        <v>43</v>
      </c>
      <c r="C48" s="541">
        <v>266.7</v>
      </c>
      <c r="D48" s="541">
        <v>266.7</v>
      </c>
      <c r="E48" s="541">
        <f t="shared" si="1"/>
        <v>100</v>
      </c>
      <c r="F48" s="541">
        <v>200</v>
      </c>
    </row>
    <row r="49" spans="1:6" s="243" customFormat="1" ht="27" customHeight="1" thickBot="1">
      <c r="A49" s="600" t="s">
        <v>113</v>
      </c>
      <c r="B49" s="595" t="s">
        <v>43</v>
      </c>
      <c r="C49" s="167">
        <v>296</v>
      </c>
      <c r="D49" s="601">
        <v>321</v>
      </c>
      <c r="E49" s="410">
        <f t="shared" si="1"/>
        <v>108.44594594594594</v>
      </c>
      <c r="F49" s="542">
        <v>321</v>
      </c>
    </row>
    <row r="50" spans="1:6" s="243" customFormat="1" ht="53.25" customHeight="1" thickBot="1">
      <c r="A50" s="602" t="s">
        <v>153</v>
      </c>
      <c r="B50" s="595" t="s">
        <v>43</v>
      </c>
      <c r="C50" s="167">
        <v>5.8</v>
      </c>
      <c r="D50" s="253">
        <v>5.8</v>
      </c>
      <c r="E50" s="603">
        <f t="shared" si="1"/>
        <v>100</v>
      </c>
      <c r="F50" s="167">
        <v>5.8</v>
      </c>
    </row>
    <row r="51" spans="1:6" s="243" customFormat="1" ht="56.25" customHeight="1" thickBot="1">
      <c r="A51" s="604" t="s">
        <v>154</v>
      </c>
      <c r="B51" s="595" t="s">
        <v>43</v>
      </c>
      <c r="C51" s="167">
        <v>7.6</v>
      </c>
      <c r="D51" s="253">
        <v>7.6</v>
      </c>
      <c r="E51" s="603">
        <f t="shared" si="1"/>
        <v>100</v>
      </c>
      <c r="F51" s="167">
        <v>7.6</v>
      </c>
    </row>
    <row r="52" spans="1:6" s="243" customFormat="1" ht="24.75" customHeight="1" thickBot="1">
      <c r="A52" s="604" t="s">
        <v>155</v>
      </c>
      <c r="B52" s="595" t="s">
        <v>43</v>
      </c>
      <c r="C52" s="167">
        <v>60.6</v>
      </c>
      <c r="D52" s="253">
        <v>75.8</v>
      </c>
      <c r="E52" s="603">
        <f t="shared" si="1"/>
        <v>125.08250825082507</v>
      </c>
      <c r="F52" s="167">
        <v>75.8</v>
      </c>
    </row>
    <row r="53" spans="1:6" s="243" customFormat="1" ht="36.75" customHeight="1" thickBot="1">
      <c r="A53" s="605" t="s">
        <v>156</v>
      </c>
      <c r="B53" s="595" t="s">
        <v>43</v>
      </c>
      <c r="C53" s="167">
        <v>2575</v>
      </c>
      <c r="D53" s="257">
        <v>3300</v>
      </c>
      <c r="E53" s="603">
        <f t="shared" si="1"/>
        <v>128.15533980582526</v>
      </c>
      <c r="F53" s="167" t="s">
        <v>67</v>
      </c>
    </row>
    <row r="54" spans="1:6" s="243" customFormat="1" ht="35.25" customHeight="1" thickBot="1">
      <c r="A54" s="604" t="s">
        <v>157</v>
      </c>
      <c r="B54" s="595" t="s">
        <v>43</v>
      </c>
      <c r="C54" s="167">
        <v>1538</v>
      </c>
      <c r="D54" s="253">
        <v>1750</v>
      </c>
      <c r="E54" s="603">
        <f t="shared" si="1"/>
        <v>113.78413524057218</v>
      </c>
      <c r="F54" s="606" t="s">
        <v>67</v>
      </c>
    </row>
    <row r="55" spans="1:6" s="243" customFormat="1" ht="50.25" customHeight="1" thickBot="1">
      <c r="A55" s="604" t="s">
        <v>271</v>
      </c>
      <c r="B55" s="595" t="s">
        <v>43</v>
      </c>
      <c r="C55" s="593">
        <v>109.1</v>
      </c>
      <c r="D55" s="593">
        <v>109.1</v>
      </c>
      <c r="E55" s="603">
        <f t="shared" si="1"/>
        <v>100</v>
      </c>
      <c r="F55" s="254" t="s">
        <v>182</v>
      </c>
    </row>
    <row r="56" spans="1:6" ht="23.25" customHeight="1" thickBot="1">
      <c r="A56" s="874" t="s">
        <v>291</v>
      </c>
      <c r="B56" s="610" t="s">
        <v>184</v>
      </c>
      <c r="C56" s="254">
        <v>3000</v>
      </c>
      <c r="D56" s="611">
        <v>4000</v>
      </c>
      <c r="E56" s="603">
        <f t="shared" si="1"/>
        <v>133.33333333333331</v>
      </c>
      <c r="F56" s="557" t="s">
        <v>182</v>
      </c>
    </row>
    <row r="57" spans="1:6" ht="21.75" customHeight="1" thickBot="1">
      <c r="A57" s="875"/>
      <c r="B57" s="610" t="s">
        <v>185</v>
      </c>
      <c r="C57" s="254">
        <v>26000</v>
      </c>
      <c r="D57" s="611">
        <v>26000</v>
      </c>
      <c r="E57" s="603">
        <f>D57/C57*100</f>
        <v>100</v>
      </c>
      <c r="F57" s="557" t="s">
        <v>182</v>
      </c>
    </row>
    <row r="58" spans="1:6" ht="23.25" customHeight="1" thickBot="1">
      <c r="A58" s="874" t="s">
        <v>292</v>
      </c>
      <c r="B58" s="610" t="s">
        <v>184</v>
      </c>
      <c r="C58" s="254">
        <v>6100</v>
      </c>
      <c r="D58" s="611">
        <v>8000</v>
      </c>
      <c r="E58" s="603">
        <f>D58/C58*100</f>
        <v>131.14754098360655</v>
      </c>
      <c r="F58" s="557" t="s">
        <v>182</v>
      </c>
    </row>
    <row r="59" spans="1:6" ht="21.75" customHeight="1" thickBot="1">
      <c r="A59" s="875"/>
      <c r="B59" s="610" t="s">
        <v>185</v>
      </c>
      <c r="C59" s="254">
        <v>62665</v>
      </c>
      <c r="D59" s="611">
        <v>55000</v>
      </c>
      <c r="E59" s="603">
        <f>D59/C59*100</f>
        <v>87.768291709885901</v>
      </c>
      <c r="F59" s="557" t="s">
        <v>182</v>
      </c>
    </row>
    <row r="60" spans="1:6" ht="39.75" customHeight="1" thickBot="1">
      <c r="A60" s="255" t="s">
        <v>277</v>
      </c>
      <c r="B60" s="256"/>
      <c r="C60" s="167"/>
      <c r="D60" s="253"/>
      <c r="E60" s="257"/>
      <c r="F60" s="167"/>
    </row>
    <row r="61" spans="1:6" ht="33">
      <c r="A61" s="612" t="s">
        <v>276</v>
      </c>
      <c r="B61" s="613" t="s">
        <v>71</v>
      </c>
      <c r="C61" s="174" t="s">
        <v>511</v>
      </c>
      <c r="D61" s="614" t="s">
        <v>404</v>
      </c>
      <c r="E61" s="1">
        <v>103.3</v>
      </c>
      <c r="F61" s="174">
        <v>65.400000000000006</v>
      </c>
    </row>
    <row r="62" spans="1:6" ht="24" customHeight="1">
      <c r="A62" s="615" t="s">
        <v>407</v>
      </c>
      <c r="B62" s="613" t="s">
        <v>72</v>
      </c>
      <c r="C62" s="258">
        <v>1.1000000000000001</v>
      </c>
      <c r="D62" s="616">
        <v>1.1599999999999999</v>
      </c>
      <c r="E62" s="1">
        <f>D62/C62*100</f>
        <v>105.45454545454544</v>
      </c>
      <c r="F62" s="174">
        <v>1.06</v>
      </c>
    </row>
    <row r="63" spans="1:6" ht="24" customHeight="1">
      <c r="A63" s="615" t="s">
        <v>158</v>
      </c>
      <c r="B63" s="613" t="s">
        <v>274</v>
      </c>
      <c r="C63" s="174">
        <v>795.52</v>
      </c>
      <c r="D63" s="614">
        <v>876.05</v>
      </c>
      <c r="E63" s="1">
        <f>D63/C63*100</f>
        <v>110.12293845534995</v>
      </c>
      <c r="F63" s="174" t="s">
        <v>364</v>
      </c>
    </row>
    <row r="64" spans="1:6" ht="24" customHeight="1">
      <c r="A64" s="615" t="s">
        <v>159</v>
      </c>
      <c r="B64" s="613" t="s">
        <v>275</v>
      </c>
      <c r="C64" s="174">
        <v>47.65</v>
      </c>
      <c r="D64" s="614">
        <v>52.55</v>
      </c>
      <c r="E64" s="1">
        <f>D64/C64*100</f>
        <v>110.28331584470095</v>
      </c>
      <c r="F64" s="174" t="s">
        <v>365</v>
      </c>
    </row>
    <row r="65" spans="1:6" ht="24" customHeight="1" thickBot="1">
      <c r="A65" s="615" t="s">
        <v>160</v>
      </c>
      <c r="B65" s="613" t="s">
        <v>275</v>
      </c>
      <c r="C65" s="174">
        <v>36.14</v>
      </c>
      <c r="D65" s="614">
        <f>19.98+18.71</f>
        <v>38.69</v>
      </c>
      <c r="E65" s="1">
        <f>D65/C65*100</f>
        <v>107.05589374654123</v>
      </c>
      <c r="F65" s="174" t="s">
        <v>366</v>
      </c>
    </row>
    <row r="66" spans="1:6" ht="41.25" customHeight="1" thickBot="1">
      <c r="A66" s="259" t="s">
        <v>204</v>
      </c>
      <c r="B66" s="256" t="s">
        <v>43</v>
      </c>
      <c r="C66" s="167">
        <v>22</v>
      </c>
      <c r="D66" s="253">
        <v>22</v>
      </c>
      <c r="E66" s="167">
        <f>D66/C66*100</f>
        <v>100</v>
      </c>
      <c r="F66" s="167">
        <v>17</v>
      </c>
    </row>
    <row r="67" spans="1:6" ht="18" customHeight="1">
      <c r="A67" s="617" t="s">
        <v>161</v>
      </c>
      <c r="B67" s="618"/>
      <c r="C67" s="260"/>
      <c r="D67" s="619"/>
      <c r="E67" s="260"/>
      <c r="F67" s="607"/>
    </row>
    <row r="68" spans="1:6" ht="16.5">
      <c r="A68" s="620" t="s">
        <v>162</v>
      </c>
      <c r="B68" s="621" t="s">
        <v>43</v>
      </c>
      <c r="C68" s="555">
        <v>20601.54</v>
      </c>
      <c r="D68" s="608">
        <v>21406.53</v>
      </c>
      <c r="E68" s="555">
        <f>D68/C68*100</f>
        <v>103.90742633803103</v>
      </c>
      <c r="F68" s="555">
        <v>36178.5</v>
      </c>
    </row>
    <row r="69" spans="1:6" ht="33">
      <c r="A69" s="612" t="s">
        <v>163</v>
      </c>
      <c r="B69" s="621" t="s">
        <v>43</v>
      </c>
      <c r="C69" s="555">
        <v>2124.88</v>
      </c>
      <c r="D69" s="608">
        <v>2535.38</v>
      </c>
      <c r="E69" s="555">
        <f>D69/C69*100</f>
        <v>119.31873799932231</v>
      </c>
      <c r="F69" s="555">
        <v>1316</v>
      </c>
    </row>
    <row r="70" spans="1:6" ht="33">
      <c r="A70" s="365" t="s">
        <v>164</v>
      </c>
      <c r="B70" s="621" t="s">
        <v>42</v>
      </c>
      <c r="C70" s="555">
        <v>10.314180396222806</v>
      </c>
      <c r="D70" s="608">
        <f>D69/D68*100</f>
        <v>11.843956026502195</v>
      </c>
      <c r="E70" s="555">
        <f>D70/C70*100</f>
        <v>114.83177112977016</v>
      </c>
      <c r="F70" s="608">
        <f>F69/F68*100</f>
        <v>3.6375195212626283</v>
      </c>
    </row>
    <row r="71" spans="1:6" ht="34.5" customHeight="1" thickBot="1">
      <c r="A71" s="366" t="s">
        <v>322</v>
      </c>
      <c r="B71" s="105" t="s">
        <v>43</v>
      </c>
      <c r="C71" s="554">
        <v>2600</v>
      </c>
      <c r="D71" s="150">
        <v>2900</v>
      </c>
      <c r="E71" s="556">
        <f>D71/C71*100</f>
        <v>111.53846153846155</v>
      </c>
      <c r="F71" s="609" t="s">
        <v>327</v>
      </c>
    </row>
    <row r="72" spans="1:6" ht="20.25" customHeight="1">
      <c r="A72" s="261"/>
      <c r="B72" s="55"/>
      <c r="D72" s="1"/>
      <c r="E72" s="1"/>
      <c r="F72" s="1"/>
    </row>
    <row r="73" spans="1:6" ht="16.5" customHeight="1">
      <c r="A73" s="707" t="s">
        <v>363</v>
      </c>
      <c r="B73" s="707"/>
      <c r="C73" s="707"/>
      <c r="D73" s="707"/>
      <c r="E73" s="707"/>
      <c r="F73" s="707"/>
    </row>
    <row r="74" spans="1:6" ht="16.5">
      <c r="A74" s="707" t="s">
        <v>406</v>
      </c>
      <c r="B74" s="707"/>
      <c r="C74" s="707"/>
      <c r="D74" s="707"/>
      <c r="E74" s="707"/>
      <c r="F74" s="707"/>
    </row>
    <row r="75" spans="1:6" ht="34.5" customHeight="1">
      <c r="A75" s="707" t="s">
        <v>405</v>
      </c>
      <c r="B75" s="707"/>
      <c r="C75" s="707"/>
      <c r="D75" s="707"/>
      <c r="E75" s="707"/>
      <c r="F75" s="707"/>
    </row>
    <row r="77" spans="1:6" ht="12.75">
      <c r="D77" s="2"/>
      <c r="E77" s="2"/>
      <c r="F77" s="2"/>
    </row>
    <row r="78" spans="1:6" ht="15.75" customHeight="1">
      <c r="A78" s="41"/>
      <c r="B78" s="42"/>
      <c r="C78" s="42"/>
      <c r="D78" s="42"/>
      <c r="E78" s="42"/>
      <c r="F78" s="42"/>
    </row>
    <row r="86" spans="4:6" ht="57.75" customHeight="1"/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</sheetData>
  <mergeCells count="9">
    <mergeCell ref="A1:F1"/>
    <mergeCell ref="A3:A4"/>
    <mergeCell ref="B3:B4"/>
    <mergeCell ref="C3:E3"/>
    <mergeCell ref="A75:F75"/>
    <mergeCell ref="A58:A59"/>
    <mergeCell ref="A56:A57"/>
    <mergeCell ref="A73:F73"/>
    <mergeCell ref="A74:F74"/>
  </mergeCells>
  <phoneticPr fontId="0" type="noConversion"/>
  <printOptions horizontalCentered="1"/>
  <pageMargins left="0.86614173228346458" right="0.47244094488188981" top="0.15748031496062992" bottom="0.6692913385826772" header="0.15748031496062992" footer="0.15748031496062992"/>
  <pageSetup paperSize="9" scale="62" fitToHeight="2" orientation="portrait" r:id="rId1"/>
  <headerFooter alignWithMargins="0">
    <oddFooter xml:space="preserve">&amp;C&amp;P+17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43"/>
  <sheetViews>
    <sheetView topLeftCell="A22" zoomScale="75" workbookViewId="0">
      <selection activeCell="Q38" sqref="Q38"/>
    </sheetView>
  </sheetViews>
  <sheetFormatPr defaultColWidth="4.5703125" defaultRowHeight="15.75"/>
  <cols>
    <col min="1" max="1" width="3.7109375" style="21" customWidth="1"/>
    <col min="2" max="2" width="3.85546875" style="25" customWidth="1"/>
    <col min="3" max="3" width="5.42578125" style="25" customWidth="1"/>
    <col min="4" max="4" width="4.28515625" style="25" customWidth="1"/>
    <col min="5" max="8" width="4.7109375" style="21" customWidth="1"/>
    <col min="9" max="9" width="4.85546875" style="21" customWidth="1"/>
    <col min="10" max="11" width="4.28515625" style="21" customWidth="1"/>
    <col min="12" max="12" width="5.42578125" style="21" customWidth="1"/>
    <col min="13" max="13" width="5.5703125" style="21" customWidth="1"/>
    <col min="14" max="14" width="5.28515625" style="21" customWidth="1"/>
    <col min="15" max="15" width="6" style="21" customWidth="1"/>
    <col min="16" max="16" width="4.85546875" style="21" customWidth="1"/>
    <col min="17" max="17" width="5.140625" style="21" customWidth="1"/>
    <col min="18" max="18" width="4.42578125" style="21" customWidth="1"/>
    <col min="19" max="19" width="5.7109375" style="21" customWidth="1"/>
    <col min="20" max="20" width="5" style="21" customWidth="1"/>
    <col min="21" max="21" width="3.5703125" style="21" customWidth="1"/>
    <col min="22" max="228" width="4.28515625" style="21" customWidth="1"/>
    <col min="229" max="16384" width="4.5703125" style="21"/>
  </cols>
  <sheetData>
    <row r="1" spans="1:47" ht="15" customHeight="1">
      <c r="A1" s="936" t="s">
        <v>512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</row>
    <row r="2" spans="1:47" ht="12.75" customHeight="1" thickBot="1">
      <c r="A2" s="282"/>
      <c r="B2" s="282"/>
      <c r="C2" s="282"/>
      <c r="D2" s="282"/>
      <c r="E2" s="282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937" t="s">
        <v>214</v>
      </c>
      <c r="T2" s="937"/>
      <c r="U2" s="937"/>
    </row>
    <row r="3" spans="1:47" ht="27.75" customHeight="1" thickBot="1">
      <c r="A3" s="938" t="s">
        <v>22</v>
      </c>
      <c r="B3" s="939"/>
      <c r="C3" s="939"/>
      <c r="D3" s="939"/>
      <c r="E3" s="940"/>
      <c r="F3" s="941" t="s">
        <v>173</v>
      </c>
      <c r="G3" s="942"/>
      <c r="H3" s="941" t="s">
        <v>68</v>
      </c>
      <c r="I3" s="942"/>
      <c r="J3" s="941" t="s">
        <v>69</v>
      </c>
      <c r="K3" s="942"/>
      <c r="L3" s="943" t="s">
        <v>24</v>
      </c>
      <c r="M3" s="944"/>
      <c r="N3" s="943" t="s">
        <v>86</v>
      </c>
      <c r="O3" s="944"/>
      <c r="P3" s="941" t="s">
        <v>23</v>
      </c>
      <c r="Q3" s="942"/>
      <c r="R3" s="941" t="s">
        <v>25</v>
      </c>
      <c r="S3" s="942"/>
      <c r="T3" s="941" t="s">
        <v>26</v>
      </c>
      <c r="U3" s="942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47" ht="31.5" customHeight="1">
      <c r="A4" s="902" t="s">
        <v>210</v>
      </c>
      <c r="B4" s="903"/>
      <c r="C4" s="903"/>
      <c r="D4" s="903"/>
      <c r="E4" s="904"/>
      <c r="F4" s="905" t="s">
        <v>27</v>
      </c>
      <c r="G4" s="906"/>
      <c r="H4" s="897">
        <v>22</v>
      </c>
      <c r="I4" s="898"/>
      <c r="J4" s="897">
        <v>17</v>
      </c>
      <c r="K4" s="898"/>
      <c r="L4" s="897">
        <v>13</v>
      </c>
      <c r="M4" s="898"/>
      <c r="N4" s="945">
        <v>13.28</v>
      </c>
      <c r="O4" s="946"/>
      <c r="P4" s="897">
        <v>25</v>
      </c>
      <c r="Q4" s="898"/>
      <c r="R4" s="897">
        <v>14</v>
      </c>
      <c r="S4" s="898"/>
      <c r="T4" s="897">
        <v>16.5</v>
      </c>
      <c r="U4" s="898"/>
    </row>
    <row r="5" spans="1:47" ht="32.25" customHeight="1">
      <c r="A5" s="913" t="s">
        <v>28</v>
      </c>
      <c r="B5" s="914"/>
      <c r="C5" s="914"/>
      <c r="D5" s="914"/>
      <c r="E5" s="915"/>
      <c r="F5" s="907" t="s">
        <v>29</v>
      </c>
      <c r="G5" s="908"/>
      <c r="H5" s="909">
        <v>440.63</v>
      </c>
      <c r="I5" s="910"/>
      <c r="J5" s="911">
        <v>327.35000000000002</v>
      </c>
      <c r="K5" s="912"/>
      <c r="L5" s="911">
        <v>178.41</v>
      </c>
      <c r="M5" s="912"/>
      <c r="N5" s="911">
        <v>247.71</v>
      </c>
      <c r="O5" s="912"/>
      <c r="P5" s="911">
        <v>356.1</v>
      </c>
      <c r="Q5" s="912"/>
      <c r="R5" s="911">
        <v>227.2</v>
      </c>
      <c r="S5" s="912"/>
      <c r="T5" s="911">
        <v>426.8</v>
      </c>
      <c r="U5" s="912"/>
    </row>
    <row r="6" spans="1:47" ht="30.75" customHeight="1">
      <c r="A6" s="947" t="s">
        <v>30</v>
      </c>
      <c r="B6" s="948"/>
      <c r="C6" s="948"/>
      <c r="D6" s="948"/>
      <c r="E6" s="949"/>
      <c r="F6" s="907" t="s">
        <v>215</v>
      </c>
      <c r="G6" s="908"/>
      <c r="H6" s="909">
        <v>29.37</v>
      </c>
      <c r="I6" s="910"/>
      <c r="J6" s="911">
        <v>31.1</v>
      </c>
      <c r="K6" s="912"/>
      <c r="L6" s="909">
        <v>22.64</v>
      </c>
      <c r="M6" s="910"/>
      <c r="N6" s="909">
        <v>24.91</v>
      </c>
      <c r="O6" s="910"/>
      <c r="P6" s="916">
        <v>21.2</v>
      </c>
      <c r="Q6" s="917"/>
      <c r="R6" s="916">
        <v>46.4</v>
      </c>
      <c r="S6" s="917"/>
      <c r="T6" s="911">
        <v>35.6</v>
      </c>
      <c r="U6" s="912"/>
    </row>
    <row r="7" spans="1:47" ht="30.75" customHeight="1">
      <c r="A7" s="913" t="s">
        <v>31</v>
      </c>
      <c r="B7" s="914"/>
      <c r="C7" s="914"/>
      <c r="D7" s="914"/>
      <c r="E7" s="915"/>
      <c r="F7" s="907" t="s">
        <v>29</v>
      </c>
      <c r="G7" s="908"/>
      <c r="H7" s="909">
        <v>215.66</v>
      </c>
      <c r="I7" s="910"/>
      <c r="J7" s="911">
        <v>256.98</v>
      </c>
      <c r="K7" s="912"/>
      <c r="L7" s="911">
        <v>316.13</v>
      </c>
      <c r="M7" s="912"/>
      <c r="N7" s="909">
        <v>276.61</v>
      </c>
      <c r="O7" s="910"/>
      <c r="P7" s="911">
        <v>500.4</v>
      </c>
      <c r="Q7" s="912"/>
      <c r="R7" s="911">
        <v>500.7</v>
      </c>
      <c r="S7" s="912"/>
      <c r="T7" s="911">
        <v>518.70000000000005</v>
      </c>
      <c r="U7" s="912"/>
    </row>
    <row r="8" spans="1:47" ht="30.75" customHeight="1" thickBot="1">
      <c r="A8" s="967" t="s">
        <v>209</v>
      </c>
      <c r="B8" s="968"/>
      <c r="C8" s="968"/>
      <c r="D8" s="968"/>
      <c r="E8" s="969"/>
      <c r="F8" s="970" t="s">
        <v>32</v>
      </c>
      <c r="G8" s="971"/>
      <c r="H8" s="950">
        <v>116</v>
      </c>
      <c r="I8" s="951"/>
      <c r="J8" s="950">
        <v>106</v>
      </c>
      <c r="K8" s="951"/>
      <c r="L8" s="950">
        <v>106</v>
      </c>
      <c r="M8" s="951"/>
      <c r="N8" s="972">
        <v>106.77</v>
      </c>
      <c r="O8" s="973"/>
      <c r="P8" s="965">
        <v>311.60000000000002</v>
      </c>
      <c r="Q8" s="966"/>
      <c r="R8" s="950">
        <v>159.80000000000001</v>
      </c>
      <c r="S8" s="951"/>
      <c r="T8" s="950">
        <v>155.5</v>
      </c>
      <c r="U8" s="951"/>
    </row>
    <row r="9" spans="1:47" ht="15.75" customHeight="1">
      <c r="A9" s="282"/>
      <c r="B9" s="282"/>
      <c r="C9" s="282"/>
      <c r="D9" s="282"/>
      <c r="E9" s="282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</row>
    <row r="10" spans="1:47" ht="15" customHeight="1" thickBot="1">
      <c r="A10" s="952" t="s">
        <v>5</v>
      </c>
      <c r="B10" s="953"/>
      <c r="C10" s="953"/>
      <c r="D10" s="953"/>
      <c r="E10" s="953"/>
      <c r="F10" s="953"/>
      <c r="G10" s="953"/>
      <c r="H10" s="953"/>
      <c r="I10" s="953"/>
      <c r="J10" s="953"/>
      <c r="K10" s="953"/>
      <c r="L10" s="953"/>
      <c r="M10" s="953"/>
      <c r="N10" s="953"/>
      <c r="O10" s="953"/>
      <c r="P10" s="953"/>
      <c r="Q10" s="953"/>
      <c r="R10" s="953"/>
      <c r="S10" s="953"/>
      <c r="T10" s="283"/>
      <c r="U10" s="283"/>
    </row>
    <row r="11" spans="1:47" ht="15" customHeight="1" thickBot="1">
      <c r="A11" s="954"/>
      <c r="B11" s="955"/>
      <c r="C11" s="956"/>
      <c r="D11" s="957" t="s">
        <v>513</v>
      </c>
      <c r="E11" s="958"/>
      <c r="F11" s="958"/>
      <c r="G11" s="959"/>
      <c r="H11" s="960" t="s">
        <v>514</v>
      </c>
      <c r="I11" s="958"/>
      <c r="J11" s="958"/>
      <c r="K11" s="961"/>
      <c r="L11" s="962" t="s">
        <v>515</v>
      </c>
      <c r="M11" s="963"/>
      <c r="N11" s="963"/>
      <c r="O11" s="964"/>
      <c r="P11" s="957" t="s">
        <v>516</v>
      </c>
      <c r="Q11" s="958"/>
      <c r="R11" s="958"/>
      <c r="S11" s="959"/>
      <c r="T11" s="283"/>
      <c r="U11" s="283"/>
    </row>
    <row r="12" spans="1:47" ht="15" customHeight="1">
      <c r="A12" s="918" t="s">
        <v>34</v>
      </c>
      <c r="B12" s="919"/>
      <c r="C12" s="920"/>
      <c r="D12" s="921">
        <v>22</v>
      </c>
      <c r="E12" s="922"/>
      <c r="F12" s="922"/>
      <c r="G12" s="923"/>
      <c r="H12" s="924" t="s">
        <v>333</v>
      </c>
      <c r="I12" s="925"/>
      <c r="J12" s="925"/>
      <c r="K12" s="926"/>
      <c r="L12" s="927" t="s">
        <v>331</v>
      </c>
      <c r="M12" s="928"/>
      <c r="N12" s="928"/>
      <c r="O12" s="929"/>
      <c r="P12" s="921" t="s">
        <v>359</v>
      </c>
      <c r="Q12" s="922"/>
      <c r="R12" s="922"/>
      <c r="S12" s="923"/>
      <c r="T12" s="283"/>
      <c r="U12" s="283"/>
      <c r="V12" s="283"/>
    </row>
    <row r="13" spans="1:47" ht="15" customHeight="1">
      <c r="A13" s="930" t="s">
        <v>211</v>
      </c>
      <c r="B13" s="931"/>
      <c r="C13" s="932"/>
      <c r="D13" s="933">
        <v>24</v>
      </c>
      <c r="E13" s="934"/>
      <c r="F13" s="934"/>
      <c r="G13" s="935"/>
      <c r="H13" s="933" t="s">
        <v>334</v>
      </c>
      <c r="I13" s="934"/>
      <c r="J13" s="934"/>
      <c r="K13" s="935"/>
      <c r="L13" s="974" t="s">
        <v>385</v>
      </c>
      <c r="M13" s="975"/>
      <c r="N13" s="975"/>
      <c r="O13" s="976"/>
      <c r="P13" s="933" t="s">
        <v>360</v>
      </c>
      <c r="Q13" s="934"/>
      <c r="R13" s="934"/>
      <c r="S13" s="935"/>
      <c r="T13" s="283"/>
      <c r="U13" s="283"/>
      <c r="V13" s="283"/>
    </row>
    <row r="14" spans="1:47" ht="15" customHeight="1">
      <c r="A14" s="930" t="s">
        <v>212</v>
      </c>
      <c r="B14" s="931"/>
      <c r="C14" s="932"/>
      <c r="D14" s="933">
        <v>27</v>
      </c>
      <c r="E14" s="934"/>
      <c r="F14" s="934"/>
      <c r="G14" s="935"/>
      <c r="H14" s="933" t="s">
        <v>335</v>
      </c>
      <c r="I14" s="934"/>
      <c r="J14" s="934"/>
      <c r="K14" s="935"/>
      <c r="L14" s="974" t="s">
        <v>386</v>
      </c>
      <c r="M14" s="975"/>
      <c r="N14" s="975"/>
      <c r="O14" s="976"/>
      <c r="P14" s="933" t="s">
        <v>361</v>
      </c>
      <c r="Q14" s="934"/>
      <c r="R14" s="934"/>
      <c r="S14" s="935"/>
      <c r="T14" s="283"/>
      <c r="U14" s="283"/>
      <c r="V14" s="283"/>
    </row>
    <row r="15" spans="1:47" ht="15" customHeight="1" thickBot="1">
      <c r="A15" s="977" t="s">
        <v>35</v>
      </c>
      <c r="B15" s="978"/>
      <c r="C15" s="979"/>
      <c r="D15" s="980">
        <v>23</v>
      </c>
      <c r="E15" s="981"/>
      <c r="F15" s="981"/>
      <c r="G15" s="982"/>
      <c r="H15" s="980">
        <v>30</v>
      </c>
      <c r="I15" s="981"/>
      <c r="J15" s="981"/>
      <c r="K15" s="982"/>
      <c r="L15" s="983" t="s">
        <v>362</v>
      </c>
      <c r="M15" s="984"/>
      <c r="N15" s="984"/>
      <c r="O15" s="985"/>
      <c r="P15" s="980" t="s">
        <v>409</v>
      </c>
      <c r="Q15" s="981"/>
      <c r="R15" s="981"/>
      <c r="S15" s="982"/>
      <c r="T15" s="283"/>
      <c r="U15" s="283"/>
      <c r="V15" s="283"/>
    </row>
    <row r="16" spans="1:47" ht="9.75" customHeight="1">
      <c r="A16" s="284"/>
      <c r="B16" s="284"/>
      <c r="C16" s="284"/>
      <c r="D16" s="284"/>
      <c r="E16" s="284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</row>
    <row r="17" spans="1:34" ht="16.5" customHeight="1" thickBot="1">
      <c r="A17" s="936" t="s">
        <v>307</v>
      </c>
      <c r="B17" s="936"/>
      <c r="C17" s="936"/>
      <c r="D17" s="936"/>
      <c r="E17" s="936"/>
      <c r="F17" s="936"/>
      <c r="G17" s="936"/>
      <c r="H17" s="936"/>
      <c r="I17" s="936"/>
      <c r="J17" s="936"/>
      <c r="K17" s="936"/>
      <c r="L17" s="936"/>
      <c r="M17" s="936"/>
      <c r="N17" s="936"/>
      <c r="O17" s="936"/>
      <c r="P17" s="936"/>
      <c r="Q17" s="936"/>
      <c r="R17" s="936"/>
      <c r="S17" s="936"/>
      <c r="T17" s="283"/>
      <c r="U17" s="283"/>
      <c r="V17" s="283"/>
    </row>
    <row r="18" spans="1:34" ht="15" customHeight="1">
      <c r="A18" s="900" t="s">
        <v>208</v>
      </c>
      <c r="B18" s="894"/>
      <c r="C18" s="894"/>
      <c r="D18" s="894" t="s">
        <v>37</v>
      </c>
      <c r="E18" s="894"/>
      <c r="F18" s="894"/>
      <c r="G18" s="894"/>
      <c r="H18" s="895" t="s">
        <v>279</v>
      </c>
      <c r="I18" s="895"/>
      <c r="J18" s="895"/>
      <c r="K18" s="895"/>
      <c r="L18" s="895"/>
      <c r="M18" s="895"/>
      <c r="N18" s="895"/>
      <c r="O18" s="895"/>
      <c r="P18" s="895"/>
      <c r="Q18" s="895"/>
      <c r="R18" s="895"/>
      <c r="S18" s="896"/>
      <c r="T18" s="283"/>
      <c r="U18" s="283"/>
      <c r="V18" s="283"/>
    </row>
    <row r="19" spans="1:34">
      <c r="A19" s="901"/>
      <c r="B19" s="893"/>
      <c r="C19" s="893"/>
      <c r="D19" s="893"/>
      <c r="E19" s="893"/>
      <c r="F19" s="893"/>
      <c r="G19" s="893"/>
      <c r="H19" s="888" t="s">
        <v>36</v>
      </c>
      <c r="I19" s="888"/>
      <c r="J19" s="888"/>
      <c r="K19" s="888"/>
      <c r="L19" s="893" t="s">
        <v>206</v>
      </c>
      <c r="M19" s="893"/>
      <c r="N19" s="893"/>
      <c r="O19" s="893"/>
      <c r="P19" s="888" t="s">
        <v>207</v>
      </c>
      <c r="Q19" s="888"/>
      <c r="R19" s="888"/>
      <c r="S19" s="889"/>
      <c r="T19" s="283"/>
      <c r="U19" s="283"/>
      <c r="V19" s="283"/>
    </row>
    <row r="20" spans="1:34" ht="15.75" customHeight="1">
      <c r="A20" s="882" t="s">
        <v>338</v>
      </c>
      <c r="B20" s="883"/>
      <c r="C20" s="883"/>
      <c r="D20" s="884">
        <v>30.47</v>
      </c>
      <c r="E20" s="884"/>
      <c r="F20" s="884"/>
      <c r="G20" s="884"/>
      <c r="H20" s="885" t="s">
        <v>344</v>
      </c>
      <c r="I20" s="885"/>
      <c r="J20" s="885"/>
      <c r="K20" s="885"/>
      <c r="L20" s="886" t="s">
        <v>347</v>
      </c>
      <c r="M20" s="886"/>
      <c r="N20" s="886"/>
      <c r="O20" s="886"/>
      <c r="P20" s="885" t="s">
        <v>182</v>
      </c>
      <c r="Q20" s="885"/>
      <c r="R20" s="885"/>
      <c r="S20" s="887"/>
      <c r="T20" s="283"/>
      <c r="U20" s="283"/>
      <c r="V20" s="283"/>
    </row>
    <row r="21" spans="1:34" ht="15.75" customHeight="1">
      <c r="A21" s="890" t="s">
        <v>323</v>
      </c>
      <c r="B21" s="891"/>
      <c r="C21" s="891"/>
      <c r="D21" s="892">
        <v>29.66</v>
      </c>
      <c r="E21" s="892"/>
      <c r="F21" s="892"/>
      <c r="G21" s="892"/>
      <c r="H21" s="888" t="s">
        <v>353</v>
      </c>
      <c r="I21" s="888"/>
      <c r="J21" s="888"/>
      <c r="K21" s="888"/>
      <c r="L21" s="893" t="s">
        <v>354</v>
      </c>
      <c r="M21" s="893"/>
      <c r="N21" s="893"/>
      <c r="O21" s="893"/>
      <c r="P21" s="888" t="s">
        <v>355</v>
      </c>
      <c r="Q21" s="888"/>
      <c r="R21" s="888"/>
      <c r="S21" s="889"/>
      <c r="T21" s="283"/>
      <c r="U21" s="283"/>
      <c r="V21" s="283"/>
    </row>
    <row r="22" spans="1:34" ht="15.75" customHeight="1">
      <c r="A22" s="890" t="s">
        <v>17</v>
      </c>
      <c r="B22" s="891"/>
      <c r="C22" s="891"/>
      <c r="D22" s="892">
        <v>28.94</v>
      </c>
      <c r="E22" s="892"/>
      <c r="F22" s="892"/>
      <c r="G22" s="892"/>
      <c r="H22" s="888" t="s">
        <v>367</v>
      </c>
      <c r="I22" s="888"/>
      <c r="J22" s="888"/>
      <c r="K22" s="888"/>
      <c r="L22" s="893" t="s">
        <v>368</v>
      </c>
      <c r="M22" s="893"/>
      <c r="N22" s="893"/>
      <c r="O22" s="893"/>
      <c r="P22" s="888" t="s">
        <v>369</v>
      </c>
      <c r="Q22" s="888"/>
      <c r="R22" s="888"/>
      <c r="S22" s="889"/>
      <c r="T22" s="283"/>
      <c r="U22" s="283"/>
      <c r="V22" s="283"/>
    </row>
    <row r="23" spans="1:34" ht="15.75" customHeight="1">
      <c r="A23" s="890" t="s">
        <v>18</v>
      </c>
      <c r="B23" s="891"/>
      <c r="C23" s="891"/>
      <c r="D23" s="892">
        <v>28.42</v>
      </c>
      <c r="E23" s="892"/>
      <c r="F23" s="892"/>
      <c r="G23" s="892"/>
      <c r="H23" s="888" t="s">
        <v>378</v>
      </c>
      <c r="I23" s="888"/>
      <c r="J23" s="888"/>
      <c r="K23" s="888"/>
      <c r="L23" s="893" t="s">
        <v>379</v>
      </c>
      <c r="M23" s="893"/>
      <c r="N23" s="893"/>
      <c r="O23" s="893"/>
      <c r="P23" s="888" t="s">
        <v>380</v>
      </c>
      <c r="Q23" s="888"/>
      <c r="R23" s="888"/>
      <c r="S23" s="889"/>
      <c r="T23" s="283"/>
      <c r="U23" s="283"/>
      <c r="V23" s="283"/>
    </row>
    <row r="24" spans="1:34" ht="15.75" customHeight="1">
      <c r="A24" s="890" t="s">
        <v>19</v>
      </c>
      <c r="B24" s="891"/>
      <c r="C24" s="891"/>
      <c r="D24" s="892">
        <v>27.5</v>
      </c>
      <c r="E24" s="892"/>
      <c r="F24" s="892"/>
      <c r="G24" s="892"/>
      <c r="H24" s="888" t="s">
        <v>389</v>
      </c>
      <c r="I24" s="888"/>
      <c r="J24" s="888"/>
      <c r="K24" s="888"/>
      <c r="L24" s="893" t="s">
        <v>387</v>
      </c>
      <c r="M24" s="893"/>
      <c r="N24" s="893"/>
      <c r="O24" s="893"/>
      <c r="P24" s="888" t="s">
        <v>388</v>
      </c>
      <c r="Q24" s="888"/>
      <c r="R24" s="888"/>
      <c r="S24" s="889"/>
      <c r="T24" s="283"/>
      <c r="U24" s="283"/>
      <c r="V24" s="283"/>
    </row>
    <row r="25" spans="1:34" ht="15.75" customHeight="1">
      <c r="A25" s="890" t="s">
        <v>20</v>
      </c>
      <c r="B25" s="891"/>
      <c r="C25" s="891"/>
      <c r="D25" s="892">
        <v>28.07</v>
      </c>
      <c r="E25" s="892"/>
      <c r="F25" s="892"/>
      <c r="G25" s="892"/>
      <c r="H25" s="888" t="s">
        <v>410</v>
      </c>
      <c r="I25" s="888"/>
      <c r="J25" s="888"/>
      <c r="K25" s="888"/>
      <c r="L25" s="893" t="s">
        <v>411</v>
      </c>
      <c r="M25" s="893"/>
      <c r="N25" s="893"/>
      <c r="O25" s="893"/>
      <c r="P25" s="888" t="s">
        <v>412</v>
      </c>
      <c r="Q25" s="888"/>
      <c r="R25" s="888"/>
      <c r="S25" s="889"/>
      <c r="T25" s="283"/>
      <c r="U25" s="283"/>
      <c r="V25" s="283"/>
    </row>
    <row r="26" spans="1:34" ht="15.75" customHeight="1" thickBot="1">
      <c r="A26" s="879" t="s">
        <v>21</v>
      </c>
      <c r="B26" s="880"/>
      <c r="C26" s="880"/>
      <c r="D26" s="997">
        <v>28.07</v>
      </c>
      <c r="E26" s="997"/>
      <c r="F26" s="997"/>
      <c r="G26" s="997"/>
      <c r="H26" s="876" t="s">
        <v>517</v>
      </c>
      <c r="I26" s="876"/>
      <c r="J26" s="876"/>
      <c r="K26" s="876"/>
      <c r="L26" s="877" t="s">
        <v>518</v>
      </c>
      <c r="M26" s="877"/>
      <c r="N26" s="877"/>
      <c r="O26" s="877"/>
      <c r="P26" s="876" t="s">
        <v>519</v>
      </c>
      <c r="Q26" s="876"/>
      <c r="R26" s="876"/>
      <c r="S26" s="878"/>
      <c r="T26" s="283"/>
      <c r="U26" s="283"/>
      <c r="V26" s="283"/>
    </row>
    <row r="27" spans="1:34" ht="15.75" customHeight="1" thickBot="1">
      <c r="A27" s="899" t="s">
        <v>306</v>
      </c>
      <c r="B27" s="899"/>
      <c r="C27" s="899"/>
      <c r="D27" s="899"/>
      <c r="E27" s="899"/>
      <c r="F27" s="899"/>
      <c r="G27" s="899"/>
      <c r="H27" s="899"/>
      <c r="I27" s="899"/>
      <c r="J27" s="899"/>
      <c r="K27" s="899"/>
      <c r="L27" s="899"/>
      <c r="M27" s="899"/>
      <c r="N27" s="899"/>
      <c r="O27" s="899"/>
      <c r="P27" s="899"/>
      <c r="Q27" s="899"/>
      <c r="R27" s="899"/>
      <c r="S27" s="899"/>
      <c r="T27" s="283"/>
      <c r="U27" s="283"/>
      <c r="V27" s="283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ht="16.5" customHeight="1">
      <c r="A28" s="900" t="s">
        <v>208</v>
      </c>
      <c r="B28" s="894"/>
      <c r="C28" s="894"/>
      <c r="D28" s="894" t="s">
        <v>37</v>
      </c>
      <c r="E28" s="894"/>
      <c r="F28" s="894"/>
      <c r="G28" s="894"/>
      <c r="H28" s="895" t="s">
        <v>279</v>
      </c>
      <c r="I28" s="895"/>
      <c r="J28" s="895"/>
      <c r="K28" s="895"/>
      <c r="L28" s="895"/>
      <c r="M28" s="895"/>
      <c r="N28" s="895"/>
      <c r="O28" s="895"/>
      <c r="P28" s="895"/>
      <c r="Q28" s="895"/>
      <c r="R28" s="895"/>
      <c r="S28" s="896"/>
      <c r="T28" s="283"/>
      <c r="U28" s="283"/>
      <c r="V28" s="283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>
      <c r="A29" s="901"/>
      <c r="B29" s="893"/>
      <c r="C29" s="893"/>
      <c r="D29" s="893"/>
      <c r="E29" s="893"/>
      <c r="F29" s="893"/>
      <c r="G29" s="893"/>
      <c r="H29" s="888" t="s">
        <v>36</v>
      </c>
      <c r="I29" s="888"/>
      <c r="J29" s="888"/>
      <c r="K29" s="888"/>
      <c r="L29" s="893" t="s">
        <v>206</v>
      </c>
      <c r="M29" s="893"/>
      <c r="N29" s="893"/>
      <c r="O29" s="893"/>
      <c r="P29" s="888" t="s">
        <v>207</v>
      </c>
      <c r="Q29" s="888"/>
      <c r="R29" s="888"/>
      <c r="S29" s="889"/>
      <c r="T29" s="283"/>
      <c r="U29" s="283"/>
      <c r="V29" s="283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>
      <c r="A30" s="882" t="s">
        <v>338</v>
      </c>
      <c r="B30" s="883"/>
      <c r="C30" s="883"/>
      <c r="D30" s="886">
        <v>40.33</v>
      </c>
      <c r="E30" s="886"/>
      <c r="F30" s="886"/>
      <c r="G30" s="886"/>
      <c r="H30" s="885" t="s">
        <v>345</v>
      </c>
      <c r="I30" s="885"/>
      <c r="J30" s="885"/>
      <c r="K30" s="885"/>
      <c r="L30" s="886" t="s">
        <v>346</v>
      </c>
      <c r="M30" s="886"/>
      <c r="N30" s="886"/>
      <c r="O30" s="886"/>
      <c r="P30" s="885" t="s">
        <v>182</v>
      </c>
      <c r="Q30" s="885"/>
      <c r="R30" s="885"/>
      <c r="S30" s="887"/>
      <c r="T30" s="283"/>
      <c r="U30" s="283"/>
      <c r="V30" s="283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1:34" ht="16.5" customHeight="1">
      <c r="A31" s="890" t="s">
        <v>323</v>
      </c>
      <c r="B31" s="891"/>
      <c r="C31" s="891"/>
      <c r="D31" s="893">
        <v>40.64</v>
      </c>
      <c r="E31" s="893"/>
      <c r="F31" s="893"/>
      <c r="G31" s="893"/>
      <c r="H31" s="888" t="s">
        <v>356</v>
      </c>
      <c r="I31" s="888"/>
      <c r="J31" s="888"/>
      <c r="K31" s="888"/>
      <c r="L31" s="893" t="s">
        <v>357</v>
      </c>
      <c r="M31" s="893"/>
      <c r="N31" s="893"/>
      <c r="O31" s="893"/>
      <c r="P31" s="888" t="s">
        <v>358</v>
      </c>
      <c r="Q31" s="888"/>
      <c r="R31" s="888"/>
      <c r="S31" s="889"/>
      <c r="T31" s="283"/>
      <c r="U31" s="283"/>
      <c r="V31" s="283"/>
      <c r="Y31" s="39"/>
      <c r="Z31" s="39"/>
      <c r="AA31" s="39"/>
      <c r="AB31" s="39"/>
      <c r="AC31" s="39"/>
      <c r="AD31" s="39"/>
      <c r="AE31" s="39"/>
      <c r="AF31" s="39"/>
      <c r="AG31" s="39"/>
      <c r="AH31" s="39"/>
    </row>
    <row r="32" spans="1:34" ht="16.5" customHeight="1">
      <c r="A32" s="890" t="s">
        <v>17</v>
      </c>
      <c r="B32" s="891"/>
      <c r="C32" s="891"/>
      <c r="D32" s="989">
        <v>40</v>
      </c>
      <c r="E32" s="990"/>
      <c r="F32" s="990"/>
      <c r="G32" s="991"/>
      <c r="H32" s="992" t="s">
        <v>370</v>
      </c>
      <c r="I32" s="993"/>
      <c r="J32" s="993"/>
      <c r="K32" s="994"/>
      <c r="L32" s="995" t="s">
        <v>371</v>
      </c>
      <c r="M32" s="948"/>
      <c r="N32" s="948"/>
      <c r="O32" s="996"/>
      <c r="P32" s="992" t="s">
        <v>372</v>
      </c>
      <c r="Q32" s="993"/>
      <c r="R32" s="993"/>
      <c r="S32" s="912"/>
      <c r="T32" s="283"/>
      <c r="U32" s="283"/>
      <c r="V32" s="283"/>
      <c r="Y32" s="39"/>
      <c r="Z32" s="39"/>
      <c r="AA32" s="39"/>
      <c r="AB32" s="39"/>
      <c r="AC32" s="39"/>
      <c r="AD32" s="39"/>
      <c r="AE32" s="39"/>
      <c r="AF32" s="39"/>
      <c r="AG32" s="39"/>
      <c r="AH32" s="39"/>
    </row>
    <row r="33" spans="1:34" ht="16.5" customHeight="1">
      <c r="A33" s="890" t="s">
        <v>18</v>
      </c>
      <c r="B33" s="891"/>
      <c r="C33" s="891"/>
      <c r="D33" s="988">
        <v>40.020000000000003</v>
      </c>
      <c r="E33" s="988"/>
      <c r="F33" s="988"/>
      <c r="G33" s="988"/>
      <c r="H33" s="888" t="s">
        <v>381</v>
      </c>
      <c r="I33" s="888"/>
      <c r="J33" s="888"/>
      <c r="K33" s="888"/>
      <c r="L33" s="893" t="s">
        <v>382</v>
      </c>
      <c r="M33" s="893"/>
      <c r="N33" s="893"/>
      <c r="O33" s="893"/>
      <c r="P33" s="888" t="s">
        <v>383</v>
      </c>
      <c r="Q33" s="888"/>
      <c r="R33" s="888"/>
      <c r="S33" s="889"/>
      <c r="T33" s="283"/>
      <c r="U33" s="283"/>
      <c r="V33" s="283"/>
      <c r="Y33" s="39"/>
      <c r="Z33" s="39"/>
      <c r="AA33" s="39"/>
      <c r="AB33" s="39"/>
      <c r="AC33" s="39"/>
      <c r="AD33" s="39"/>
      <c r="AE33" s="39"/>
      <c r="AF33" s="39"/>
      <c r="AG33" s="39"/>
      <c r="AH33" s="39"/>
    </row>
    <row r="34" spans="1:34" ht="16.5" customHeight="1">
      <c r="A34" s="890" t="s">
        <v>19</v>
      </c>
      <c r="B34" s="891"/>
      <c r="C34" s="891"/>
      <c r="D34" s="988">
        <v>40.81</v>
      </c>
      <c r="E34" s="988"/>
      <c r="F34" s="988"/>
      <c r="G34" s="988"/>
      <c r="H34" s="888" t="s">
        <v>390</v>
      </c>
      <c r="I34" s="888"/>
      <c r="J34" s="888"/>
      <c r="K34" s="888"/>
      <c r="L34" s="893" t="s">
        <v>391</v>
      </c>
      <c r="M34" s="893"/>
      <c r="N34" s="893"/>
      <c r="O34" s="893"/>
      <c r="P34" s="888" t="s">
        <v>392</v>
      </c>
      <c r="Q34" s="888"/>
      <c r="R34" s="888"/>
      <c r="S34" s="889"/>
      <c r="T34" s="283"/>
      <c r="U34" s="283"/>
      <c r="V34" s="283"/>
      <c r="Y34" s="39"/>
      <c r="Z34" s="39"/>
      <c r="AA34" s="39"/>
      <c r="AB34" s="39"/>
      <c r="AC34" s="39"/>
      <c r="AD34" s="39"/>
      <c r="AE34" s="39"/>
      <c r="AF34" s="39"/>
      <c r="AG34" s="39"/>
      <c r="AH34" s="39"/>
    </row>
    <row r="35" spans="1:34" ht="16.5" customHeight="1">
      <c r="A35" s="890" t="s">
        <v>20</v>
      </c>
      <c r="B35" s="891"/>
      <c r="C35" s="891"/>
      <c r="D35" s="988">
        <v>40.06</v>
      </c>
      <c r="E35" s="988"/>
      <c r="F35" s="988"/>
      <c r="G35" s="988"/>
      <c r="H35" s="888" t="s">
        <v>413</v>
      </c>
      <c r="I35" s="888"/>
      <c r="J35" s="888"/>
      <c r="K35" s="888"/>
      <c r="L35" s="893" t="s">
        <v>414</v>
      </c>
      <c r="M35" s="893"/>
      <c r="N35" s="893"/>
      <c r="O35" s="893"/>
      <c r="P35" s="888" t="s">
        <v>415</v>
      </c>
      <c r="Q35" s="888"/>
      <c r="R35" s="888"/>
      <c r="S35" s="889"/>
      <c r="T35" s="283"/>
      <c r="U35" s="283"/>
      <c r="V35" s="283"/>
      <c r="Y35" s="39"/>
      <c r="Z35" s="39"/>
      <c r="AA35" s="39"/>
      <c r="AB35" s="39"/>
      <c r="AC35" s="39"/>
      <c r="AD35" s="39"/>
      <c r="AE35" s="39"/>
      <c r="AF35" s="39"/>
      <c r="AG35" s="39"/>
      <c r="AH35" s="39"/>
    </row>
    <row r="36" spans="1:34" ht="16.5" customHeight="1" thickBot="1">
      <c r="A36" s="879" t="s">
        <v>21</v>
      </c>
      <c r="B36" s="880"/>
      <c r="C36" s="880"/>
      <c r="D36" s="881">
        <v>40.380000000000003</v>
      </c>
      <c r="E36" s="881"/>
      <c r="F36" s="881"/>
      <c r="G36" s="881"/>
      <c r="H36" s="876" t="s">
        <v>520</v>
      </c>
      <c r="I36" s="876"/>
      <c r="J36" s="876"/>
      <c r="K36" s="876"/>
      <c r="L36" s="877" t="s">
        <v>521</v>
      </c>
      <c r="M36" s="877"/>
      <c r="N36" s="877"/>
      <c r="O36" s="877"/>
      <c r="P36" s="876" t="s">
        <v>522</v>
      </c>
      <c r="Q36" s="876"/>
      <c r="R36" s="876"/>
      <c r="S36" s="878"/>
      <c r="T36" s="283"/>
      <c r="U36" s="283"/>
      <c r="V36" s="283"/>
      <c r="Y36" s="39"/>
      <c r="Z36" s="39"/>
      <c r="AA36" s="39"/>
      <c r="AB36" s="39"/>
      <c r="AC36" s="39"/>
      <c r="AD36" s="39"/>
      <c r="AE36" s="39"/>
      <c r="AF36" s="39"/>
      <c r="AG36" s="39"/>
      <c r="AH36" s="39"/>
    </row>
    <row r="37" spans="1:34" ht="23.25" customHeight="1">
      <c r="A37" s="987" t="s">
        <v>305</v>
      </c>
      <c r="B37" s="987"/>
      <c r="C37" s="987"/>
      <c r="D37" s="987"/>
      <c r="E37" s="987"/>
      <c r="F37" s="987"/>
      <c r="G37" s="987"/>
      <c r="H37" s="987"/>
      <c r="I37" s="987"/>
      <c r="J37" s="987"/>
      <c r="K37" s="987"/>
      <c r="L37" s="987"/>
      <c r="M37" s="987"/>
      <c r="N37" s="987"/>
      <c r="O37" s="987"/>
      <c r="P37" s="987"/>
      <c r="Q37" s="987"/>
      <c r="R37" s="987"/>
      <c r="S37" s="987"/>
      <c r="T37" s="283"/>
      <c r="U37" s="283"/>
      <c r="V37" s="283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1:34" ht="162.7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Y38" s="39"/>
      <c r="Z38" s="39"/>
      <c r="AA38" s="39"/>
      <c r="AB38" s="39"/>
      <c r="AC38" s="39"/>
      <c r="AD38" s="39"/>
      <c r="AE38" s="39"/>
      <c r="AF38" s="39"/>
      <c r="AG38" s="39"/>
      <c r="AH38" s="39"/>
    </row>
    <row r="39" spans="1:34" ht="18.75">
      <c r="A39" s="157"/>
      <c r="B39" s="123"/>
      <c r="C39" s="124"/>
      <c r="D39" s="124"/>
      <c r="E39" s="124"/>
      <c r="F39" s="125"/>
      <c r="G39" s="126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Y39" s="39"/>
      <c r="Z39" s="39"/>
      <c r="AA39" s="39"/>
      <c r="AB39" s="39"/>
      <c r="AC39" s="39"/>
      <c r="AD39" s="39"/>
      <c r="AE39" s="39"/>
      <c r="AF39" s="39"/>
      <c r="AG39" s="39"/>
      <c r="AH39" s="39"/>
    </row>
    <row r="40" spans="1:34" ht="18.75">
      <c r="A40" s="157"/>
      <c r="B40" s="123"/>
      <c r="C40" s="12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986"/>
      <c r="P40" s="986"/>
      <c r="Q40" s="986"/>
      <c r="R40" s="986"/>
      <c r="S40" s="986"/>
      <c r="Y40" s="39"/>
      <c r="Z40" s="39"/>
      <c r="AA40" s="39"/>
      <c r="AB40" s="39"/>
      <c r="AC40" s="39"/>
      <c r="AD40" s="39"/>
      <c r="AE40" s="39"/>
      <c r="AF40" s="39"/>
      <c r="AG40" s="39"/>
      <c r="AH40" s="39"/>
    </row>
    <row r="41" spans="1:34" ht="10.5" customHeight="1">
      <c r="A41" s="123"/>
      <c r="B41" s="123"/>
      <c r="C41" s="124"/>
      <c r="D41" s="124"/>
      <c r="E41" s="124"/>
      <c r="F41" s="125"/>
      <c r="G41" s="126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34" ht="15.75" customHeight="1">
      <c r="A42" s="123"/>
      <c r="B42" s="123"/>
      <c r="C42" s="124"/>
      <c r="D42" s="124"/>
      <c r="E42" s="124"/>
      <c r="F42" s="125"/>
      <c r="G42" s="126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34" ht="18.75">
      <c r="A43" s="34"/>
      <c r="B43" s="35"/>
      <c r="C43" s="35"/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Q43" s="34"/>
      <c r="R43" s="34"/>
      <c r="S43" s="34"/>
    </row>
  </sheetData>
  <mergeCells count="168">
    <mergeCell ref="L21:O21"/>
    <mergeCell ref="P21:S21"/>
    <mergeCell ref="A31:C31"/>
    <mergeCell ref="D31:G31"/>
    <mergeCell ref="H31:K31"/>
    <mergeCell ref="L31:O31"/>
    <mergeCell ref="P31:S31"/>
    <mergeCell ref="A22:C22"/>
    <mergeCell ref="D22:G22"/>
    <mergeCell ref="H22:K22"/>
    <mergeCell ref="L22:O22"/>
    <mergeCell ref="P22:S22"/>
    <mergeCell ref="A25:C25"/>
    <mergeCell ref="A24:C24"/>
    <mergeCell ref="D24:G24"/>
    <mergeCell ref="H24:K24"/>
    <mergeCell ref="L24:O24"/>
    <mergeCell ref="P24:S24"/>
    <mergeCell ref="D25:G25"/>
    <mergeCell ref="H25:K25"/>
    <mergeCell ref="L25:O25"/>
    <mergeCell ref="P25:S25"/>
    <mergeCell ref="A26:C26"/>
    <mergeCell ref="D26:G26"/>
    <mergeCell ref="O40:S40"/>
    <mergeCell ref="A37:S37"/>
    <mergeCell ref="A33:C33"/>
    <mergeCell ref="D33:G33"/>
    <mergeCell ref="H33:K33"/>
    <mergeCell ref="L33:O33"/>
    <mergeCell ref="A32:C32"/>
    <mergeCell ref="D32:G32"/>
    <mergeCell ref="H32:K32"/>
    <mergeCell ref="L32:O32"/>
    <mergeCell ref="P32:S32"/>
    <mergeCell ref="A35:C35"/>
    <mergeCell ref="D35:G35"/>
    <mergeCell ref="H35:K35"/>
    <mergeCell ref="L35:O35"/>
    <mergeCell ref="P35:S35"/>
    <mergeCell ref="A34:C34"/>
    <mergeCell ref="D34:G34"/>
    <mergeCell ref="H34:K34"/>
    <mergeCell ref="L34:O34"/>
    <mergeCell ref="P34:S34"/>
    <mergeCell ref="L13:O13"/>
    <mergeCell ref="P13:S13"/>
    <mergeCell ref="A17:S17"/>
    <mergeCell ref="A18:C19"/>
    <mergeCell ref="D18:G19"/>
    <mergeCell ref="H18:S18"/>
    <mergeCell ref="A14:C14"/>
    <mergeCell ref="D14:G14"/>
    <mergeCell ref="H14:K14"/>
    <mergeCell ref="L14:O14"/>
    <mergeCell ref="P14:S14"/>
    <mergeCell ref="A15:C15"/>
    <mergeCell ref="P19:S19"/>
    <mergeCell ref="D15:G15"/>
    <mergeCell ref="H15:K15"/>
    <mergeCell ref="L15:O15"/>
    <mergeCell ref="P15:S15"/>
    <mergeCell ref="L19:O19"/>
    <mergeCell ref="T8:U8"/>
    <mergeCell ref="A10:S10"/>
    <mergeCell ref="A11:C11"/>
    <mergeCell ref="D11:G11"/>
    <mergeCell ref="H11:K11"/>
    <mergeCell ref="L11:O11"/>
    <mergeCell ref="P8:Q8"/>
    <mergeCell ref="R8:S8"/>
    <mergeCell ref="P11:S11"/>
    <mergeCell ref="A8:E8"/>
    <mergeCell ref="F8:G8"/>
    <mergeCell ref="H8:I8"/>
    <mergeCell ref="J8:K8"/>
    <mergeCell ref="L8:M8"/>
    <mergeCell ref="N8:O8"/>
    <mergeCell ref="A7:E7"/>
    <mergeCell ref="F7:G7"/>
    <mergeCell ref="H7:I7"/>
    <mergeCell ref="J7:K7"/>
    <mergeCell ref="L7:M7"/>
    <mergeCell ref="N7:O7"/>
    <mergeCell ref="P7:Q7"/>
    <mergeCell ref="R7:S7"/>
    <mergeCell ref="T7:U7"/>
    <mergeCell ref="L5:M5"/>
    <mergeCell ref="N5:O5"/>
    <mergeCell ref="L4:M4"/>
    <mergeCell ref="N4:O4"/>
    <mergeCell ref="T5:U5"/>
    <mergeCell ref="A6:E6"/>
    <mergeCell ref="F6:G6"/>
    <mergeCell ref="H6:I6"/>
    <mergeCell ref="T6:U6"/>
    <mergeCell ref="A12:C12"/>
    <mergeCell ref="D12:G12"/>
    <mergeCell ref="H12:K12"/>
    <mergeCell ref="L12:O12"/>
    <mergeCell ref="P12:S12"/>
    <mergeCell ref="A13:C13"/>
    <mergeCell ref="D13:G13"/>
    <mergeCell ref="H13:K13"/>
    <mergeCell ref="A1:U1"/>
    <mergeCell ref="S2:U2"/>
    <mergeCell ref="A3:E3"/>
    <mergeCell ref="F3:G3"/>
    <mergeCell ref="H3:I3"/>
    <mergeCell ref="J3:K3"/>
    <mergeCell ref="R4:S4"/>
    <mergeCell ref="T4:U4"/>
    <mergeCell ref="P6:Q6"/>
    <mergeCell ref="L3:M3"/>
    <mergeCell ref="N3:O3"/>
    <mergeCell ref="P3:Q3"/>
    <mergeCell ref="R3:S3"/>
    <mergeCell ref="T3:U3"/>
    <mergeCell ref="P5:Q5"/>
    <mergeCell ref="R5:S5"/>
    <mergeCell ref="D30:G30"/>
    <mergeCell ref="H30:K30"/>
    <mergeCell ref="L30:O30"/>
    <mergeCell ref="P30:S30"/>
    <mergeCell ref="P23:S23"/>
    <mergeCell ref="A21:C21"/>
    <mergeCell ref="D21:G21"/>
    <mergeCell ref="H21:K21"/>
    <mergeCell ref="P4:Q4"/>
    <mergeCell ref="H19:K19"/>
    <mergeCell ref="A27:S27"/>
    <mergeCell ref="A28:C29"/>
    <mergeCell ref="A4:E4"/>
    <mergeCell ref="F4:G4"/>
    <mergeCell ref="H4:I4"/>
    <mergeCell ref="J4:K4"/>
    <mergeCell ref="F5:G5"/>
    <mergeCell ref="H5:I5"/>
    <mergeCell ref="J5:K5"/>
    <mergeCell ref="J6:K6"/>
    <mergeCell ref="L6:M6"/>
    <mergeCell ref="N6:O6"/>
    <mergeCell ref="A5:E5"/>
    <mergeCell ref="R6:S6"/>
    <mergeCell ref="H26:K26"/>
    <mergeCell ref="L26:O26"/>
    <mergeCell ref="P26:S26"/>
    <mergeCell ref="A36:C36"/>
    <mergeCell ref="D36:G36"/>
    <mergeCell ref="H36:K36"/>
    <mergeCell ref="L36:O36"/>
    <mergeCell ref="P36:S36"/>
    <mergeCell ref="A20:C20"/>
    <mergeCell ref="D20:G20"/>
    <mergeCell ref="H20:K20"/>
    <mergeCell ref="L20:O20"/>
    <mergeCell ref="P20:S20"/>
    <mergeCell ref="P33:S33"/>
    <mergeCell ref="A23:C23"/>
    <mergeCell ref="D23:G23"/>
    <mergeCell ref="H23:K23"/>
    <mergeCell ref="L23:O23"/>
    <mergeCell ref="D28:G29"/>
    <mergeCell ref="H29:K29"/>
    <mergeCell ref="L29:O29"/>
    <mergeCell ref="P29:S29"/>
    <mergeCell ref="H28:S28"/>
    <mergeCell ref="A30:C30"/>
  </mergeCells>
  <printOptions horizontalCentered="1"/>
  <pageMargins left="0.31496062992125984" right="0.59055118110236227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35"/>
  <sheetViews>
    <sheetView tabSelected="1" zoomScale="70" zoomScaleNormal="70" workbookViewId="0">
      <selection sqref="A1:G1"/>
    </sheetView>
  </sheetViews>
  <sheetFormatPr defaultRowHeight="12.75"/>
  <cols>
    <col min="1" max="1" width="42.140625" style="2" bestFit="1" customWidth="1"/>
    <col min="2" max="2" width="7.7109375" style="2" bestFit="1" customWidth="1"/>
    <col min="3" max="3" width="14.85546875" style="46" bestFit="1" customWidth="1"/>
    <col min="4" max="4" width="14.85546875" style="46" customWidth="1"/>
    <col min="5" max="5" width="14.85546875" style="2" bestFit="1" customWidth="1"/>
    <col min="6" max="7" width="17.85546875" style="2" customWidth="1"/>
    <col min="8" max="16384" width="9.140625" style="2"/>
  </cols>
  <sheetData>
    <row r="1" spans="1:9" ht="22.5">
      <c r="A1" s="670" t="s">
        <v>270</v>
      </c>
      <c r="B1" s="670"/>
      <c r="C1" s="670"/>
      <c r="D1" s="670"/>
      <c r="E1" s="670"/>
      <c r="F1" s="670"/>
      <c r="G1" s="670"/>
    </row>
    <row r="2" spans="1:9" ht="32.25" customHeight="1" thickBot="1">
      <c r="A2" s="152"/>
      <c r="B2" s="152"/>
      <c r="C2" s="152"/>
      <c r="D2" s="460"/>
      <c r="E2" s="678"/>
      <c r="F2" s="678"/>
      <c r="G2" s="678"/>
    </row>
    <row r="3" spans="1:9" ht="39" thickBot="1">
      <c r="A3" s="671" t="s">
        <v>110</v>
      </c>
      <c r="B3" s="673" t="s">
        <v>57</v>
      </c>
      <c r="C3" s="675" t="s">
        <v>105</v>
      </c>
      <c r="D3" s="676"/>
      <c r="E3" s="676"/>
      <c r="F3" s="677"/>
      <c r="G3" s="412" t="s">
        <v>247</v>
      </c>
    </row>
    <row r="4" spans="1:9" ht="39" thickBot="1">
      <c r="A4" s="672"/>
      <c r="B4" s="674"/>
      <c r="C4" s="413" t="s">
        <v>420</v>
      </c>
      <c r="D4" s="406" t="s">
        <v>341</v>
      </c>
      <c r="E4" s="414" t="s">
        <v>423</v>
      </c>
      <c r="F4" s="415" t="s">
        <v>424</v>
      </c>
      <c r="G4" s="416" t="s">
        <v>341</v>
      </c>
    </row>
    <row r="5" spans="1:9" ht="20.25" thickBot="1">
      <c r="A5" s="423" t="s">
        <v>395</v>
      </c>
      <c r="B5" s="424" t="s">
        <v>41</v>
      </c>
      <c r="C5" s="420">
        <v>202487</v>
      </c>
      <c r="D5" s="407">
        <v>176024</v>
      </c>
      <c r="E5" s="420">
        <v>177287</v>
      </c>
      <c r="F5" s="407">
        <f>E5-C5</f>
        <v>-25200</v>
      </c>
      <c r="G5" s="656">
        <v>34352</v>
      </c>
      <c r="I5" s="71"/>
    </row>
    <row r="6" spans="1:9" ht="19.5" hidden="1" customHeight="1">
      <c r="A6" s="425" t="s">
        <v>249</v>
      </c>
      <c r="B6" s="426" t="s">
        <v>41</v>
      </c>
      <c r="C6" s="421"/>
      <c r="D6" s="408"/>
      <c r="E6" s="421"/>
      <c r="F6" s="408">
        <f>E6-C6</f>
        <v>0</v>
      </c>
      <c r="G6" s="657"/>
    </row>
    <row r="7" spans="1:9" ht="17.25" hidden="1" customHeight="1" thickBot="1">
      <c r="A7" s="427" t="s">
        <v>216</v>
      </c>
      <c r="B7" s="428" t="s">
        <v>41</v>
      </c>
      <c r="C7" s="422">
        <v>1083</v>
      </c>
      <c r="D7" s="291">
        <v>1083</v>
      </c>
      <c r="E7" s="422">
        <v>1083</v>
      </c>
      <c r="F7" s="291">
        <f>E7-C7</f>
        <v>0</v>
      </c>
      <c r="G7" s="658"/>
    </row>
    <row r="8" spans="1:9" ht="19.5" customHeight="1">
      <c r="A8" s="429" t="s">
        <v>111</v>
      </c>
      <c r="B8" s="424"/>
      <c r="C8" s="407"/>
      <c r="D8" s="409"/>
      <c r="E8" s="435"/>
      <c r="F8" s="436"/>
      <c r="G8" s="419"/>
      <c r="H8" s="71"/>
    </row>
    <row r="9" spans="1:9" ht="20.25" customHeight="1" thickBot="1">
      <c r="A9" s="430" t="s">
        <v>107</v>
      </c>
      <c r="B9" s="426" t="s">
        <v>41</v>
      </c>
      <c r="C9" s="408">
        <v>1831</v>
      </c>
      <c r="D9" s="397">
        <v>4348</v>
      </c>
      <c r="E9" s="408">
        <v>4206</v>
      </c>
      <c r="F9" s="437">
        <f>E9-C9</f>
        <v>2375</v>
      </c>
      <c r="G9" s="417">
        <v>768</v>
      </c>
      <c r="H9" s="71"/>
    </row>
    <row r="10" spans="1:9" ht="18.75" customHeight="1">
      <c r="A10" s="431" t="s">
        <v>112</v>
      </c>
      <c r="B10" s="424"/>
      <c r="C10" s="404"/>
      <c r="D10" s="410"/>
      <c r="E10" s="438"/>
      <c r="F10" s="439"/>
      <c r="G10" s="8"/>
    </row>
    <row r="11" spans="1:9" ht="20.25" customHeight="1" thickBot="1">
      <c r="A11" s="430" t="s">
        <v>107</v>
      </c>
      <c r="B11" s="426" t="s">
        <v>41</v>
      </c>
      <c r="C11" s="408">
        <v>3004</v>
      </c>
      <c r="D11" s="397">
        <v>6996</v>
      </c>
      <c r="E11" s="408">
        <v>3525</v>
      </c>
      <c r="F11" s="440">
        <f>E11-C11</f>
        <v>521</v>
      </c>
      <c r="G11" s="418">
        <v>1350</v>
      </c>
    </row>
    <row r="12" spans="1:9" ht="18.75" customHeight="1">
      <c r="A12" s="432" t="s">
        <v>104</v>
      </c>
      <c r="B12" s="424"/>
      <c r="C12" s="404"/>
      <c r="D12" s="410"/>
      <c r="E12" s="404"/>
      <c r="F12" s="436"/>
      <c r="G12" s="419"/>
    </row>
    <row r="13" spans="1:9" ht="19.5" customHeight="1" thickBot="1">
      <c r="A13" s="433" t="s">
        <v>107</v>
      </c>
      <c r="B13" s="434" t="s">
        <v>41</v>
      </c>
      <c r="C13" s="291">
        <v>-1173</v>
      </c>
      <c r="D13" s="411">
        <v>-2648</v>
      </c>
      <c r="E13" s="291">
        <f>E9-E11</f>
        <v>681</v>
      </c>
      <c r="F13" s="150">
        <f>E13-C13</f>
        <v>1854</v>
      </c>
      <c r="G13" s="291">
        <f>G9-G11</f>
        <v>-582</v>
      </c>
    </row>
    <row r="14" spans="1:9" ht="45" customHeight="1">
      <c r="A14" s="668" t="s">
        <v>402</v>
      </c>
      <c r="B14" s="668"/>
      <c r="C14" s="668"/>
      <c r="D14" s="668"/>
      <c r="E14" s="668"/>
      <c r="F14" s="668"/>
      <c r="G14" s="668"/>
    </row>
    <row r="15" spans="1:9" ht="18" customHeight="1">
      <c r="A15" s="668"/>
      <c r="B15" s="669"/>
      <c r="C15" s="669"/>
      <c r="D15" s="669"/>
      <c r="E15" s="669"/>
      <c r="F15" s="669"/>
      <c r="G15" s="669"/>
    </row>
    <row r="16" spans="1:9" ht="25.5" customHeight="1" thickBot="1">
      <c r="A16" s="154"/>
      <c r="B16" s="153"/>
      <c r="C16" s="153"/>
      <c r="D16" s="153"/>
      <c r="E16" s="153"/>
      <c r="F16" s="153"/>
      <c r="G16" s="153"/>
    </row>
    <row r="17" spans="1:7" ht="39" thickBot="1">
      <c r="A17" s="661" t="s">
        <v>110</v>
      </c>
      <c r="B17" s="663"/>
      <c r="C17" s="665" t="s">
        <v>105</v>
      </c>
      <c r="D17" s="666"/>
      <c r="E17" s="666"/>
      <c r="F17" s="667"/>
      <c r="G17" s="441" t="s">
        <v>247</v>
      </c>
    </row>
    <row r="18" spans="1:7" ht="39" thickBot="1">
      <c r="A18" s="662"/>
      <c r="B18" s="664"/>
      <c r="C18" s="442" t="s">
        <v>420</v>
      </c>
      <c r="D18" s="443" t="s">
        <v>341</v>
      </c>
      <c r="E18" s="444" t="s">
        <v>423</v>
      </c>
      <c r="F18" s="441" t="s">
        <v>424</v>
      </c>
      <c r="G18" s="443" t="s">
        <v>423</v>
      </c>
    </row>
    <row r="19" spans="1:7" ht="19.5" customHeight="1" thickBot="1">
      <c r="A19" s="450" t="s">
        <v>49</v>
      </c>
      <c r="B19" s="434" t="s">
        <v>41</v>
      </c>
      <c r="C19" s="448">
        <v>1241</v>
      </c>
      <c r="D19" s="445">
        <v>2472</v>
      </c>
      <c r="E19" s="445" t="s">
        <v>425</v>
      </c>
      <c r="F19" s="445">
        <v>-1</v>
      </c>
      <c r="G19" s="418">
        <v>270</v>
      </c>
    </row>
    <row r="20" spans="1:7" ht="20.25" customHeight="1" thickBot="1">
      <c r="A20" s="165" t="s">
        <v>50</v>
      </c>
      <c r="B20" s="451" t="s">
        <v>41</v>
      </c>
      <c r="C20" s="449">
        <v>635</v>
      </c>
      <c r="D20" s="445">
        <v>1278</v>
      </c>
      <c r="E20" s="445" t="s">
        <v>426</v>
      </c>
      <c r="F20" s="445">
        <v>23</v>
      </c>
      <c r="G20" s="166">
        <v>179</v>
      </c>
    </row>
    <row r="21" spans="1:7" ht="18.75" customHeight="1">
      <c r="A21" s="431" t="s">
        <v>287</v>
      </c>
      <c r="B21" s="663" t="s">
        <v>41</v>
      </c>
      <c r="C21" s="659">
        <f>C19-C20</f>
        <v>606</v>
      </c>
      <c r="D21" s="659">
        <f>D19-D20</f>
        <v>1194</v>
      </c>
      <c r="E21" s="659">
        <v>582</v>
      </c>
      <c r="F21" s="656">
        <f>E21-C21</f>
        <v>-24</v>
      </c>
      <c r="G21" s="659">
        <f>G19-G20</f>
        <v>91</v>
      </c>
    </row>
    <row r="22" spans="1:7" ht="17.25" thickBot="1">
      <c r="A22" s="452" t="s">
        <v>107</v>
      </c>
      <c r="B22" s="664"/>
      <c r="C22" s="660"/>
      <c r="D22" s="660"/>
      <c r="E22" s="660"/>
      <c r="F22" s="658"/>
      <c r="G22" s="660"/>
    </row>
    <row r="23" spans="1:7" ht="19.5" customHeight="1" thickBot="1">
      <c r="A23" s="453" t="s">
        <v>108</v>
      </c>
      <c r="B23" s="434"/>
      <c r="C23" s="445">
        <v>882</v>
      </c>
      <c r="D23" s="445">
        <v>1982</v>
      </c>
      <c r="E23" s="445">
        <v>905</v>
      </c>
      <c r="F23" s="445">
        <f>E23-C23</f>
        <v>23</v>
      </c>
      <c r="G23" s="166">
        <v>120</v>
      </c>
    </row>
    <row r="24" spans="1:7" ht="20.25" customHeight="1" thickBot="1">
      <c r="A24" s="454" t="s">
        <v>109</v>
      </c>
      <c r="B24" s="451"/>
      <c r="C24" s="445">
        <v>667</v>
      </c>
      <c r="D24" s="445">
        <v>1314</v>
      </c>
      <c r="E24" s="445">
        <v>718</v>
      </c>
      <c r="F24" s="445">
        <f>E24-C24</f>
        <v>51</v>
      </c>
      <c r="G24" s="166">
        <v>111</v>
      </c>
    </row>
    <row r="25" spans="1:7" ht="15.75" customHeight="1">
      <c r="A25" s="48" t="s">
        <v>394</v>
      </c>
    </row>
    <row r="35" ht="12" customHeight="1"/>
  </sheetData>
  <mergeCells count="17">
    <mergeCell ref="A1:G1"/>
    <mergeCell ref="A3:A4"/>
    <mergeCell ref="B3:B4"/>
    <mergeCell ref="C3:F3"/>
    <mergeCell ref="E2:G2"/>
    <mergeCell ref="G5:G7"/>
    <mergeCell ref="G21:G22"/>
    <mergeCell ref="A17:A18"/>
    <mergeCell ref="B17:B18"/>
    <mergeCell ref="C17:F17"/>
    <mergeCell ref="A14:G14"/>
    <mergeCell ref="B21:B22"/>
    <mergeCell ref="C21:C22"/>
    <mergeCell ref="D21:D22"/>
    <mergeCell ref="E21:E22"/>
    <mergeCell ref="F21:F22"/>
    <mergeCell ref="A15:G15"/>
  </mergeCells>
  <phoneticPr fontId="0" type="noConversion"/>
  <printOptions horizontalCentered="1"/>
  <pageMargins left="0.59055118110236227" right="0.15748031496062992" top="0.35433070866141736" bottom="0.43307086614173229" header="0.23622047244094491" footer="0.15748031496062992"/>
  <pageSetup paperSize="9" scale="72" orientation="portrait" r:id="rId1"/>
  <headerFooter alignWithMargins="0">
    <oddFooter>&amp;C1</oddFooter>
  </headerFooter>
  <legacyDrawing r:id="rId2"/>
  <oleObjects>
    <oleObject progId="Excel.Chart.8" shapeId="24372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pageSetUpPr fitToPage="1"/>
  </sheetPr>
  <dimension ref="A1:K65"/>
  <sheetViews>
    <sheetView topLeftCell="A22" zoomScale="70" zoomScaleNormal="70" workbookViewId="0">
      <selection activeCell="E37" sqref="E37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22.5">
      <c r="A1" s="702" t="s">
        <v>268</v>
      </c>
      <c r="B1" s="702"/>
      <c r="C1" s="702"/>
      <c r="D1" s="702"/>
      <c r="E1" s="702"/>
      <c r="F1" s="702"/>
      <c r="G1" s="702"/>
      <c r="H1" s="702"/>
    </row>
    <row r="2" spans="1:11" ht="23.25" thickBot="1">
      <c r="A2" s="104"/>
      <c r="B2" s="104"/>
      <c r="C2" s="703"/>
      <c r="D2" s="703"/>
      <c r="E2" s="703"/>
      <c r="F2" s="703"/>
      <c r="G2" s="703"/>
      <c r="H2" s="104"/>
    </row>
    <row r="3" spans="1:11" ht="17.25" customHeight="1" thickBot="1">
      <c r="A3" s="692" t="s">
        <v>110</v>
      </c>
      <c r="B3" s="704" t="s">
        <v>57</v>
      </c>
      <c r="C3" s="680" t="s">
        <v>427</v>
      </c>
      <c r="D3" s="680" t="s">
        <v>342</v>
      </c>
      <c r="E3" s="680" t="s">
        <v>428</v>
      </c>
      <c r="F3" s="684" t="s">
        <v>417</v>
      </c>
      <c r="G3" s="685"/>
      <c r="H3" s="142" t="s">
        <v>74</v>
      </c>
    </row>
    <row r="4" spans="1:11" ht="13.5" customHeight="1" thickBot="1">
      <c r="A4" s="693"/>
      <c r="B4" s="705"/>
      <c r="C4" s="681"/>
      <c r="D4" s="681"/>
      <c r="E4" s="681"/>
      <c r="F4" s="686"/>
      <c r="G4" s="687"/>
      <c r="H4" s="142"/>
    </row>
    <row r="5" spans="1:11" ht="15.75" customHeight="1" thickBot="1">
      <c r="A5" s="694"/>
      <c r="B5" s="706"/>
      <c r="C5" s="682"/>
      <c r="D5" s="682"/>
      <c r="E5" s="682"/>
      <c r="F5" s="374" t="s">
        <v>189</v>
      </c>
      <c r="G5" s="375" t="s">
        <v>42</v>
      </c>
      <c r="H5" s="143" t="s">
        <v>183</v>
      </c>
    </row>
    <row r="6" spans="1:11" ht="79.5" customHeight="1">
      <c r="A6" s="380" t="s">
        <v>408</v>
      </c>
      <c r="B6" s="381" t="s">
        <v>41</v>
      </c>
      <c r="C6" s="367">
        <f>83555+7131</f>
        <v>90686</v>
      </c>
      <c r="D6" s="367">
        <f>83395+7131</f>
        <v>90526</v>
      </c>
      <c r="E6" s="367">
        <f>83851+7131</f>
        <v>90982</v>
      </c>
      <c r="F6" s="382">
        <f>E6-C6</f>
        <v>296</v>
      </c>
      <c r="G6" s="383">
        <f>E6/C6*100</f>
        <v>100.32640098802462</v>
      </c>
      <c r="H6" s="144"/>
      <c r="I6" s="47"/>
      <c r="J6" s="47"/>
    </row>
    <row r="7" spans="1:11" ht="16.5">
      <c r="A7" s="376" t="s">
        <v>44</v>
      </c>
      <c r="B7" s="377"/>
      <c r="C7" s="368"/>
      <c r="D7" s="368"/>
      <c r="E7" s="368"/>
      <c r="F7" s="378"/>
      <c r="G7" s="379"/>
      <c r="H7" s="145"/>
    </row>
    <row r="8" spans="1:11" ht="16.5">
      <c r="A8" s="384" t="s">
        <v>254</v>
      </c>
      <c r="B8" s="377"/>
      <c r="C8" s="368">
        <v>5</v>
      </c>
      <c r="D8" s="368">
        <v>5</v>
      </c>
      <c r="E8" s="368">
        <v>5</v>
      </c>
      <c r="F8" s="378">
        <f t="shared" ref="F8:F22" si="0">E8-C8</f>
        <v>0</v>
      </c>
      <c r="G8" s="379">
        <f t="shared" ref="G8:G22" si="1">E8/C8*100</f>
        <v>100</v>
      </c>
      <c r="H8" s="145"/>
    </row>
    <row r="9" spans="1:11" ht="16.5">
      <c r="A9" s="384" t="s">
        <v>255</v>
      </c>
      <c r="B9" s="385" t="s">
        <v>41</v>
      </c>
      <c r="C9" s="368">
        <v>9786</v>
      </c>
      <c r="D9" s="368">
        <v>9817</v>
      </c>
      <c r="E9" s="368">
        <v>9735</v>
      </c>
      <c r="F9" s="378">
        <f t="shared" si="0"/>
        <v>-51</v>
      </c>
      <c r="G9" s="379">
        <f t="shared" si="1"/>
        <v>99.478847332924587</v>
      </c>
      <c r="H9" s="145"/>
      <c r="I9" s="12"/>
      <c r="J9" s="47"/>
      <c r="K9" s="12"/>
    </row>
    <row r="10" spans="1:11" ht="16.5">
      <c r="A10" s="386" t="s">
        <v>256</v>
      </c>
      <c r="B10" s="385" t="s">
        <v>41</v>
      </c>
      <c r="C10" s="368">
        <v>23780</v>
      </c>
      <c r="D10" s="368">
        <v>23843</v>
      </c>
      <c r="E10" s="368">
        <v>24905</v>
      </c>
      <c r="F10" s="378">
        <f t="shared" si="0"/>
        <v>1125</v>
      </c>
      <c r="G10" s="379">
        <f t="shared" si="1"/>
        <v>104.73086627417997</v>
      </c>
      <c r="H10" s="145"/>
      <c r="I10" s="12"/>
      <c r="J10" s="47"/>
      <c r="K10" s="12"/>
    </row>
    <row r="11" spans="1:11" ht="16.5">
      <c r="A11" s="387" t="s">
        <v>257</v>
      </c>
      <c r="B11" s="385" t="s">
        <v>41</v>
      </c>
      <c r="C11" s="368">
        <v>3639</v>
      </c>
      <c r="D11" s="368">
        <v>3658</v>
      </c>
      <c r="E11" s="368">
        <v>3650</v>
      </c>
      <c r="F11" s="378">
        <f t="shared" si="0"/>
        <v>11</v>
      </c>
      <c r="G11" s="379">
        <f t="shared" si="1"/>
        <v>100.30228084638637</v>
      </c>
      <c r="H11" s="145"/>
      <c r="I11" s="12"/>
      <c r="J11" s="47"/>
      <c r="K11" s="12"/>
    </row>
    <row r="12" spans="1:11" ht="16.5">
      <c r="A12" s="386" t="s">
        <v>258</v>
      </c>
      <c r="B12" s="385" t="s">
        <v>41</v>
      </c>
      <c r="C12" s="368">
        <v>5422</v>
      </c>
      <c r="D12" s="368">
        <v>5471</v>
      </c>
      <c r="E12" s="368">
        <v>5775</v>
      </c>
      <c r="F12" s="378">
        <f t="shared" si="0"/>
        <v>353</v>
      </c>
      <c r="G12" s="379">
        <f t="shared" si="1"/>
        <v>106.51051272593139</v>
      </c>
      <c r="H12" s="145"/>
      <c r="I12" s="12"/>
      <c r="J12" s="47"/>
      <c r="K12" s="12"/>
    </row>
    <row r="13" spans="1:11" ht="33">
      <c r="A13" s="386" t="s">
        <v>286</v>
      </c>
      <c r="B13" s="388" t="s">
        <v>41</v>
      </c>
      <c r="C13" s="368">
        <v>786</v>
      </c>
      <c r="D13" s="368">
        <v>844</v>
      </c>
      <c r="E13" s="368">
        <v>744</v>
      </c>
      <c r="F13" s="378">
        <f t="shared" si="0"/>
        <v>-42</v>
      </c>
      <c r="G13" s="379">
        <f t="shared" si="1"/>
        <v>94.656488549618317</v>
      </c>
      <c r="H13" s="145"/>
      <c r="I13" s="12"/>
      <c r="J13" s="47"/>
      <c r="K13" s="12"/>
    </row>
    <row r="14" spans="1:11" s="48" customFormat="1" ht="16.5">
      <c r="A14" s="386" t="s">
        <v>284</v>
      </c>
      <c r="B14" s="388" t="s">
        <v>41</v>
      </c>
      <c r="C14" s="368">
        <v>1162</v>
      </c>
      <c r="D14" s="368">
        <v>1221</v>
      </c>
      <c r="E14" s="368">
        <v>1245</v>
      </c>
      <c r="F14" s="378">
        <f t="shared" si="0"/>
        <v>83</v>
      </c>
      <c r="G14" s="379">
        <f t="shared" si="1"/>
        <v>107.14285714285714</v>
      </c>
      <c r="H14" s="146"/>
      <c r="I14" s="59"/>
      <c r="J14" s="60"/>
      <c r="K14" s="59"/>
    </row>
    <row r="15" spans="1:11" ht="16.5">
      <c r="A15" s="389" t="s">
        <v>259</v>
      </c>
      <c r="B15" s="385" t="s">
        <v>41</v>
      </c>
      <c r="C15" s="368">
        <v>11109</v>
      </c>
      <c r="D15" s="368">
        <v>11068</v>
      </c>
      <c r="E15" s="368">
        <v>10971</v>
      </c>
      <c r="F15" s="378">
        <f t="shared" si="0"/>
        <v>-138</v>
      </c>
      <c r="G15" s="379">
        <f t="shared" si="1"/>
        <v>98.757763975155271</v>
      </c>
      <c r="H15" s="145"/>
      <c r="I15" s="12"/>
      <c r="J15" s="47"/>
      <c r="K15" s="12"/>
    </row>
    <row r="16" spans="1:11" ht="16.5">
      <c r="A16" s="389" t="s">
        <v>260</v>
      </c>
      <c r="B16" s="385" t="s">
        <v>41</v>
      </c>
      <c r="C16" s="368">
        <v>797</v>
      </c>
      <c r="D16" s="368">
        <v>792</v>
      </c>
      <c r="E16" s="368">
        <v>735</v>
      </c>
      <c r="F16" s="378">
        <f t="shared" si="0"/>
        <v>-62</v>
      </c>
      <c r="G16" s="379">
        <f t="shared" si="1"/>
        <v>92.220828105395242</v>
      </c>
      <c r="H16" s="145"/>
      <c r="I16" s="12"/>
      <c r="J16" s="47"/>
      <c r="K16" s="12"/>
    </row>
    <row r="17" spans="1:11" ht="16.5" customHeight="1">
      <c r="A17" s="386" t="s">
        <v>261</v>
      </c>
      <c r="B17" s="385" t="s">
        <v>41</v>
      </c>
      <c r="C17" s="368">
        <v>5537</v>
      </c>
      <c r="D17" s="368">
        <v>5126</v>
      </c>
      <c r="E17" s="368">
        <v>4823</v>
      </c>
      <c r="F17" s="378">
        <f t="shared" si="0"/>
        <v>-714</v>
      </c>
      <c r="G17" s="379">
        <f t="shared" si="1"/>
        <v>87.10493046776233</v>
      </c>
      <c r="H17" s="145"/>
      <c r="I17" s="12"/>
      <c r="J17" s="47"/>
      <c r="K17" s="12"/>
    </row>
    <row r="18" spans="1:11" ht="33">
      <c r="A18" s="386" t="s">
        <v>285</v>
      </c>
      <c r="B18" s="385" t="s">
        <v>41</v>
      </c>
      <c r="C18" s="368">
        <v>5245</v>
      </c>
      <c r="D18" s="368">
        <v>5312</v>
      </c>
      <c r="E18" s="368">
        <v>5084</v>
      </c>
      <c r="F18" s="378">
        <f t="shared" si="0"/>
        <v>-161</v>
      </c>
      <c r="G18" s="379">
        <f t="shared" si="1"/>
        <v>96.930409914204006</v>
      </c>
      <c r="H18" s="145"/>
      <c r="I18" s="12"/>
      <c r="J18" s="47"/>
      <c r="K18" s="12"/>
    </row>
    <row r="19" spans="1:11" ht="16.5">
      <c r="A19" s="386" t="s">
        <v>262</v>
      </c>
      <c r="B19" s="385" t="s">
        <v>41</v>
      </c>
      <c r="C19" s="368">
        <v>7254</v>
      </c>
      <c r="D19" s="368">
        <v>7248</v>
      </c>
      <c r="E19" s="368">
        <v>7338</v>
      </c>
      <c r="F19" s="378">
        <f t="shared" si="0"/>
        <v>84</v>
      </c>
      <c r="G19" s="379">
        <f t="shared" si="1"/>
        <v>101.1579818031431</v>
      </c>
      <c r="H19" s="145"/>
      <c r="I19" s="12"/>
      <c r="J19" s="47"/>
      <c r="K19" s="12"/>
    </row>
    <row r="20" spans="1:11" ht="16.5">
      <c r="A20" s="386" t="s">
        <v>263</v>
      </c>
      <c r="B20" s="385" t="s">
        <v>41</v>
      </c>
      <c r="C20" s="368">
        <v>6451</v>
      </c>
      <c r="D20" s="368">
        <v>6419</v>
      </c>
      <c r="E20" s="368">
        <v>6367</v>
      </c>
      <c r="F20" s="378">
        <f t="shared" si="0"/>
        <v>-84</v>
      </c>
      <c r="G20" s="379">
        <f t="shared" si="1"/>
        <v>98.697876298248332</v>
      </c>
      <c r="H20" s="145"/>
      <c r="I20" s="12"/>
      <c r="J20" s="47"/>
      <c r="K20" s="12"/>
    </row>
    <row r="21" spans="1:11" ht="33">
      <c r="A21" s="386" t="s">
        <v>264</v>
      </c>
      <c r="B21" s="385" t="s">
        <v>41</v>
      </c>
      <c r="C21" s="368">
        <v>2565</v>
      </c>
      <c r="D21" s="368">
        <v>2554</v>
      </c>
      <c r="E21" s="368">
        <v>2457</v>
      </c>
      <c r="F21" s="378">
        <f t="shared" si="0"/>
        <v>-108</v>
      </c>
      <c r="G21" s="379">
        <f t="shared" si="1"/>
        <v>95.78947368421052</v>
      </c>
      <c r="H21" s="145"/>
      <c r="I21" s="12"/>
      <c r="J21" s="47"/>
      <c r="K21" s="12"/>
    </row>
    <row r="22" spans="1:11" s="16" customFormat="1" ht="16.5">
      <c r="A22" s="389" t="s">
        <v>265</v>
      </c>
      <c r="B22" s="385" t="s">
        <v>41</v>
      </c>
      <c r="C22" s="368">
        <v>17</v>
      </c>
      <c r="D22" s="368">
        <v>17</v>
      </c>
      <c r="E22" s="368">
        <v>17</v>
      </c>
      <c r="F22" s="378">
        <f t="shared" si="0"/>
        <v>0</v>
      </c>
      <c r="G22" s="379">
        <f t="shared" si="1"/>
        <v>100</v>
      </c>
      <c r="H22" s="147"/>
      <c r="I22" s="12"/>
      <c r="J22" s="47"/>
      <c r="K22" s="12"/>
    </row>
    <row r="23" spans="1:11" s="16" customFormat="1" ht="42.75" thickBot="1">
      <c r="A23" s="370" t="s">
        <v>266</v>
      </c>
      <c r="B23" s="371" t="s">
        <v>41</v>
      </c>
      <c r="C23" s="369" t="s">
        <v>384</v>
      </c>
      <c r="D23" s="369" t="s">
        <v>384</v>
      </c>
      <c r="E23" s="369" t="s">
        <v>384</v>
      </c>
      <c r="F23" s="372">
        <v>0</v>
      </c>
      <c r="G23" s="373">
        <v>100</v>
      </c>
      <c r="H23" s="147"/>
      <c r="I23" s="12"/>
      <c r="J23" s="47"/>
      <c r="K23" s="12"/>
    </row>
    <row r="24" spans="1:11" s="16" customFormat="1" ht="17.25" thickBot="1">
      <c r="A24" s="683"/>
      <c r="B24" s="683"/>
      <c r="C24" s="683"/>
      <c r="D24" s="683"/>
      <c r="E24" s="683"/>
      <c r="F24" s="683"/>
      <c r="G24" s="155"/>
      <c r="H24" s="147"/>
      <c r="I24" s="12"/>
      <c r="J24" s="47"/>
      <c r="K24" s="12"/>
    </row>
    <row r="25" spans="1:11" s="16" customFormat="1" ht="33.75" customHeight="1" thickBot="1">
      <c r="A25" s="661" t="s">
        <v>110</v>
      </c>
      <c r="B25" s="700"/>
      <c r="C25" s="695" t="s">
        <v>429</v>
      </c>
      <c r="D25" s="695" t="s">
        <v>343</v>
      </c>
      <c r="E25" s="695" t="s">
        <v>430</v>
      </c>
      <c r="F25" s="698" t="s">
        <v>431</v>
      </c>
      <c r="G25" s="699"/>
      <c r="H25" s="461"/>
      <c r="I25" s="12"/>
      <c r="J25" s="164"/>
      <c r="K25" s="12"/>
    </row>
    <row r="26" spans="1:11" s="16" customFormat="1" ht="17.25" thickBot="1">
      <c r="A26" s="662"/>
      <c r="B26" s="701"/>
      <c r="C26" s="696"/>
      <c r="D26" s="696"/>
      <c r="E26" s="696"/>
      <c r="F26" s="374" t="s">
        <v>189</v>
      </c>
      <c r="G26" s="390" t="s">
        <v>42</v>
      </c>
      <c r="H26" s="461"/>
      <c r="I26" s="12"/>
      <c r="J26" s="164"/>
      <c r="K26" s="12"/>
    </row>
    <row r="27" spans="1:11" ht="33">
      <c r="A27" s="398" t="s">
        <v>293</v>
      </c>
      <c r="B27" s="396" t="s">
        <v>41</v>
      </c>
      <c r="C27" s="397">
        <v>38524</v>
      </c>
      <c r="D27" s="151">
        <v>38700</v>
      </c>
      <c r="E27" s="151">
        <v>38992</v>
      </c>
      <c r="F27" s="395">
        <f>E27-C27</f>
        <v>468</v>
      </c>
      <c r="G27" s="112">
        <f>E27/C27*100</f>
        <v>101.21482712075588</v>
      </c>
      <c r="H27" s="462"/>
      <c r="J27" s="4"/>
    </row>
    <row r="28" spans="1:11" ht="16.5">
      <c r="A28" s="399" t="s">
        <v>303</v>
      </c>
      <c r="B28" s="385" t="s">
        <v>41</v>
      </c>
      <c r="C28" s="394">
        <v>21148</v>
      </c>
      <c r="D28" s="391">
        <v>21178</v>
      </c>
      <c r="E28" s="391">
        <v>21597</v>
      </c>
      <c r="F28" s="395">
        <f t="shared" ref="F28:F37" si="2">E28-C28</f>
        <v>449</v>
      </c>
      <c r="G28" s="112">
        <f t="shared" ref="G28:G37" si="3">E28/C28*100</f>
        <v>102.1231322110838</v>
      </c>
      <c r="H28" s="462"/>
      <c r="J28" s="4"/>
    </row>
    <row r="29" spans="1:11" ht="16.5">
      <c r="A29" s="399" t="s">
        <v>304</v>
      </c>
      <c r="B29" s="385" t="s">
        <v>41</v>
      </c>
      <c r="C29" s="394">
        <v>17376</v>
      </c>
      <c r="D29" s="391">
        <v>17522</v>
      </c>
      <c r="E29" s="391">
        <v>17395</v>
      </c>
      <c r="F29" s="395">
        <f t="shared" si="2"/>
        <v>19</v>
      </c>
      <c r="G29" s="112">
        <f t="shared" si="3"/>
        <v>100.10934622467771</v>
      </c>
      <c r="H29" s="462"/>
      <c r="J29" s="4"/>
    </row>
    <row r="30" spans="1:11" ht="16.5">
      <c r="A30" s="393" t="s">
        <v>280</v>
      </c>
      <c r="B30" s="385"/>
      <c r="C30" s="394"/>
      <c r="D30" s="391"/>
      <c r="E30" s="391"/>
      <c r="F30" s="395"/>
      <c r="G30" s="112"/>
      <c r="H30" s="462"/>
      <c r="J30" s="4"/>
    </row>
    <row r="31" spans="1:11" ht="16.5">
      <c r="A31" s="393" t="s">
        <v>282</v>
      </c>
      <c r="B31" s="385" t="s">
        <v>41</v>
      </c>
      <c r="C31" s="394">
        <v>33780</v>
      </c>
      <c r="D31" s="391">
        <v>33825</v>
      </c>
      <c r="E31" s="391">
        <v>34365</v>
      </c>
      <c r="F31" s="395">
        <f t="shared" si="2"/>
        <v>585</v>
      </c>
      <c r="G31" s="112">
        <f t="shared" si="3"/>
        <v>101.73179396092362</v>
      </c>
      <c r="H31" s="462"/>
      <c r="J31" s="4"/>
    </row>
    <row r="32" spans="1:11" ht="16.5">
      <c r="A32" s="399" t="s">
        <v>303</v>
      </c>
      <c r="B32" s="385" t="s">
        <v>41</v>
      </c>
      <c r="C32" s="394">
        <v>20856</v>
      </c>
      <c r="D32" s="391">
        <v>20875</v>
      </c>
      <c r="E32" s="391">
        <v>21315</v>
      </c>
      <c r="F32" s="395">
        <f t="shared" si="2"/>
        <v>459</v>
      </c>
      <c r="G32" s="112">
        <f t="shared" si="3"/>
        <v>102.20080552359035</v>
      </c>
      <c r="H32" s="462"/>
      <c r="J32" s="4"/>
    </row>
    <row r="33" spans="1:10" ht="16.5">
      <c r="A33" s="399" t="s">
        <v>304</v>
      </c>
      <c r="B33" s="385" t="s">
        <v>41</v>
      </c>
      <c r="C33" s="394">
        <v>12924</v>
      </c>
      <c r="D33" s="391">
        <v>12950</v>
      </c>
      <c r="E33" s="391">
        <v>13050</v>
      </c>
      <c r="F33" s="395">
        <f t="shared" si="2"/>
        <v>126</v>
      </c>
      <c r="G33" s="112">
        <f t="shared" si="3"/>
        <v>100.97493036211699</v>
      </c>
      <c r="H33" s="462"/>
      <c r="J33" s="4"/>
    </row>
    <row r="34" spans="1:10" ht="16.5">
      <c r="A34" s="400" t="s">
        <v>281</v>
      </c>
      <c r="B34" s="385" t="s">
        <v>41</v>
      </c>
      <c r="C34" s="394">
        <v>1822</v>
      </c>
      <c r="D34" s="391">
        <v>1841</v>
      </c>
      <c r="E34" s="391">
        <v>1731</v>
      </c>
      <c r="F34" s="395">
        <f t="shared" si="2"/>
        <v>-91</v>
      </c>
      <c r="G34" s="112">
        <f t="shared" si="3"/>
        <v>95.005488474204171</v>
      </c>
      <c r="H34" s="462"/>
      <c r="J34" s="4"/>
    </row>
    <row r="35" spans="1:10" ht="16.5">
      <c r="A35" s="399" t="s">
        <v>303</v>
      </c>
      <c r="B35" s="385" t="s">
        <v>41</v>
      </c>
      <c r="C35" s="394">
        <v>288</v>
      </c>
      <c r="D35" s="391">
        <v>298</v>
      </c>
      <c r="E35" s="391">
        <v>279</v>
      </c>
      <c r="F35" s="395">
        <f t="shared" si="2"/>
        <v>-9</v>
      </c>
      <c r="G35" s="112">
        <f t="shared" si="3"/>
        <v>96.875</v>
      </c>
      <c r="H35" s="462"/>
      <c r="J35" s="4"/>
    </row>
    <row r="36" spans="1:10" ht="16.5">
      <c r="A36" s="399" t="s">
        <v>304</v>
      </c>
      <c r="B36" s="385" t="s">
        <v>41</v>
      </c>
      <c r="C36" s="394">
        <v>1534</v>
      </c>
      <c r="D36" s="391">
        <v>1543</v>
      </c>
      <c r="E36" s="391">
        <v>1452</v>
      </c>
      <c r="F36" s="395">
        <f t="shared" si="2"/>
        <v>-82</v>
      </c>
      <c r="G36" s="112">
        <f t="shared" si="3"/>
        <v>94.654498044328548</v>
      </c>
      <c r="H36" s="462"/>
      <c r="J36" s="4"/>
    </row>
    <row r="37" spans="1:10" ht="33.75" customHeight="1" thickBot="1">
      <c r="A37" s="401" t="s">
        <v>283</v>
      </c>
      <c r="B37" s="371" t="s">
        <v>41</v>
      </c>
      <c r="C37" s="392">
        <v>2922</v>
      </c>
      <c r="D37" s="392">
        <f>D27-D31-D34</f>
        <v>3034</v>
      </c>
      <c r="E37" s="392">
        <f>E27-E31-E34</f>
        <v>2896</v>
      </c>
      <c r="F37" s="447">
        <f t="shared" si="2"/>
        <v>-26</v>
      </c>
      <c r="G37" s="402">
        <f t="shared" si="3"/>
        <v>99.110198494182072</v>
      </c>
      <c r="H37" s="463"/>
      <c r="J37" s="4"/>
    </row>
    <row r="39" spans="1:10" ht="23.25" customHeight="1">
      <c r="A39" s="697" t="s">
        <v>308</v>
      </c>
      <c r="B39" s="697"/>
      <c r="C39" s="697"/>
      <c r="D39" s="697"/>
      <c r="E39" s="697"/>
      <c r="F39" s="697"/>
      <c r="G39" s="697"/>
      <c r="H39" s="697"/>
    </row>
    <row r="40" spans="1:10" ht="19.5" thickBot="1">
      <c r="A40" s="405"/>
      <c r="B40" s="405"/>
      <c r="C40" s="405"/>
      <c r="D40" s="405"/>
      <c r="E40" s="405"/>
      <c r="F40" s="405"/>
      <c r="G40" s="405"/>
      <c r="H40" s="405"/>
    </row>
    <row r="41" spans="1:10" ht="27.75" customHeight="1" thickBot="1">
      <c r="A41" s="688" t="s">
        <v>110</v>
      </c>
      <c r="B41" s="688" t="s">
        <v>173</v>
      </c>
      <c r="C41" s="690" t="s">
        <v>427</v>
      </c>
      <c r="D41" s="690" t="s">
        <v>338</v>
      </c>
      <c r="E41" s="690" t="s">
        <v>428</v>
      </c>
      <c r="F41" s="709" t="s">
        <v>432</v>
      </c>
      <c r="G41" s="710"/>
      <c r="H41" s="464"/>
      <c r="J41" s="679"/>
    </row>
    <row r="42" spans="1:10" ht="17.25" thickBot="1">
      <c r="A42" s="689"/>
      <c r="B42" s="689"/>
      <c r="C42" s="691"/>
      <c r="D42" s="691"/>
      <c r="E42" s="691"/>
      <c r="F42" s="374" t="s">
        <v>189</v>
      </c>
      <c r="G42" s="390" t="s">
        <v>42</v>
      </c>
      <c r="H42" s="465"/>
      <c r="J42" s="679"/>
    </row>
    <row r="43" spans="1:10" s="48" customFormat="1" ht="33">
      <c r="A43" s="476" t="s">
        <v>186</v>
      </c>
      <c r="B43" s="381" t="s">
        <v>41</v>
      </c>
      <c r="C43" s="470">
        <v>15166</v>
      </c>
      <c r="D43" s="470">
        <v>15063</v>
      </c>
      <c r="E43" s="470">
        <v>14904</v>
      </c>
      <c r="F43" s="446">
        <f>E43-C43</f>
        <v>-262</v>
      </c>
      <c r="G43" s="477">
        <f>E43/C43*100</f>
        <v>98.272451536331261</v>
      </c>
      <c r="H43" s="466"/>
      <c r="I43" s="7"/>
      <c r="J43" s="7"/>
    </row>
    <row r="44" spans="1:10" s="10" customFormat="1" ht="16.5">
      <c r="A44" s="478" t="s">
        <v>174</v>
      </c>
      <c r="B44" s="479"/>
      <c r="C44" s="472"/>
      <c r="D44" s="471"/>
      <c r="E44" s="471"/>
      <c r="F44" s="480"/>
      <c r="G44" s="111"/>
      <c r="H44" s="467"/>
      <c r="I44" s="49"/>
      <c r="J44" s="49"/>
    </row>
    <row r="45" spans="1:10" ht="16.5">
      <c r="A45" s="481" t="s">
        <v>83</v>
      </c>
      <c r="B45" s="479" t="s">
        <v>41</v>
      </c>
      <c r="C45" s="472">
        <v>499</v>
      </c>
      <c r="D45" s="472">
        <f>18+28+1+8+430</f>
        <v>485</v>
      </c>
      <c r="E45" s="472">
        <f>18+10+9+437+18</f>
        <v>492</v>
      </c>
      <c r="F45" s="480">
        <f t="shared" ref="F45:F52" si="4">E45-C45</f>
        <v>-7</v>
      </c>
      <c r="G45" s="111">
        <f t="shared" ref="G45:G52" si="5">E45/C45*100</f>
        <v>98.597194388777552</v>
      </c>
      <c r="H45" s="468"/>
      <c r="I45" s="50"/>
      <c r="J45" s="50"/>
    </row>
    <row r="46" spans="1:10" ht="18.75">
      <c r="A46" s="482" t="s">
        <v>87</v>
      </c>
      <c r="B46" s="479" t="s">
        <v>41</v>
      </c>
      <c r="C46" s="472">
        <v>497</v>
      </c>
      <c r="D46" s="472">
        <f>25+24+440</f>
        <v>489</v>
      </c>
      <c r="E46" s="472">
        <f>26+11+410+15</f>
        <v>462</v>
      </c>
      <c r="F46" s="480">
        <f t="shared" si="4"/>
        <v>-35</v>
      </c>
      <c r="G46" s="111">
        <f t="shared" si="5"/>
        <v>92.957746478873233</v>
      </c>
      <c r="H46" s="468"/>
      <c r="I46" s="50"/>
      <c r="J46" s="50"/>
    </row>
    <row r="47" spans="1:10" ht="16.5">
      <c r="A47" s="483" t="s">
        <v>1</v>
      </c>
      <c r="B47" s="484" t="s">
        <v>41</v>
      </c>
      <c r="C47" s="473">
        <v>6845</v>
      </c>
      <c r="D47" s="473">
        <f>57+200+54+10+316+271+5880+40+13+11</f>
        <v>6852</v>
      </c>
      <c r="E47" s="473">
        <f>57+90+53+10+317+271+5925+42+15+11</f>
        <v>6791</v>
      </c>
      <c r="F47" s="480">
        <f t="shared" si="4"/>
        <v>-54</v>
      </c>
      <c r="G47" s="111">
        <f t="shared" si="5"/>
        <v>99.211102994886772</v>
      </c>
      <c r="H47" s="468"/>
      <c r="I47" s="50"/>
      <c r="J47" s="50"/>
    </row>
    <row r="48" spans="1:10" ht="31.5">
      <c r="A48" s="485" t="s">
        <v>288</v>
      </c>
      <c r="B48" s="484" t="s">
        <v>41</v>
      </c>
      <c r="C48" s="473">
        <v>5357</v>
      </c>
      <c r="D48" s="473">
        <f>D49+D50</f>
        <v>5300</v>
      </c>
      <c r="E48" s="473">
        <f>E49+E50</f>
        <v>5244</v>
      </c>
      <c r="F48" s="480">
        <f t="shared" si="4"/>
        <v>-113</v>
      </c>
      <c r="G48" s="111">
        <f t="shared" si="5"/>
        <v>97.890610416277767</v>
      </c>
      <c r="H48" s="468"/>
      <c r="I48" s="50"/>
      <c r="J48" s="50"/>
    </row>
    <row r="49" spans="1:10" ht="17.25">
      <c r="A49" s="486" t="s">
        <v>399</v>
      </c>
      <c r="B49" s="479" t="s">
        <v>41</v>
      </c>
      <c r="C49" s="472">
        <v>1315</v>
      </c>
      <c r="D49" s="472">
        <f>43+7+785+193+252</f>
        <v>1280</v>
      </c>
      <c r="E49" s="472">
        <f>43+7+73+193+246</f>
        <v>562</v>
      </c>
      <c r="F49" s="480">
        <f t="shared" si="4"/>
        <v>-753</v>
      </c>
      <c r="G49" s="111">
        <f t="shared" si="5"/>
        <v>42.737642585551335</v>
      </c>
      <c r="H49" s="468"/>
      <c r="I49" s="50"/>
      <c r="J49" s="50"/>
    </row>
    <row r="50" spans="1:10" ht="17.25">
      <c r="A50" s="486" t="s">
        <v>400</v>
      </c>
      <c r="B50" s="479" t="s">
        <v>41</v>
      </c>
      <c r="C50" s="472">
        <v>4042</v>
      </c>
      <c r="D50" s="472">
        <f>32+4+3229+755</f>
        <v>4020</v>
      </c>
      <c r="E50" s="472">
        <f>34+4+4005+639</f>
        <v>4682</v>
      </c>
      <c r="F50" s="480">
        <f t="shared" si="4"/>
        <v>640</v>
      </c>
      <c r="G50" s="111">
        <f t="shared" si="5"/>
        <v>115.83374567046016</v>
      </c>
      <c r="H50" s="468"/>
      <c r="I50" s="51"/>
      <c r="J50" s="50"/>
    </row>
    <row r="51" spans="1:10" ht="36">
      <c r="A51" s="487" t="s">
        <v>397</v>
      </c>
      <c r="B51" s="488" t="s">
        <v>41</v>
      </c>
      <c r="C51" s="474">
        <v>2317</v>
      </c>
      <c r="D51" s="474">
        <v>2190</v>
      </c>
      <c r="E51" s="474">
        <v>2082</v>
      </c>
      <c r="F51" s="480">
        <f t="shared" si="4"/>
        <v>-235</v>
      </c>
      <c r="G51" s="111">
        <f t="shared" si="5"/>
        <v>89.857574449719465</v>
      </c>
      <c r="H51" s="469"/>
      <c r="I51" s="51"/>
      <c r="J51" s="51"/>
    </row>
    <row r="52" spans="1:10" ht="36.75" thickBot="1">
      <c r="A52" s="489" t="s">
        <v>398</v>
      </c>
      <c r="B52" s="490" t="s">
        <v>41</v>
      </c>
      <c r="C52" s="475">
        <v>3668</v>
      </c>
      <c r="D52" s="475">
        <v>4000</v>
      </c>
      <c r="E52" s="475">
        <v>3470</v>
      </c>
      <c r="F52" s="447">
        <f t="shared" si="4"/>
        <v>-198</v>
      </c>
      <c r="G52" s="402">
        <f t="shared" si="5"/>
        <v>94.60196292257362</v>
      </c>
      <c r="H52" s="469"/>
      <c r="J52" s="51"/>
    </row>
    <row r="53" spans="1:10">
      <c r="H53" s="120"/>
    </row>
    <row r="54" spans="1:10" ht="34.5" customHeight="1">
      <c r="A54" s="707" t="s">
        <v>396</v>
      </c>
      <c r="B54" s="708"/>
      <c r="C54" s="708"/>
      <c r="D54" s="708"/>
      <c r="E54" s="708"/>
      <c r="F54" s="708"/>
      <c r="G54" s="708"/>
      <c r="H54" s="148"/>
      <c r="I54" s="52"/>
    </row>
    <row r="55" spans="1:10" ht="34.5" customHeight="1">
      <c r="A55" s="707" t="s">
        <v>401</v>
      </c>
      <c r="B55" s="708"/>
      <c r="C55" s="708"/>
      <c r="D55" s="708"/>
      <c r="E55" s="708"/>
      <c r="F55" s="708"/>
      <c r="G55" s="708"/>
      <c r="H55" s="120"/>
    </row>
    <row r="65" spans="1:8">
      <c r="A65" s="16"/>
      <c r="B65" s="16"/>
      <c r="C65" s="16"/>
      <c r="D65" s="16"/>
      <c r="E65" s="16"/>
      <c r="F65" s="16"/>
      <c r="G65" s="16"/>
      <c r="H65" s="16"/>
    </row>
  </sheetData>
  <mergeCells count="25">
    <mergeCell ref="A54:G54"/>
    <mergeCell ref="A55:G55"/>
    <mergeCell ref="F41:G41"/>
    <mergeCell ref="E41:E42"/>
    <mergeCell ref="A41:A42"/>
    <mergeCell ref="A1:H1"/>
    <mergeCell ref="C2:G2"/>
    <mergeCell ref="D3:D5"/>
    <mergeCell ref="B3:B5"/>
    <mergeCell ref="E3:E5"/>
    <mergeCell ref="J41:J42"/>
    <mergeCell ref="C3:C5"/>
    <mergeCell ref="A24:F24"/>
    <mergeCell ref="F3:G4"/>
    <mergeCell ref="B41:B42"/>
    <mergeCell ref="D41:D42"/>
    <mergeCell ref="A3:A5"/>
    <mergeCell ref="E25:E26"/>
    <mergeCell ref="A39:H39"/>
    <mergeCell ref="C41:C42"/>
    <mergeCell ref="F25:G25"/>
    <mergeCell ref="D25:D26"/>
    <mergeCell ref="A25:A26"/>
    <mergeCell ref="B25:B26"/>
    <mergeCell ref="C25:C26"/>
  </mergeCells>
  <phoneticPr fontId="0" type="noConversion"/>
  <printOptions horizontalCentered="1"/>
  <pageMargins left="0.31496062992125984" right="0.43307086614173229" top="0.23622047244094491" bottom="0.27559055118110237" header="0.15748031496062992" footer="0.15748031496062992"/>
  <pageSetup paperSize="9" scale="65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7"/>
  <sheetViews>
    <sheetView topLeftCell="A17" zoomScale="70" zoomScaleNormal="70" workbookViewId="0">
      <selection sqref="A1:H1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11" t="s">
        <v>59</v>
      </c>
      <c r="B1" s="711"/>
      <c r="C1" s="711"/>
      <c r="D1" s="711"/>
      <c r="E1" s="711"/>
      <c r="F1" s="711"/>
      <c r="G1" s="711"/>
      <c r="H1" s="711"/>
    </row>
    <row r="2" spans="1:13" ht="19.5" thickBot="1">
      <c r="A2" s="156"/>
      <c r="B2" s="156"/>
      <c r="C2" s="156"/>
      <c r="D2" s="156"/>
      <c r="E2" s="156"/>
      <c r="F2" s="156"/>
      <c r="H2" s="14"/>
    </row>
    <row r="3" spans="1:13" ht="51.75" thickBot="1">
      <c r="A3" s="671" t="s">
        <v>110</v>
      </c>
      <c r="B3" s="673" t="s">
        <v>57</v>
      </c>
      <c r="C3" s="713" t="s">
        <v>106</v>
      </c>
      <c r="D3" s="714"/>
      <c r="E3" s="714"/>
      <c r="F3" s="715"/>
      <c r="G3" s="412" t="s">
        <v>247</v>
      </c>
      <c r="H3" s="491" t="s">
        <v>86</v>
      </c>
      <c r="M3" s="53"/>
    </row>
    <row r="4" spans="1:13" ht="54.75" customHeight="1" thickBot="1">
      <c r="A4" s="672"/>
      <c r="B4" s="712"/>
      <c r="C4" s="492" t="s">
        <v>418</v>
      </c>
      <c r="D4" s="492" t="s">
        <v>340</v>
      </c>
      <c r="E4" s="492" t="s">
        <v>419</v>
      </c>
      <c r="F4" s="493" t="s">
        <v>433</v>
      </c>
      <c r="G4" s="494" t="s">
        <v>419</v>
      </c>
      <c r="H4" s="492" t="s">
        <v>419</v>
      </c>
      <c r="M4" s="54"/>
    </row>
    <row r="5" spans="1:13" ht="36.75" customHeight="1">
      <c r="A5" s="533" t="s">
        <v>290</v>
      </c>
      <c r="B5" s="534" t="s">
        <v>41</v>
      </c>
      <c r="C5" s="151">
        <v>2560</v>
      </c>
      <c r="D5" s="151">
        <v>2200</v>
      </c>
      <c r="E5" s="151">
        <v>2183</v>
      </c>
      <c r="F5" s="455">
        <f>E5-C5</f>
        <v>-377</v>
      </c>
      <c r="G5" s="455">
        <v>510</v>
      </c>
      <c r="H5" s="455">
        <v>35300</v>
      </c>
      <c r="M5" s="54"/>
    </row>
    <row r="6" spans="1:13" ht="20.25" customHeight="1" thickBot="1">
      <c r="A6" s="535" t="s">
        <v>45</v>
      </c>
      <c r="B6" s="536" t="s">
        <v>41</v>
      </c>
      <c r="C6" s="495">
        <v>1906</v>
      </c>
      <c r="D6" s="496">
        <v>2011</v>
      </c>
      <c r="E6" s="497">
        <v>1661</v>
      </c>
      <c r="F6" s="456">
        <f>E6-C6</f>
        <v>-245</v>
      </c>
      <c r="G6" s="456">
        <v>419</v>
      </c>
      <c r="H6" s="457">
        <v>31600</v>
      </c>
      <c r="M6" s="54"/>
    </row>
    <row r="7" spans="1:13" ht="35.25" customHeight="1" thickBot="1">
      <c r="A7" s="537" t="s">
        <v>58</v>
      </c>
      <c r="B7" s="538" t="s">
        <v>42</v>
      </c>
      <c r="C7" s="271">
        <v>1.3</v>
      </c>
      <c r="D7" s="271">
        <v>1.4</v>
      </c>
      <c r="E7" s="271">
        <v>1.2</v>
      </c>
      <c r="F7" s="167">
        <f>E7-C7</f>
        <v>-0.10000000000000009</v>
      </c>
      <c r="G7" s="168">
        <v>2.2000000000000002</v>
      </c>
      <c r="H7" s="516">
        <v>2.4</v>
      </c>
      <c r="M7" s="54"/>
    </row>
    <row r="8" spans="1:13" ht="54.75" customHeight="1" thickBot="1">
      <c r="A8" s="539" t="s">
        <v>70</v>
      </c>
      <c r="B8" s="538" t="s">
        <v>48</v>
      </c>
      <c r="C8" s="272">
        <v>1665</v>
      </c>
      <c r="D8" s="272">
        <v>1299</v>
      </c>
      <c r="E8" s="272">
        <v>2302</v>
      </c>
      <c r="F8" s="456">
        <f>E8-C8</f>
        <v>637</v>
      </c>
      <c r="G8" s="169">
        <v>355</v>
      </c>
      <c r="H8" s="445">
        <v>32600</v>
      </c>
      <c r="M8" s="54"/>
    </row>
    <row r="9" spans="1:13" ht="43.5" customHeight="1" thickBot="1">
      <c r="A9" s="540" t="s">
        <v>66</v>
      </c>
      <c r="B9" s="538" t="s">
        <v>41</v>
      </c>
      <c r="C9" s="271">
        <v>1.4</v>
      </c>
      <c r="D9" s="271">
        <v>1.7</v>
      </c>
      <c r="E9" s="271">
        <v>0.9</v>
      </c>
      <c r="F9" s="167">
        <f>E9-C9</f>
        <v>-0.49999999999999989</v>
      </c>
      <c r="G9" s="168">
        <v>2.5</v>
      </c>
      <c r="H9" s="458">
        <v>1.1000000000000001</v>
      </c>
    </row>
    <row r="10" spans="1:13" ht="33" hidden="1">
      <c r="A10" s="76" t="s">
        <v>295</v>
      </c>
      <c r="B10" s="77"/>
      <c r="C10" s="78"/>
      <c r="D10" s="78"/>
      <c r="E10" s="79"/>
      <c r="F10" s="80"/>
      <c r="G10" s="81"/>
      <c r="H10" s="82"/>
    </row>
    <row r="11" spans="1:13" ht="21" hidden="1" customHeight="1">
      <c r="A11" s="83" t="s">
        <v>296</v>
      </c>
      <c r="B11" s="84" t="s">
        <v>42</v>
      </c>
      <c r="C11" s="85">
        <v>21.5</v>
      </c>
      <c r="D11" s="85">
        <v>23.8</v>
      </c>
      <c r="E11" s="74">
        <v>29.4</v>
      </c>
      <c r="F11" s="85">
        <f>E11-C11</f>
        <v>7.8999999999999986</v>
      </c>
      <c r="G11" s="86"/>
      <c r="H11" s="87"/>
    </row>
    <row r="12" spans="1:13" ht="21" hidden="1" customHeight="1">
      <c r="A12" s="83" t="s">
        <v>297</v>
      </c>
      <c r="B12" s="84" t="s">
        <v>42</v>
      </c>
      <c r="C12" s="85">
        <v>69.2</v>
      </c>
      <c r="D12" s="85">
        <v>68.8</v>
      </c>
      <c r="E12" s="74">
        <v>64.7</v>
      </c>
      <c r="F12" s="85">
        <f>E12-C12</f>
        <v>-4.5</v>
      </c>
      <c r="G12" s="86"/>
      <c r="H12" s="87"/>
    </row>
    <row r="13" spans="1:13" ht="21" hidden="1" customHeight="1" thickBot="1">
      <c r="A13" s="88" t="s">
        <v>298</v>
      </c>
      <c r="B13" s="89" t="s">
        <v>42</v>
      </c>
      <c r="C13" s="75">
        <v>9.3000000000000007</v>
      </c>
      <c r="D13" s="75">
        <v>7.4</v>
      </c>
      <c r="E13" s="90">
        <v>5.9</v>
      </c>
      <c r="F13" s="75">
        <f>E13-C13</f>
        <v>-3.4000000000000004</v>
      </c>
      <c r="G13" s="91"/>
      <c r="H13" s="92"/>
    </row>
    <row r="14" spans="1:13" s="4" customFormat="1" ht="40.5" customHeight="1">
      <c r="A14" s="498"/>
      <c r="B14" s="58"/>
      <c r="C14" s="58"/>
      <c r="D14" s="58"/>
      <c r="E14" s="58"/>
      <c r="F14" s="58"/>
      <c r="G14" s="58"/>
      <c r="H14" s="58"/>
      <c r="I14" s="58"/>
    </row>
    <row r="15" spans="1:13" s="4" customFormat="1" ht="19.5" customHeight="1">
      <c r="A15" s="6"/>
      <c r="B15" s="499"/>
      <c r="C15" s="172"/>
      <c r="D15" s="172"/>
      <c r="E15" s="500"/>
    </row>
    <row r="16" spans="1:13" s="4" customFormat="1" ht="19.5" customHeight="1">
      <c r="A16" s="6"/>
      <c r="B16" s="499"/>
      <c r="C16" s="172"/>
      <c r="D16" s="172"/>
      <c r="E16" s="500"/>
    </row>
    <row r="17" spans="1:18" s="4" customFormat="1" ht="21.75" customHeight="1">
      <c r="A17" s="6"/>
      <c r="B17" s="499"/>
      <c r="C17" s="172"/>
      <c r="D17" s="172"/>
      <c r="E17" s="500"/>
    </row>
    <row r="18" spans="1:18" s="4" customFormat="1" ht="19.5" customHeight="1">
      <c r="A18" s="6"/>
      <c r="B18" s="499"/>
      <c r="C18" s="172"/>
      <c r="D18" s="172"/>
      <c r="E18" s="500"/>
    </row>
    <row r="19" spans="1:18" s="4" customFormat="1" ht="19.5" customHeight="1">
      <c r="A19" s="6"/>
      <c r="B19" s="499"/>
      <c r="C19" s="172"/>
      <c r="D19" s="172"/>
      <c r="E19" s="500"/>
    </row>
    <row r="20" spans="1:18" s="4" customFormat="1" ht="19.5" customHeight="1">
      <c r="A20" s="6"/>
      <c r="B20" s="499"/>
      <c r="C20" s="172"/>
      <c r="D20" s="172"/>
      <c r="E20" s="500"/>
    </row>
    <row r="21" spans="1:18" s="4" customFormat="1" ht="19.5" customHeight="1">
      <c r="A21" s="6"/>
      <c r="B21" s="499"/>
      <c r="C21" s="172"/>
      <c r="D21" s="172"/>
      <c r="E21" s="500"/>
      <c r="P21" s="32"/>
      <c r="Q21" s="149"/>
      <c r="R21" s="149"/>
    </row>
    <row r="22" spans="1:18" s="4" customFormat="1" ht="19.5" customHeight="1">
      <c r="A22" s="6"/>
      <c r="B22" s="499"/>
      <c r="C22" s="172"/>
      <c r="D22" s="172"/>
      <c r="E22" s="500"/>
      <c r="P22" s="32"/>
      <c r="Q22" s="149"/>
      <c r="R22" s="149"/>
    </row>
    <row r="23" spans="1:18" ht="15.75">
      <c r="P23" s="32"/>
      <c r="Q23" s="149"/>
      <c r="R23" s="149"/>
    </row>
    <row r="24" spans="1:18" ht="15.75">
      <c r="P24" s="32"/>
      <c r="Q24" s="149"/>
      <c r="R24" s="149"/>
    </row>
    <row r="25" spans="1:18" ht="15.75">
      <c r="P25" s="32"/>
      <c r="Q25" s="149"/>
      <c r="R25" s="149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2" right="0.41" top="0.61" bottom="0.51" header="0.15748031496062992" footer="0.27559055118110237"/>
  <pageSetup paperSize="9" scale="65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N108"/>
  <sheetViews>
    <sheetView zoomScale="70" zoomScaleNormal="70" zoomScalePageLayoutView="80" workbookViewId="0">
      <selection activeCell="I112" sqref="I112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20" customWidth="1"/>
    <col min="9" max="9" width="14.5703125" style="20" bestFit="1" customWidth="1"/>
    <col min="10" max="10" width="13.7109375" style="20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15">
      <c r="B1" s="65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4.5" customHeight="1" thickBot="1">
      <c r="A2" s="721" t="s">
        <v>201</v>
      </c>
      <c r="B2" s="721"/>
      <c r="C2" s="721"/>
      <c r="D2" s="721"/>
      <c r="E2" s="721"/>
      <c r="F2" s="721"/>
      <c r="G2" s="721"/>
      <c r="H2" s="721"/>
      <c r="I2" s="721"/>
      <c r="J2" s="721"/>
      <c r="K2" s="24"/>
      <c r="L2" s="28"/>
      <c r="M2" s="28"/>
    </row>
    <row r="3" spans="1:13" ht="22.5" customHeight="1" thickBot="1">
      <c r="A3" s="732"/>
      <c r="B3" s="724" t="s">
        <v>223</v>
      </c>
      <c r="C3" s="725"/>
      <c r="D3" s="726"/>
      <c r="E3" s="724" t="s">
        <v>86</v>
      </c>
      <c r="F3" s="725"/>
      <c r="G3" s="726"/>
      <c r="H3" s="735" t="s">
        <v>38</v>
      </c>
      <c r="I3" s="725"/>
      <c r="J3" s="726"/>
      <c r="K3" s="26"/>
      <c r="L3" s="28"/>
      <c r="M3" s="28"/>
    </row>
    <row r="4" spans="1:13" ht="14.25">
      <c r="A4" s="733"/>
      <c r="B4" s="736" t="s">
        <v>33</v>
      </c>
      <c r="C4" s="737" t="s">
        <v>39</v>
      </c>
      <c r="D4" s="722" t="s">
        <v>352</v>
      </c>
      <c r="E4" s="727" t="s">
        <v>33</v>
      </c>
      <c r="F4" s="729" t="s">
        <v>39</v>
      </c>
      <c r="G4" s="731" t="s">
        <v>352</v>
      </c>
      <c r="H4" s="738" t="s">
        <v>33</v>
      </c>
      <c r="I4" s="737" t="s">
        <v>39</v>
      </c>
      <c r="J4" s="722" t="s">
        <v>352</v>
      </c>
      <c r="K4" s="27"/>
      <c r="L4" s="27"/>
      <c r="M4" s="27"/>
    </row>
    <row r="5" spans="1:13" ht="57.75" customHeight="1" thickBot="1">
      <c r="A5" s="734"/>
      <c r="B5" s="728"/>
      <c r="C5" s="730"/>
      <c r="D5" s="723"/>
      <c r="E5" s="728"/>
      <c r="F5" s="730"/>
      <c r="G5" s="723"/>
      <c r="H5" s="739"/>
      <c r="I5" s="730"/>
      <c r="J5" s="723"/>
      <c r="K5" s="27"/>
      <c r="L5" s="27"/>
      <c r="M5" s="27"/>
    </row>
    <row r="6" spans="1:13" ht="18" hidden="1" customHeight="1">
      <c r="A6" s="292" t="s">
        <v>16</v>
      </c>
      <c r="B6" s="299">
        <v>2679.4</v>
      </c>
      <c r="C6" s="300">
        <v>101.1</v>
      </c>
      <c r="D6" s="301">
        <v>101.1</v>
      </c>
      <c r="E6" s="299">
        <v>1662.34</v>
      </c>
      <c r="F6" s="302">
        <f>E6/1645.8*100</f>
        <v>101.00498237938996</v>
      </c>
      <c r="G6" s="303">
        <f t="shared" ref="G6:G11" si="0">E6/1645.8*100</f>
        <v>101.00498237938996</v>
      </c>
      <c r="H6" s="299">
        <v>1506.8</v>
      </c>
      <c r="I6" s="300">
        <v>102.2</v>
      </c>
      <c r="J6" s="301">
        <v>102.2</v>
      </c>
      <c r="K6" s="27"/>
      <c r="L6" s="27"/>
      <c r="M6" s="27"/>
    </row>
    <row r="7" spans="1:13" ht="18" hidden="1" customHeight="1">
      <c r="A7" s="293" t="s">
        <v>17</v>
      </c>
      <c r="B7" s="304">
        <v>2703.1</v>
      </c>
      <c r="C7" s="305">
        <v>100.9</v>
      </c>
      <c r="D7" s="306">
        <v>102</v>
      </c>
      <c r="E7" s="304">
        <v>1671.55</v>
      </c>
      <c r="F7" s="307">
        <f t="shared" ref="F7:F12" si="1">E7/E6*100</f>
        <v>100.55403828338368</v>
      </c>
      <c r="G7" s="308">
        <f t="shared" si="0"/>
        <v>101.56458864989671</v>
      </c>
      <c r="H7" s="304">
        <v>1524.3</v>
      </c>
      <c r="I7" s="305">
        <v>101.2</v>
      </c>
      <c r="J7" s="306">
        <v>103.4</v>
      </c>
      <c r="K7" s="27"/>
      <c r="L7" s="27"/>
      <c r="M7" s="27"/>
    </row>
    <row r="8" spans="1:13" ht="18" hidden="1" customHeight="1">
      <c r="A8" s="293" t="s">
        <v>18</v>
      </c>
      <c r="B8" s="304">
        <v>2800.3</v>
      </c>
      <c r="C8" s="305">
        <v>103.6</v>
      </c>
      <c r="D8" s="306">
        <v>105.6</v>
      </c>
      <c r="E8" s="304">
        <v>1684.83</v>
      </c>
      <c r="F8" s="307">
        <f t="shared" si="1"/>
        <v>100.79447219646435</v>
      </c>
      <c r="G8" s="308">
        <f t="shared" si="0"/>
        <v>102.37149106817354</v>
      </c>
      <c r="H8" s="304">
        <v>1542.5</v>
      </c>
      <c r="I8" s="305">
        <v>101.2</v>
      </c>
      <c r="J8" s="306">
        <v>104.7</v>
      </c>
      <c r="K8" s="27"/>
      <c r="L8" s="27"/>
      <c r="M8" s="27"/>
    </row>
    <row r="9" spans="1:13" ht="18" hidden="1" customHeight="1">
      <c r="A9" s="293" t="s">
        <v>19</v>
      </c>
      <c r="B9" s="304">
        <v>2903.6</v>
      </c>
      <c r="C9" s="305">
        <v>103.7</v>
      </c>
      <c r="D9" s="306">
        <v>109.5</v>
      </c>
      <c r="E9" s="304">
        <v>1703.7</v>
      </c>
      <c r="F9" s="307">
        <f t="shared" si="1"/>
        <v>101.11999430209578</v>
      </c>
      <c r="G9" s="308">
        <f t="shared" si="0"/>
        <v>103.51804593510757</v>
      </c>
      <c r="H9" s="304">
        <v>1555.4</v>
      </c>
      <c r="I9" s="305">
        <v>100.8</v>
      </c>
      <c r="J9" s="306">
        <v>105.5</v>
      </c>
      <c r="K9" s="27"/>
      <c r="L9" s="26"/>
      <c r="M9" s="26"/>
    </row>
    <row r="10" spans="1:13" ht="18" hidden="1" customHeight="1">
      <c r="A10" s="293" t="s">
        <v>20</v>
      </c>
      <c r="B10" s="304">
        <v>2944.1</v>
      </c>
      <c r="C10" s="305">
        <v>101.4</v>
      </c>
      <c r="D10" s="306">
        <v>111.1</v>
      </c>
      <c r="E10" s="304">
        <v>1752.4</v>
      </c>
      <c r="F10" s="307">
        <f t="shared" si="1"/>
        <v>102.85848447496626</v>
      </c>
      <c r="G10" s="308">
        <f t="shared" si="0"/>
        <v>106.47709320695104</v>
      </c>
      <c r="H10" s="304">
        <v>1589.8</v>
      </c>
      <c r="I10" s="305">
        <v>102.2</v>
      </c>
      <c r="J10" s="306">
        <v>107.9</v>
      </c>
      <c r="K10" s="19"/>
      <c r="L10" s="19"/>
      <c r="M10" s="19"/>
    </row>
    <row r="11" spans="1:13" ht="18" hidden="1" customHeight="1">
      <c r="A11" s="293" t="s">
        <v>21</v>
      </c>
      <c r="B11" s="304">
        <v>2989.1</v>
      </c>
      <c r="C11" s="305">
        <v>101.5</v>
      </c>
      <c r="D11" s="306">
        <v>112.8</v>
      </c>
      <c r="E11" s="304">
        <v>1769.4</v>
      </c>
      <c r="F11" s="307">
        <f t="shared" si="1"/>
        <v>100.97009815110705</v>
      </c>
      <c r="G11" s="308">
        <f t="shared" si="0"/>
        <v>107.5100255195042</v>
      </c>
      <c r="H11" s="304">
        <v>1666.3</v>
      </c>
      <c r="I11" s="305">
        <v>102.2</v>
      </c>
      <c r="J11" s="306">
        <v>113.1</v>
      </c>
      <c r="K11" s="19"/>
      <c r="L11" s="19"/>
      <c r="M11" s="19"/>
    </row>
    <row r="12" spans="1:13" ht="18" hidden="1" customHeight="1">
      <c r="A12" s="293" t="s">
        <v>205</v>
      </c>
      <c r="B12" s="304">
        <v>2970.1</v>
      </c>
      <c r="C12" s="305">
        <v>99.4</v>
      </c>
      <c r="D12" s="306">
        <v>112</v>
      </c>
      <c r="E12" s="304">
        <v>1775.6</v>
      </c>
      <c r="F12" s="307">
        <f t="shared" si="1"/>
        <v>100.35040126596586</v>
      </c>
      <c r="G12" s="308">
        <f>E12/1645.8*100</f>
        <v>107.88674200996475</v>
      </c>
      <c r="H12" s="304">
        <v>1726.5</v>
      </c>
      <c r="I12" s="307">
        <f t="shared" ref="I12:I18" si="2">H12/H11*100</f>
        <v>103.61279481485927</v>
      </c>
      <c r="J12" s="308">
        <f>H12/1473.8*100</f>
        <v>117.14615280227983</v>
      </c>
      <c r="K12" s="19"/>
      <c r="L12" s="19"/>
      <c r="M12" s="19"/>
    </row>
    <row r="13" spans="1:13" ht="18" hidden="1" customHeight="1">
      <c r="A13" s="293" t="s">
        <v>217</v>
      </c>
      <c r="B13" s="304">
        <v>2889.4</v>
      </c>
      <c r="C13" s="307">
        <f t="shared" ref="C13:C18" si="3">B13/B12*100</f>
        <v>97.282919767011222</v>
      </c>
      <c r="D13" s="309">
        <f>B13/2650.25*100</f>
        <v>109.0236770116027</v>
      </c>
      <c r="E13" s="304">
        <v>1783.1</v>
      </c>
      <c r="F13" s="307">
        <f t="shared" ref="F13:F18" si="4">E13/E12*100</f>
        <v>100.42239243072764</v>
      </c>
      <c r="G13" s="308">
        <f>E13/1645.8*100</f>
        <v>108.3424474419735</v>
      </c>
      <c r="H13" s="304">
        <v>1656.9</v>
      </c>
      <c r="I13" s="307">
        <f t="shared" si="2"/>
        <v>95.968722849695922</v>
      </c>
      <c r="J13" s="308">
        <f>H13/1473.8*100</f>
        <v>112.42366671190123</v>
      </c>
      <c r="K13" s="19"/>
      <c r="L13" s="19"/>
      <c r="M13" s="19"/>
    </row>
    <row r="14" spans="1:13" ht="18" hidden="1" customHeight="1">
      <c r="A14" s="310" t="s">
        <v>224</v>
      </c>
      <c r="B14" s="311">
        <v>2726.8</v>
      </c>
      <c r="C14" s="312">
        <f t="shared" si="3"/>
        <v>94.372534090122514</v>
      </c>
      <c r="D14" s="313">
        <f>B14/2650.25*100</f>
        <v>102.88840675407982</v>
      </c>
      <c r="E14" s="311">
        <v>1718.9</v>
      </c>
      <c r="F14" s="312">
        <f t="shared" si="4"/>
        <v>96.399528910324733</v>
      </c>
      <c r="G14" s="314">
        <f>E14/1645.8*100</f>
        <v>104.44160894397862</v>
      </c>
      <c r="H14" s="311">
        <v>1640.4</v>
      </c>
      <c r="I14" s="312">
        <f t="shared" si="2"/>
        <v>99.004164403403948</v>
      </c>
      <c r="J14" s="314">
        <f>H14/1473.8*100</f>
        <v>111.30411181978559</v>
      </c>
      <c r="K14" s="19"/>
      <c r="L14" s="19"/>
      <c r="M14" s="19"/>
    </row>
    <row r="15" spans="1:13" ht="18" hidden="1" customHeight="1">
      <c r="A15" s="310" t="s">
        <v>231</v>
      </c>
      <c r="B15" s="311">
        <v>2842.3</v>
      </c>
      <c r="C15" s="312">
        <f t="shared" si="3"/>
        <v>104.23573419392696</v>
      </c>
      <c r="D15" s="313">
        <f>B15/2650.25*100</f>
        <v>107.24648618054901</v>
      </c>
      <c r="E15" s="311">
        <v>1788.9</v>
      </c>
      <c r="F15" s="312">
        <f t="shared" si="4"/>
        <v>104.07237186572809</v>
      </c>
      <c r="G15" s="314">
        <f>E15/1645.8*100</f>
        <v>108.69485964272695</v>
      </c>
      <c r="H15" s="311">
        <v>1706.3</v>
      </c>
      <c r="I15" s="312">
        <f t="shared" si="2"/>
        <v>104.01731285052425</v>
      </c>
      <c r="J15" s="314">
        <f>H15/1473.8*100</f>
        <v>115.77554620708372</v>
      </c>
      <c r="K15" s="19"/>
      <c r="L15" s="19"/>
      <c r="M15" s="19"/>
    </row>
    <row r="16" spans="1:13" ht="18" hidden="1" customHeight="1" thickBot="1">
      <c r="A16" s="310" t="s">
        <v>236</v>
      </c>
      <c r="B16" s="311">
        <v>2955.4</v>
      </c>
      <c r="C16" s="312">
        <f t="shared" si="3"/>
        <v>103.97917179748795</v>
      </c>
      <c r="D16" s="313">
        <f>B16/2650.25*100</f>
        <v>111.51400811244223</v>
      </c>
      <c r="E16" s="311">
        <v>1847.5</v>
      </c>
      <c r="F16" s="312">
        <f t="shared" si="4"/>
        <v>103.27575605120465</v>
      </c>
      <c r="G16" s="314">
        <f>E16/1645.8*100</f>
        <v>112.25543808482198</v>
      </c>
      <c r="H16" s="311">
        <v>1754.5</v>
      </c>
      <c r="I16" s="312">
        <f t="shared" si="2"/>
        <v>102.82482564613491</v>
      </c>
      <c r="J16" s="314">
        <f>H16/1473.8*100</f>
        <v>119.04600352829422</v>
      </c>
      <c r="K16" s="19"/>
      <c r="L16" s="19"/>
      <c r="M16" s="19"/>
    </row>
    <row r="17" spans="1:13" ht="18" hidden="1" customHeight="1">
      <c r="A17" s="315" t="s">
        <v>240</v>
      </c>
      <c r="B17" s="299">
        <v>3026.4</v>
      </c>
      <c r="C17" s="302">
        <f t="shared" si="3"/>
        <v>102.40238208025987</v>
      </c>
      <c r="D17" s="316">
        <f>B17/B17*100</f>
        <v>100</v>
      </c>
      <c r="E17" s="317">
        <v>1922.04</v>
      </c>
      <c r="F17" s="302">
        <f t="shared" si="4"/>
        <v>104.03464140730716</v>
      </c>
      <c r="G17" s="303">
        <f>E17/E17*100</f>
        <v>100</v>
      </c>
      <c r="H17" s="317">
        <v>1802</v>
      </c>
      <c r="I17" s="302">
        <f t="shared" si="2"/>
        <v>102.70732402393845</v>
      </c>
      <c r="J17" s="303">
        <f>H17/H17*100</f>
        <v>100</v>
      </c>
      <c r="K17" s="19"/>
      <c r="L17" s="19"/>
      <c r="M17" s="19"/>
    </row>
    <row r="18" spans="1:13" ht="18" hidden="1" customHeight="1">
      <c r="A18" s="318" t="s">
        <v>16</v>
      </c>
      <c r="B18" s="319">
        <v>3049.23</v>
      </c>
      <c r="C18" s="312">
        <f t="shared" si="3"/>
        <v>100.75436161776368</v>
      </c>
      <c r="D18" s="313">
        <f>B18/B17*100</f>
        <v>100.75436161776368</v>
      </c>
      <c r="E18" s="319">
        <v>2038.6</v>
      </c>
      <c r="F18" s="312">
        <f t="shared" si="4"/>
        <v>106.06438991904434</v>
      </c>
      <c r="G18" s="314">
        <f>E18/1922*100</f>
        <v>106.06659729448491</v>
      </c>
      <c r="H18" s="319">
        <v>1880</v>
      </c>
      <c r="I18" s="312">
        <f t="shared" si="2"/>
        <v>104.32852386237515</v>
      </c>
      <c r="J18" s="314">
        <f>H18/1802*100</f>
        <v>104.32852386237515</v>
      </c>
      <c r="K18" s="19"/>
      <c r="L18" s="19"/>
      <c r="M18" s="19"/>
    </row>
    <row r="19" spans="1:13" ht="18" hidden="1" customHeight="1">
      <c r="A19" s="318" t="s">
        <v>17</v>
      </c>
      <c r="B19" s="319">
        <v>3222.24</v>
      </c>
      <c r="C19" s="312">
        <f t="shared" ref="C19:C24" si="5">B19/B18*100</f>
        <v>105.67389144144586</v>
      </c>
      <c r="D19" s="313">
        <f>B19/B17*100</f>
        <v>106.4710547184774</v>
      </c>
      <c r="E19" s="319">
        <v>2109.6</v>
      </c>
      <c r="F19" s="312">
        <f t="shared" ref="F19:F24" si="6">E19/E18*100</f>
        <v>103.48278230157952</v>
      </c>
      <c r="G19" s="314">
        <f>E19/E17*100</f>
        <v>109.75838171942311</v>
      </c>
      <c r="H19" s="319">
        <v>1941</v>
      </c>
      <c r="I19" s="312">
        <f t="shared" ref="I19:I24" si="7">H19/H18*100</f>
        <v>103.24468085106382</v>
      </c>
      <c r="J19" s="314">
        <f>H19/H17*100</f>
        <v>107.71365149833518</v>
      </c>
      <c r="K19" s="19"/>
      <c r="L19" s="19"/>
      <c r="M19" s="19"/>
    </row>
    <row r="20" spans="1:13" ht="18" hidden="1" customHeight="1">
      <c r="A20" s="318" t="s">
        <v>18</v>
      </c>
      <c r="B20" s="319">
        <v>3317.51</v>
      </c>
      <c r="C20" s="312">
        <f t="shared" si="5"/>
        <v>102.95663885992354</v>
      </c>
      <c r="D20" s="313">
        <f>B20/B17*100</f>
        <v>109.61901929685436</v>
      </c>
      <c r="E20" s="319">
        <v>2179.4</v>
      </c>
      <c r="F20" s="312">
        <f t="shared" si="6"/>
        <v>103.3086841107319</v>
      </c>
      <c r="G20" s="314">
        <f>E20/E17*100</f>
        <v>113.38993985557013</v>
      </c>
      <c r="H20" s="319">
        <v>1993.5</v>
      </c>
      <c r="I20" s="312">
        <f t="shared" si="7"/>
        <v>102.7047913446677</v>
      </c>
      <c r="J20" s="314">
        <f>H20/H17*100</f>
        <v>110.62708102108768</v>
      </c>
      <c r="K20" s="19"/>
      <c r="L20" s="19"/>
      <c r="M20" s="19"/>
    </row>
    <row r="21" spans="1:13" ht="16.5" hidden="1" customHeight="1">
      <c r="A21" s="320" t="s">
        <v>19</v>
      </c>
      <c r="B21" s="319">
        <v>3437.04</v>
      </c>
      <c r="C21" s="312">
        <f t="shared" si="5"/>
        <v>103.60300345741234</v>
      </c>
      <c r="D21" s="313">
        <f>B21/B17*100</f>
        <v>113.56859635210151</v>
      </c>
      <c r="E21" s="319">
        <v>2274.83</v>
      </c>
      <c r="F21" s="312">
        <f t="shared" si="6"/>
        <v>104.37872809030007</v>
      </c>
      <c r="G21" s="314">
        <f>E21/E17*100</f>
        <v>118.35497700360034</v>
      </c>
      <c r="H21" s="311">
        <v>2070.3000000000002</v>
      </c>
      <c r="I21" s="312">
        <f t="shared" si="7"/>
        <v>103.85252069224981</v>
      </c>
      <c r="J21" s="314">
        <f>H21/H17*100</f>
        <v>114.88901220865706</v>
      </c>
      <c r="K21" s="19"/>
      <c r="L21" s="19"/>
      <c r="M21" s="19"/>
    </row>
    <row r="22" spans="1:13" ht="16.5" hidden="1" customHeight="1">
      <c r="A22" s="321" t="s">
        <v>20</v>
      </c>
      <c r="B22" s="322">
        <v>3674.67</v>
      </c>
      <c r="C22" s="307">
        <f t="shared" si="5"/>
        <v>106.91379791913972</v>
      </c>
      <c r="D22" s="309">
        <f>B22/B17*100</f>
        <v>121.42049960348929</v>
      </c>
      <c r="E22" s="322">
        <v>2357.1</v>
      </c>
      <c r="F22" s="307">
        <f t="shared" si="6"/>
        <v>103.61653398275914</v>
      </c>
      <c r="G22" s="308">
        <f>E22/E17*100</f>
        <v>122.63532496722232</v>
      </c>
      <c r="H22" s="304">
        <v>2155.1999999999998</v>
      </c>
      <c r="I22" s="307">
        <f t="shared" si="7"/>
        <v>104.10085494855817</v>
      </c>
      <c r="J22" s="308">
        <f>H22/H17*100</f>
        <v>119.60044395116536</v>
      </c>
      <c r="K22" s="19"/>
      <c r="L22" s="19"/>
      <c r="M22" s="19"/>
    </row>
    <row r="23" spans="1:13" ht="16.5" hidden="1" customHeight="1">
      <c r="A23" s="320" t="s">
        <v>21</v>
      </c>
      <c r="B23" s="319">
        <v>3705.87</v>
      </c>
      <c r="C23" s="312">
        <f t="shared" si="5"/>
        <v>100.84905583358506</v>
      </c>
      <c r="D23" s="313">
        <f>B23/B17*100</f>
        <v>122.45142743854083</v>
      </c>
      <c r="E23" s="319">
        <v>2355.83</v>
      </c>
      <c r="F23" s="312">
        <f t="shared" si="6"/>
        <v>99.946120232489079</v>
      </c>
      <c r="G23" s="314">
        <f>E23/E17*100</f>
        <v>122.56924933924371</v>
      </c>
      <c r="H23" s="311">
        <v>2173.9</v>
      </c>
      <c r="I23" s="312">
        <f t="shared" si="7"/>
        <v>100.86766889383819</v>
      </c>
      <c r="J23" s="314">
        <f>H23/H17*100</f>
        <v>120.63817980022198</v>
      </c>
      <c r="K23" s="19"/>
      <c r="L23" s="19"/>
      <c r="M23" s="19"/>
    </row>
    <row r="24" spans="1:13" ht="16.5" hidden="1" customHeight="1">
      <c r="A24" s="320" t="s">
        <v>205</v>
      </c>
      <c r="B24" s="319">
        <v>3734.85</v>
      </c>
      <c r="C24" s="312">
        <f t="shared" si="5"/>
        <v>100.78200260667536</v>
      </c>
      <c r="D24" s="313">
        <f>B24/B17*100</f>
        <v>123.40900079302139</v>
      </c>
      <c r="E24" s="319">
        <v>2382.3000000000002</v>
      </c>
      <c r="F24" s="312">
        <f t="shared" si="6"/>
        <v>101.12359550561798</v>
      </c>
      <c r="G24" s="314">
        <f>E24/E17*100</f>
        <v>123.94643191608917</v>
      </c>
      <c r="H24" s="311">
        <v>2147.4</v>
      </c>
      <c r="I24" s="312">
        <f t="shared" si="7"/>
        <v>98.780992685956122</v>
      </c>
      <c r="J24" s="314">
        <f>H24/H17*100</f>
        <v>119.16759156492786</v>
      </c>
      <c r="K24" s="19"/>
      <c r="L24" s="19"/>
      <c r="M24" s="19"/>
    </row>
    <row r="25" spans="1:13" ht="16.5" hidden="1" customHeight="1">
      <c r="A25" s="320" t="s">
        <v>217</v>
      </c>
      <c r="B25" s="322">
        <v>3311.01</v>
      </c>
      <c r="C25" s="307">
        <f t="shared" ref="C25:C32" si="8">B25/B24*100</f>
        <v>88.651753082453126</v>
      </c>
      <c r="D25" s="309">
        <f>B25/B17*100</f>
        <v>109.40424266455196</v>
      </c>
      <c r="E25" s="322">
        <v>2262.54</v>
      </c>
      <c r="F25" s="307">
        <f t="shared" ref="F25:F35" si="9">E25/E24*100</f>
        <v>94.972925324266456</v>
      </c>
      <c r="G25" s="308">
        <f>E25/E17*100</f>
        <v>117.71555222576013</v>
      </c>
      <c r="H25" s="304">
        <v>2068.1</v>
      </c>
      <c r="I25" s="307">
        <f t="shared" ref="I25:I32" si="10">H25/H24*100</f>
        <v>96.307162149576214</v>
      </c>
      <c r="J25" s="308">
        <f>H25/H17*100</f>
        <v>114.76692563817979</v>
      </c>
      <c r="K25" s="19"/>
      <c r="L25" s="19"/>
      <c r="M25" s="19"/>
    </row>
    <row r="26" spans="1:13" ht="16.5" hidden="1" customHeight="1">
      <c r="A26" s="320" t="s">
        <v>224</v>
      </c>
      <c r="B26" s="319">
        <v>3270.26</v>
      </c>
      <c r="C26" s="312">
        <f t="shared" si="8"/>
        <v>98.769257718943777</v>
      </c>
      <c r="D26" s="313">
        <f>B26/B17*100</f>
        <v>108.05775839280993</v>
      </c>
      <c r="E26" s="319">
        <v>2196.8000000000002</v>
      </c>
      <c r="F26" s="312">
        <f t="shared" si="9"/>
        <v>97.094416010324693</v>
      </c>
      <c r="G26" s="314">
        <f>E26/E17*100</f>
        <v>114.29522798693057</v>
      </c>
      <c r="H26" s="311">
        <v>2037.8</v>
      </c>
      <c r="I26" s="312">
        <f t="shared" si="10"/>
        <v>98.534887094434509</v>
      </c>
      <c r="J26" s="314">
        <f>H26/H17*100</f>
        <v>113.08546059933407</v>
      </c>
      <c r="K26" s="19"/>
      <c r="L26" s="19"/>
      <c r="M26" s="19"/>
    </row>
    <row r="27" spans="1:13" ht="16.5" hidden="1" customHeight="1">
      <c r="A27" s="320" t="s">
        <v>231</v>
      </c>
      <c r="B27" s="319">
        <v>3404.45</v>
      </c>
      <c r="C27" s="312">
        <f t="shared" si="8"/>
        <v>104.10334346504557</v>
      </c>
      <c r="D27" s="313">
        <f>B27/B17*100</f>
        <v>112.49173936029607</v>
      </c>
      <c r="E27" s="319">
        <v>2201.81</v>
      </c>
      <c r="F27" s="312">
        <f t="shared" si="9"/>
        <v>100.22805899490166</v>
      </c>
      <c r="G27" s="314">
        <f>E27/E17*100</f>
        <v>114.55588853509812</v>
      </c>
      <c r="H27" s="311">
        <v>2066.8000000000002</v>
      </c>
      <c r="I27" s="312">
        <f t="shared" si="10"/>
        <v>101.42310334674652</v>
      </c>
      <c r="J27" s="314">
        <f>H27/H17*100</f>
        <v>114.69478357380689</v>
      </c>
      <c r="K27" s="19"/>
      <c r="L27" s="19"/>
      <c r="M27" s="19"/>
    </row>
    <row r="28" spans="1:13" ht="16.5" hidden="1" customHeight="1" thickBot="1">
      <c r="A28" s="320" t="s">
        <v>236</v>
      </c>
      <c r="B28" s="319">
        <v>3476.63</v>
      </c>
      <c r="C28" s="312">
        <f>B28/B27*100</f>
        <v>102.12016625299241</v>
      </c>
      <c r="D28" s="313">
        <f>B28/B17*100</f>
        <v>114.87675125561722</v>
      </c>
      <c r="E28" s="319">
        <v>2225.09</v>
      </c>
      <c r="F28" s="312">
        <f>E28/E27*100</f>
        <v>101.05731193881398</v>
      </c>
      <c r="G28" s="314">
        <f>E28/E17*100</f>
        <v>115.76710162119417</v>
      </c>
      <c r="H28" s="311">
        <v>2093.5</v>
      </c>
      <c r="I28" s="312">
        <f>H28/H27*100</f>
        <v>101.2918521385717</v>
      </c>
      <c r="J28" s="314">
        <f>H28/H17*100</f>
        <v>116.1764705882353</v>
      </c>
      <c r="K28" s="19"/>
      <c r="L28" s="19"/>
      <c r="M28" s="19"/>
    </row>
    <row r="29" spans="1:13" ht="16.5" hidden="1" customHeight="1">
      <c r="A29" s="323" t="s">
        <v>289</v>
      </c>
      <c r="B29" s="317">
        <v>3437.58</v>
      </c>
      <c r="C29" s="302">
        <f>B29/B28*100</f>
        <v>98.876785852966805</v>
      </c>
      <c r="D29" s="303">
        <v>120.1</v>
      </c>
      <c r="E29" s="324">
        <v>2241.8000000000002</v>
      </c>
      <c r="F29" s="302">
        <f>E29/E28*100</f>
        <v>100.75098085920121</v>
      </c>
      <c r="G29" s="325">
        <f>E29/E17*100</f>
        <v>116.63649039562134</v>
      </c>
      <c r="H29" s="326">
        <v>2116.4</v>
      </c>
      <c r="I29" s="302">
        <f>H29/H28*100</f>
        <v>101.09386195366612</v>
      </c>
      <c r="J29" s="303">
        <f>H29/H17*100</f>
        <v>117.44728079911211</v>
      </c>
      <c r="K29" s="19"/>
      <c r="L29" s="19"/>
      <c r="M29" s="19"/>
    </row>
    <row r="30" spans="1:13" ht="16.5" hidden="1" customHeight="1">
      <c r="A30" s="327" t="s">
        <v>16</v>
      </c>
      <c r="B30" s="322">
        <v>3458.68</v>
      </c>
      <c r="C30" s="307">
        <f>B30/B29*100</f>
        <v>100.61380389692749</v>
      </c>
      <c r="D30" s="308">
        <f t="shared" ref="D30:D35" si="11">B30/B$29*100</f>
        <v>100.61380389692749</v>
      </c>
      <c r="E30" s="328">
        <v>2295.15</v>
      </c>
      <c r="F30" s="307">
        <f>E30/E29*100</f>
        <v>102.37978410206084</v>
      </c>
      <c r="G30" s="329">
        <f t="shared" ref="G30:G35" si="12">E30/E$29*100</f>
        <v>102.37978410206084</v>
      </c>
      <c r="H30" s="304">
        <v>2159.42</v>
      </c>
      <c r="I30" s="307">
        <f>H30/H29*100</f>
        <v>102.03269703269704</v>
      </c>
      <c r="J30" s="308">
        <f t="shared" ref="J30:J35" si="13">H30/H$29*100</f>
        <v>102.03269703269704</v>
      </c>
      <c r="K30" s="19"/>
      <c r="L30" s="19"/>
      <c r="M30" s="19"/>
    </row>
    <row r="31" spans="1:13" ht="16.5" hidden="1" customHeight="1">
      <c r="A31" s="327" t="s">
        <v>17</v>
      </c>
      <c r="B31" s="322">
        <v>3610.8</v>
      </c>
      <c r="C31" s="307">
        <f t="shared" si="8"/>
        <v>104.39820972162792</v>
      </c>
      <c r="D31" s="308">
        <f t="shared" si="11"/>
        <v>105.0390100012218</v>
      </c>
      <c r="E31" s="328">
        <v>2360.09</v>
      </c>
      <c r="F31" s="307">
        <f t="shared" si="9"/>
        <v>102.82944469860358</v>
      </c>
      <c r="G31" s="329">
        <f t="shared" si="12"/>
        <v>105.27656347577839</v>
      </c>
      <c r="H31" s="304">
        <v>2190.87</v>
      </c>
      <c r="I31" s="307">
        <f t="shared" si="10"/>
        <v>101.45640959146436</v>
      </c>
      <c r="J31" s="308">
        <f t="shared" si="13"/>
        <v>103.51871101871102</v>
      </c>
      <c r="K31" s="19"/>
      <c r="L31" s="19"/>
      <c r="M31" s="19"/>
    </row>
    <row r="32" spans="1:13" ht="16.5" hidden="1" customHeight="1">
      <c r="A32" s="327" t="s">
        <v>18</v>
      </c>
      <c r="B32" s="322">
        <v>3757.48</v>
      </c>
      <c r="C32" s="307">
        <f t="shared" si="8"/>
        <v>104.06225767143016</v>
      </c>
      <c r="D32" s="308">
        <f t="shared" si="11"/>
        <v>109.30596524299072</v>
      </c>
      <c r="E32" s="328">
        <v>2423.02</v>
      </c>
      <c r="F32" s="307">
        <f t="shared" si="9"/>
        <v>102.66642373807777</v>
      </c>
      <c r="G32" s="329">
        <f t="shared" si="12"/>
        <v>108.08368275492906</v>
      </c>
      <c r="H32" s="304">
        <v>2204.0500000000002</v>
      </c>
      <c r="I32" s="307">
        <f t="shared" si="10"/>
        <v>100.60158749720432</v>
      </c>
      <c r="J32" s="308">
        <f t="shared" si="13"/>
        <v>104.14146664146664</v>
      </c>
      <c r="K32" s="19"/>
      <c r="L32" s="19"/>
      <c r="M32" s="19"/>
    </row>
    <row r="33" spans="1:13" ht="16.5" hidden="1" customHeight="1">
      <c r="A33" s="327" t="s">
        <v>19</v>
      </c>
      <c r="B33" s="322">
        <v>3814.09</v>
      </c>
      <c r="C33" s="307">
        <f t="shared" ref="C33:C38" si="14">B33/B32*100</f>
        <v>101.50659484548154</v>
      </c>
      <c r="D33" s="308">
        <f t="shared" si="11"/>
        <v>110.95276328114548</v>
      </c>
      <c r="E33" s="328">
        <v>2406.36</v>
      </c>
      <c r="F33" s="307">
        <f t="shared" si="9"/>
        <v>99.312428291966228</v>
      </c>
      <c r="G33" s="329">
        <f t="shared" si="12"/>
        <v>107.34052993130521</v>
      </c>
      <c r="H33" s="304">
        <v>2212.92</v>
      </c>
      <c r="I33" s="307">
        <f t="shared" ref="I33:I38" si="15">H33/H32*100</f>
        <v>100.40244096095823</v>
      </c>
      <c r="J33" s="308">
        <f t="shared" si="13"/>
        <v>104.56057456057455</v>
      </c>
      <c r="K33" s="19"/>
      <c r="L33" s="19"/>
      <c r="M33" s="19"/>
    </row>
    <row r="34" spans="1:13" ht="16.5" hidden="1" customHeight="1">
      <c r="A34" s="330" t="s">
        <v>20</v>
      </c>
      <c r="B34" s="319">
        <v>3947.2</v>
      </c>
      <c r="C34" s="312">
        <f t="shared" si="14"/>
        <v>103.48995435346306</v>
      </c>
      <c r="D34" s="314">
        <f t="shared" si="11"/>
        <v>114.82496407356338</v>
      </c>
      <c r="E34" s="331">
        <v>2406.1</v>
      </c>
      <c r="F34" s="332">
        <f t="shared" si="9"/>
        <v>99.989195299123978</v>
      </c>
      <c r="G34" s="333">
        <f t="shared" si="12"/>
        <v>107.32893210812739</v>
      </c>
      <c r="H34" s="334">
        <v>2240.4</v>
      </c>
      <c r="I34" s="312">
        <f t="shared" si="15"/>
        <v>101.2417981671276</v>
      </c>
      <c r="J34" s="314">
        <f t="shared" si="13"/>
        <v>105.85900585900585</v>
      </c>
      <c r="K34" s="19"/>
      <c r="L34" s="19"/>
      <c r="M34" s="19"/>
    </row>
    <row r="35" spans="1:13" ht="16.5" hidden="1" customHeight="1">
      <c r="A35" s="327" t="s">
        <v>21</v>
      </c>
      <c r="B35" s="322">
        <v>3926.3</v>
      </c>
      <c r="C35" s="307">
        <f t="shared" si="14"/>
        <v>99.470510741791657</v>
      </c>
      <c r="D35" s="308">
        <f t="shared" si="11"/>
        <v>114.21697822305228</v>
      </c>
      <c r="E35" s="328">
        <v>2410.9299999999998</v>
      </c>
      <c r="F35" s="335">
        <f t="shared" si="9"/>
        <v>100.20073978637629</v>
      </c>
      <c r="G35" s="329">
        <f t="shared" si="12"/>
        <v>107.54438397716119</v>
      </c>
      <c r="H35" s="304">
        <v>2270.63</v>
      </c>
      <c r="I35" s="307">
        <f t="shared" si="15"/>
        <v>101.34931262274594</v>
      </c>
      <c r="J35" s="308">
        <f t="shared" si="13"/>
        <v>107.28737478737477</v>
      </c>
      <c r="K35" s="19"/>
      <c r="L35" s="19"/>
      <c r="M35" s="19"/>
    </row>
    <row r="36" spans="1:13" ht="16.5" hidden="1" customHeight="1">
      <c r="A36" s="327" t="s">
        <v>205</v>
      </c>
      <c r="B36" s="322">
        <v>3709.52</v>
      </c>
      <c r="C36" s="307">
        <f t="shared" si="14"/>
        <v>94.478771362351324</v>
      </c>
      <c r="D36" s="308">
        <f>B36/B$29*100</f>
        <v>107.91079771234415</v>
      </c>
      <c r="E36" s="328">
        <v>2423.37</v>
      </c>
      <c r="F36" s="307">
        <f t="shared" ref="F36:F41" si="16">E36/E35*100</f>
        <v>100.51598345866533</v>
      </c>
      <c r="G36" s="329">
        <f>E36/E$29*100</f>
        <v>108.09929520920687</v>
      </c>
      <c r="H36" s="336">
        <v>2305.1999999999998</v>
      </c>
      <c r="I36" s="307">
        <f t="shared" si="15"/>
        <v>101.52248494911103</v>
      </c>
      <c r="J36" s="308">
        <f>H36/H$29*100</f>
        <v>108.92080892080891</v>
      </c>
      <c r="K36" s="19"/>
      <c r="L36" s="19"/>
      <c r="M36" s="19"/>
    </row>
    <row r="37" spans="1:13" ht="16.5" hidden="1" customHeight="1">
      <c r="A37" s="327" t="s">
        <v>217</v>
      </c>
      <c r="B37" s="322">
        <v>3718.28</v>
      </c>
      <c r="C37" s="307">
        <f t="shared" si="14"/>
        <v>100.23614915137269</v>
      </c>
      <c r="D37" s="308">
        <f>B37/B$29*100</f>
        <v>108.16562814538135</v>
      </c>
      <c r="E37" s="328">
        <v>2428.86</v>
      </c>
      <c r="F37" s="307">
        <f t="shared" si="16"/>
        <v>100.22654402753193</v>
      </c>
      <c r="G37" s="329">
        <f>E37/E$29*100</f>
        <v>108.34418770630742</v>
      </c>
      <c r="H37" s="336">
        <v>2225.67</v>
      </c>
      <c r="I37" s="307">
        <f t="shared" si="15"/>
        <v>96.549973971889642</v>
      </c>
      <c r="J37" s="308">
        <f>H37/H$29*100</f>
        <v>105.16301266301267</v>
      </c>
      <c r="K37" s="19"/>
      <c r="L37" s="19"/>
      <c r="M37" s="19"/>
    </row>
    <row r="38" spans="1:13" ht="16.5" hidden="1" customHeight="1">
      <c r="A38" s="337" t="s">
        <v>224</v>
      </c>
      <c r="B38" s="322">
        <v>3475.35</v>
      </c>
      <c r="C38" s="307">
        <f t="shared" si="14"/>
        <v>93.466602837871278</v>
      </c>
      <c r="D38" s="308">
        <f>B38/B$29*100</f>
        <v>101.09873806573229</v>
      </c>
      <c r="E38" s="328">
        <v>2313.62</v>
      </c>
      <c r="F38" s="307">
        <f t="shared" si="16"/>
        <v>95.25538730103834</v>
      </c>
      <c r="G38" s="308">
        <f>E38/E$29*100</f>
        <v>103.20367561780711</v>
      </c>
      <c r="H38" s="322">
        <v>2139.96</v>
      </c>
      <c r="I38" s="307">
        <f t="shared" si="15"/>
        <v>96.149024788041345</v>
      </c>
      <c r="J38" s="308">
        <f>H38/H$29*100</f>
        <v>101.11321111321112</v>
      </c>
      <c r="K38" s="19"/>
      <c r="L38" s="19"/>
      <c r="M38" s="19"/>
    </row>
    <row r="39" spans="1:13" ht="16.5" hidden="1" customHeight="1">
      <c r="A39" s="337" t="s">
        <v>231</v>
      </c>
      <c r="B39" s="322">
        <v>3484.3</v>
      </c>
      <c r="C39" s="307">
        <f t="shared" ref="C39:C44" si="17">B39/B38*100</f>
        <v>100.25752801876071</v>
      </c>
      <c r="D39" s="308">
        <f>B39/B$29*100</f>
        <v>101.35909564286504</v>
      </c>
      <c r="E39" s="328">
        <v>2259.6999999999998</v>
      </c>
      <c r="F39" s="307">
        <f t="shared" si="16"/>
        <v>97.669453064893972</v>
      </c>
      <c r="G39" s="308">
        <f>E39/E$29*100</f>
        <v>100.79846551877954</v>
      </c>
      <c r="H39" s="322">
        <v>2101.3000000000002</v>
      </c>
      <c r="I39" s="307">
        <f t="shared" ref="I39:I44" si="18">H39/H38*100</f>
        <v>98.193424176152831</v>
      </c>
      <c r="J39" s="308">
        <f>H39/H$29*100</f>
        <v>99.286524286524298</v>
      </c>
      <c r="K39" s="19"/>
      <c r="L39" s="19"/>
      <c r="M39" s="19"/>
    </row>
    <row r="40" spans="1:13" ht="16.5" hidden="1" customHeight="1" thickBot="1">
      <c r="A40" s="338" t="s">
        <v>236</v>
      </c>
      <c r="B40" s="339">
        <v>3509.28</v>
      </c>
      <c r="C40" s="340">
        <f t="shared" si="17"/>
        <v>100.71693022988835</v>
      </c>
      <c r="D40" s="341">
        <f>B40/B$29*100</f>
        <v>102.0857696402702</v>
      </c>
      <c r="E40" s="342">
        <v>2268.39</v>
      </c>
      <c r="F40" s="340">
        <f t="shared" si="16"/>
        <v>100.38456432269771</v>
      </c>
      <c r="G40" s="341">
        <f>E40/E$29*100</f>
        <v>101.1861004549915</v>
      </c>
      <c r="H40" s="339">
        <v>2107.6999999999998</v>
      </c>
      <c r="I40" s="340">
        <f t="shared" si="18"/>
        <v>100.30457335934895</v>
      </c>
      <c r="J40" s="341">
        <f>H40/H$29*100</f>
        <v>99.58892458892457</v>
      </c>
      <c r="K40" s="19"/>
      <c r="L40" s="19"/>
      <c r="M40" s="19"/>
    </row>
    <row r="41" spans="1:13" ht="3" hidden="1" customHeight="1">
      <c r="A41" s="323" t="s">
        <v>309</v>
      </c>
      <c r="B41" s="343">
        <v>3484.4</v>
      </c>
      <c r="C41" s="344">
        <f t="shared" si="17"/>
        <v>99.291022659918838</v>
      </c>
      <c r="D41" s="345">
        <f t="shared" ref="D41:D46" si="19">B41/B$41*100</f>
        <v>100</v>
      </c>
      <c r="E41" s="346">
        <v>2298.23</v>
      </c>
      <c r="F41" s="344">
        <f t="shared" si="16"/>
        <v>101.31547044379494</v>
      </c>
      <c r="G41" s="347">
        <f t="shared" ref="G41:G46" si="20">E41/E$41*100</f>
        <v>100</v>
      </c>
      <c r="H41" s="343">
        <v>2131</v>
      </c>
      <c r="I41" s="344">
        <f t="shared" si="18"/>
        <v>101.10547041799119</v>
      </c>
      <c r="J41" s="345">
        <f t="shared" ref="J41:J46" si="21">H41/H$41*100</f>
        <v>100</v>
      </c>
      <c r="K41" s="19"/>
      <c r="L41" s="19"/>
      <c r="M41" s="19"/>
    </row>
    <row r="42" spans="1:13" ht="16.5" hidden="1" customHeight="1">
      <c r="A42" s="327" t="s">
        <v>16</v>
      </c>
      <c r="B42" s="322">
        <v>3582.03</v>
      </c>
      <c r="C42" s="307">
        <f t="shared" si="17"/>
        <v>102.80191711628974</v>
      </c>
      <c r="D42" s="348">
        <f t="shared" si="19"/>
        <v>102.80191711628974</v>
      </c>
      <c r="E42" s="328">
        <v>2348.34</v>
      </c>
      <c r="F42" s="307">
        <f t="shared" ref="F42:F47" si="22">E42/E41*100</f>
        <v>102.18037359185112</v>
      </c>
      <c r="G42" s="349">
        <f t="shared" si="20"/>
        <v>102.18037359185112</v>
      </c>
      <c r="H42" s="350">
        <v>2192.7199999999998</v>
      </c>
      <c r="I42" s="307">
        <f t="shared" si="18"/>
        <v>102.89629282027218</v>
      </c>
      <c r="J42" s="348">
        <f t="shared" si="21"/>
        <v>102.89629282027218</v>
      </c>
      <c r="K42" s="19"/>
      <c r="L42" s="19"/>
      <c r="M42" s="19"/>
    </row>
    <row r="43" spans="1:13" ht="16.5" hidden="1" customHeight="1">
      <c r="A43" s="327" t="s">
        <v>17</v>
      </c>
      <c r="B43" s="322">
        <v>3667.61</v>
      </c>
      <c r="C43" s="307">
        <f t="shared" si="17"/>
        <v>102.38914805291972</v>
      </c>
      <c r="D43" s="348">
        <f t="shared" si="19"/>
        <v>105.25800711743771</v>
      </c>
      <c r="E43" s="328">
        <v>2397.3200000000002</v>
      </c>
      <c r="F43" s="307">
        <f t="shared" si="22"/>
        <v>102.08572864236014</v>
      </c>
      <c r="G43" s="349">
        <f t="shared" si="20"/>
        <v>104.31157891072695</v>
      </c>
      <c r="H43" s="350">
        <v>2239.67</v>
      </c>
      <c r="I43" s="307">
        <f t="shared" si="18"/>
        <v>102.14117625597432</v>
      </c>
      <c r="J43" s="348">
        <f t="shared" si="21"/>
        <v>105.09948381041765</v>
      </c>
      <c r="K43" s="19"/>
      <c r="L43" s="19"/>
      <c r="M43" s="19"/>
    </row>
    <row r="44" spans="1:13" ht="16.5" hidden="1" customHeight="1">
      <c r="A44" s="327" t="s">
        <v>18</v>
      </c>
      <c r="B44" s="322">
        <v>3761.96</v>
      </c>
      <c r="C44" s="307">
        <f t="shared" si="17"/>
        <v>102.57251997895087</v>
      </c>
      <c r="D44" s="348">
        <f t="shared" si="19"/>
        <v>107.96579037997932</v>
      </c>
      <c r="E44" s="328">
        <v>2457.02</v>
      </c>
      <c r="F44" s="307">
        <f t="shared" si="22"/>
        <v>102.49028081357514</v>
      </c>
      <c r="G44" s="349">
        <f t="shared" si="20"/>
        <v>106.9092301466781</v>
      </c>
      <c r="H44" s="350">
        <v>2272.67</v>
      </c>
      <c r="I44" s="307">
        <f t="shared" si="18"/>
        <v>101.47343135372621</v>
      </c>
      <c r="J44" s="348">
        <f t="shared" si="21"/>
        <v>106.64805255748475</v>
      </c>
      <c r="K44" s="19"/>
      <c r="L44" s="19"/>
      <c r="M44" s="19"/>
    </row>
    <row r="45" spans="1:13" ht="16.5" hidden="1" customHeight="1">
      <c r="A45" s="327" t="s">
        <v>19</v>
      </c>
      <c r="B45" s="322">
        <v>3809.35</v>
      </c>
      <c r="C45" s="307">
        <f t="shared" ref="C45:C50" si="23">B45/B44*100</f>
        <v>101.2597156801242</v>
      </c>
      <c r="D45" s="348">
        <f t="shared" si="19"/>
        <v>109.32585237056594</v>
      </c>
      <c r="E45" s="328">
        <v>2470.25</v>
      </c>
      <c r="F45" s="307">
        <f t="shared" si="22"/>
        <v>100.53845715541591</v>
      </c>
      <c r="G45" s="349">
        <f t="shared" si="20"/>
        <v>107.48489054620293</v>
      </c>
      <c r="H45" s="350">
        <v>2282.61</v>
      </c>
      <c r="I45" s="307">
        <f t="shared" ref="I45:I50" si="24">H45/H44*100</f>
        <v>100.43737102174974</v>
      </c>
      <c r="J45" s="348">
        <f t="shared" si="21"/>
        <v>107.11450023463162</v>
      </c>
      <c r="K45" s="19"/>
      <c r="L45" s="19"/>
      <c r="M45" s="19"/>
    </row>
    <row r="46" spans="1:13" ht="16.5" hidden="1" customHeight="1">
      <c r="A46" s="351" t="s">
        <v>20</v>
      </c>
      <c r="B46" s="350">
        <v>3854.5</v>
      </c>
      <c r="C46" s="352">
        <f t="shared" si="23"/>
        <v>101.18524157664694</v>
      </c>
      <c r="D46" s="348">
        <f t="shared" si="19"/>
        <v>110.62162782688554</v>
      </c>
      <c r="E46" s="353">
        <v>2532.1999999999998</v>
      </c>
      <c r="F46" s="352">
        <f t="shared" si="22"/>
        <v>102.50784333569476</v>
      </c>
      <c r="G46" s="349">
        <f t="shared" si="20"/>
        <v>110.18044321064471</v>
      </c>
      <c r="H46" s="350">
        <v>2316.8000000000002</v>
      </c>
      <c r="I46" s="352">
        <f t="shared" si="24"/>
        <v>101.49784676313519</v>
      </c>
      <c r="J46" s="348">
        <f t="shared" si="21"/>
        <v>108.71891130924449</v>
      </c>
      <c r="K46" s="19"/>
      <c r="L46" s="19"/>
      <c r="M46" s="19"/>
    </row>
    <row r="47" spans="1:13" ht="16.5" hidden="1" customHeight="1">
      <c r="A47" s="351" t="s">
        <v>21</v>
      </c>
      <c r="B47" s="350">
        <v>3808.84</v>
      </c>
      <c r="C47" s="352">
        <f t="shared" si="23"/>
        <v>98.815410559086786</v>
      </c>
      <c r="D47" s="348">
        <f t="shared" ref="D47:D52" si="25">B47/B$41*100</f>
        <v>109.31121570428195</v>
      </c>
      <c r="E47" s="353">
        <v>2548.98</v>
      </c>
      <c r="F47" s="352">
        <f t="shared" si="22"/>
        <v>100.66266487639209</v>
      </c>
      <c r="G47" s="349">
        <f t="shared" ref="G47:G52" si="26">E47/E$41*100</f>
        <v>110.91057030845477</v>
      </c>
      <c r="H47" s="350">
        <v>2344.36</v>
      </c>
      <c r="I47" s="352">
        <f t="shared" si="24"/>
        <v>101.18957182320443</v>
      </c>
      <c r="J47" s="348">
        <f t="shared" ref="J47:J52" si="27">H47/H$41*100</f>
        <v>110.01220084467387</v>
      </c>
      <c r="K47" s="19"/>
      <c r="L47" s="19"/>
      <c r="M47" s="19"/>
    </row>
    <row r="48" spans="1:13" ht="16.5" hidden="1" customHeight="1">
      <c r="A48" s="354" t="s">
        <v>205</v>
      </c>
      <c r="B48" s="355">
        <v>3758.33</v>
      </c>
      <c r="C48" s="356">
        <f t="shared" si="23"/>
        <v>98.673874460465655</v>
      </c>
      <c r="D48" s="357">
        <f t="shared" si="25"/>
        <v>107.86161175525197</v>
      </c>
      <c r="E48" s="358">
        <v>2617.46</v>
      </c>
      <c r="F48" s="356">
        <f t="shared" ref="F48:F53" si="28">E48/E47*100</f>
        <v>102.68656482200724</v>
      </c>
      <c r="G48" s="359">
        <f t="shared" si="26"/>
        <v>113.89025467424932</v>
      </c>
      <c r="H48" s="355">
        <v>2354.6</v>
      </c>
      <c r="I48" s="356">
        <f t="shared" si="24"/>
        <v>100.4367929840127</v>
      </c>
      <c r="J48" s="357">
        <f t="shared" si="27"/>
        <v>110.49272641952135</v>
      </c>
      <c r="K48" s="19"/>
      <c r="L48" s="19"/>
      <c r="M48" s="19"/>
    </row>
    <row r="49" spans="1:13" ht="16.5" hidden="1" customHeight="1">
      <c r="A49" s="354" t="s">
        <v>217</v>
      </c>
      <c r="B49" s="355">
        <v>3877.71</v>
      </c>
      <c r="C49" s="356">
        <f t="shared" si="23"/>
        <v>103.17641079947744</v>
      </c>
      <c r="D49" s="357">
        <f t="shared" si="25"/>
        <v>111.28773963953623</v>
      </c>
      <c r="E49" s="358">
        <v>2590.12</v>
      </c>
      <c r="F49" s="356">
        <f t="shared" si="28"/>
        <v>98.955475919402772</v>
      </c>
      <c r="G49" s="359">
        <f t="shared" si="26"/>
        <v>112.70064353872327</v>
      </c>
      <c r="H49" s="355">
        <v>2371.96</v>
      </c>
      <c r="I49" s="356">
        <f t="shared" si="24"/>
        <v>100.7372802174467</v>
      </c>
      <c r="J49" s="357">
        <f t="shared" si="27"/>
        <v>111.30736743312998</v>
      </c>
      <c r="K49" s="19"/>
      <c r="L49" s="19"/>
      <c r="M49" s="19"/>
    </row>
    <row r="50" spans="1:13" ht="16.5" hidden="1" customHeight="1">
      <c r="A50" s="354" t="s">
        <v>224</v>
      </c>
      <c r="B50" s="355">
        <v>3758.21</v>
      </c>
      <c r="C50" s="356">
        <f t="shared" si="23"/>
        <v>96.918284245082802</v>
      </c>
      <c r="D50" s="357">
        <f t="shared" si="25"/>
        <v>107.85816783377338</v>
      </c>
      <c r="E50" s="358">
        <v>2496.67</v>
      </c>
      <c r="F50" s="356">
        <f t="shared" si="28"/>
        <v>96.392059055178919</v>
      </c>
      <c r="G50" s="359">
        <f t="shared" si="26"/>
        <v>108.63447087541283</v>
      </c>
      <c r="H50" s="355">
        <v>2442.54</v>
      </c>
      <c r="I50" s="356">
        <f t="shared" si="24"/>
        <v>102.97559823943068</v>
      </c>
      <c r="J50" s="357">
        <f t="shared" si="27"/>
        <v>114.61942749882684</v>
      </c>
      <c r="K50" s="19"/>
      <c r="L50" s="19"/>
      <c r="M50" s="19"/>
    </row>
    <row r="51" spans="1:13" ht="16.5" hidden="1" customHeight="1">
      <c r="A51" s="354" t="s">
        <v>231</v>
      </c>
      <c r="B51" s="355">
        <v>3894.63</v>
      </c>
      <c r="C51" s="356">
        <f>B51/B50*100</f>
        <v>103.62991956277057</v>
      </c>
      <c r="D51" s="357">
        <f t="shared" si="25"/>
        <v>111.77333256801745</v>
      </c>
      <c r="E51" s="358">
        <v>2539.16</v>
      </c>
      <c r="F51" s="356">
        <f t="shared" si="28"/>
        <v>101.70186688669307</v>
      </c>
      <c r="G51" s="359">
        <f t="shared" si="26"/>
        <v>110.48328496277568</v>
      </c>
      <c r="H51" s="355">
        <v>2464.96</v>
      </c>
      <c r="I51" s="356">
        <f>H51/H50*100</f>
        <v>100.91789694334588</v>
      </c>
      <c r="J51" s="357">
        <f t="shared" si="27"/>
        <v>115.67151572031911</v>
      </c>
      <c r="K51" s="19"/>
      <c r="L51" s="19"/>
      <c r="M51" s="19"/>
    </row>
    <row r="52" spans="1:13" ht="16.5" hidden="1" customHeight="1">
      <c r="A52" s="354" t="s">
        <v>236</v>
      </c>
      <c r="B52" s="355">
        <v>3912.55</v>
      </c>
      <c r="C52" s="356">
        <f>B52/B51*100</f>
        <v>100.46012073033896</v>
      </c>
      <c r="D52" s="357">
        <f t="shared" si="25"/>
        <v>112.2876248421536</v>
      </c>
      <c r="E52" s="358">
        <v>2618.0300000000002</v>
      </c>
      <c r="F52" s="356">
        <f t="shared" si="28"/>
        <v>103.10614533940358</v>
      </c>
      <c r="G52" s="359">
        <f t="shared" si="26"/>
        <v>113.91505636946695</v>
      </c>
      <c r="H52" s="355">
        <v>2519.35</v>
      </c>
      <c r="I52" s="356">
        <f>H52/H51*100</f>
        <v>102.20652667791769</v>
      </c>
      <c r="J52" s="357">
        <f t="shared" si="27"/>
        <v>118.22383857343969</v>
      </c>
      <c r="K52" s="19"/>
      <c r="L52" s="19"/>
      <c r="M52" s="19"/>
    </row>
    <row r="53" spans="1:13" ht="16.5" customHeight="1">
      <c r="A53" s="360" t="s">
        <v>338</v>
      </c>
      <c r="B53" s="361">
        <v>3952.34</v>
      </c>
      <c r="C53" s="362">
        <f>B53/B52*100</f>
        <v>101.01698380851363</v>
      </c>
      <c r="D53" s="363">
        <f>B53/B$53*100</f>
        <v>100</v>
      </c>
      <c r="E53" s="361">
        <v>2701.4</v>
      </c>
      <c r="F53" s="362">
        <f t="shared" si="28"/>
        <v>103.18445548752307</v>
      </c>
      <c r="G53" s="363">
        <f>E53/E$53*100</f>
        <v>100</v>
      </c>
      <c r="H53" s="361">
        <v>2625.65</v>
      </c>
      <c r="I53" s="362">
        <f>H53/H52*100</f>
        <v>104.21934229067023</v>
      </c>
      <c r="J53" s="363">
        <f>H53/H$53*100</f>
        <v>100</v>
      </c>
      <c r="K53" s="19"/>
      <c r="L53" s="19"/>
      <c r="M53" s="19"/>
    </row>
    <row r="54" spans="1:13" ht="16.5" customHeight="1">
      <c r="A54" s="364" t="s">
        <v>16</v>
      </c>
      <c r="B54" s="355">
        <v>4105.6099999999997</v>
      </c>
      <c r="C54" s="356">
        <v>103.87795584387982</v>
      </c>
      <c r="D54" s="357">
        <v>103.87795584387982</v>
      </c>
      <c r="E54" s="355">
        <v>2897.94</v>
      </c>
      <c r="F54" s="356">
        <v>107.27548678463019</v>
      </c>
      <c r="G54" s="357">
        <v>107.27548678463019</v>
      </c>
      <c r="H54" s="355">
        <v>2768.69</v>
      </c>
      <c r="I54" s="356">
        <v>105.44779387961076</v>
      </c>
      <c r="J54" s="357">
        <v>105.44779387961076</v>
      </c>
      <c r="K54" s="19"/>
      <c r="L54" s="19"/>
      <c r="M54" s="19"/>
    </row>
    <row r="55" spans="1:13" ht="16.5" customHeight="1">
      <c r="A55" s="364" t="s">
        <v>17</v>
      </c>
      <c r="B55" s="355">
        <v>4081.7</v>
      </c>
      <c r="C55" s="356">
        <f>B55/B54*100</f>
        <v>99.417626126202933</v>
      </c>
      <c r="D55" s="357">
        <f>B55/B$53*100</f>
        <v>103.27299776841062</v>
      </c>
      <c r="E55" s="355">
        <v>3001.54</v>
      </c>
      <c r="F55" s="356">
        <f>E55/E54*100</f>
        <v>103.57495324264822</v>
      </c>
      <c r="G55" s="357">
        <f>E55/E$53*100</f>
        <v>111.11053527800398</v>
      </c>
      <c r="H55" s="355">
        <v>2824.88</v>
      </c>
      <c r="I55" s="356">
        <f>H55/H54*100</f>
        <v>102.02947964560857</v>
      </c>
      <c r="J55" s="357">
        <f>H55/H$53*100</f>
        <v>107.58783539314074</v>
      </c>
      <c r="K55" s="19"/>
      <c r="L55" s="19"/>
      <c r="M55" s="19"/>
    </row>
    <row r="56" spans="1:13" ht="16.5" customHeight="1">
      <c r="A56" s="364" t="s">
        <v>18</v>
      </c>
      <c r="B56" s="355">
        <v>4440.1000000000004</v>
      </c>
      <c r="C56" s="356">
        <f>B56/B55*100</f>
        <v>108.78065511919056</v>
      </c>
      <c r="D56" s="357">
        <f>B56/B$53*100</f>
        <v>112.3410435337041</v>
      </c>
      <c r="E56" s="355">
        <v>3022.49</v>
      </c>
      <c r="F56" s="356">
        <f>E56/E55*100</f>
        <v>100.69797503947973</v>
      </c>
      <c r="G56" s="357">
        <f>E56/E$53*100</f>
        <v>111.88605908047677</v>
      </c>
      <c r="H56" s="355">
        <v>2845.07</v>
      </c>
      <c r="I56" s="356">
        <f>H56/H55*100</f>
        <v>100.71472062530088</v>
      </c>
      <c r="J56" s="357">
        <f>H56/H$53*100</f>
        <v>108.35678784301031</v>
      </c>
      <c r="K56" s="19"/>
      <c r="L56" s="19"/>
      <c r="M56" s="19"/>
    </row>
    <row r="57" spans="1:13" ht="16.5" customHeight="1">
      <c r="A57" s="364" t="s">
        <v>19</v>
      </c>
      <c r="B57" s="355">
        <v>4557.97</v>
      </c>
      <c r="C57" s="356">
        <f>B57/B56*100</f>
        <v>102.65466993986621</v>
      </c>
      <c r="D57" s="357">
        <f>B57/B$53*100</f>
        <v>115.32332744652535</v>
      </c>
      <c r="E57" s="355">
        <v>3016.1</v>
      </c>
      <c r="F57" s="356">
        <f>E57/E56*100</f>
        <v>99.788584908469517</v>
      </c>
      <c r="G57" s="357">
        <f>E57/E$53*100</f>
        <v>111.64951506626193</v>
      </c>
      <c r="H57" s="355">
        <v>2840.38</v>
      </c>
      <c r="I57" s="356">
        <f>H57/H56*100</f>
        <v>99.83515344086436</v>
      </c>
      <c r="J57" s="357">
        <f>H57/H$53*100</f>
        <v>108.17816540666121</v>
      </c>
      <c r="K57" s="19"/>
      <c r="L57" s="19"/>
      <c r="M57" s="19"/>
    </row>
    <row r="58" spans="1:13" ht="16.5" customHeight="1">
      <c r="A58" s="630" t="s">
        <v>20</v>
      </c>
      <c r="B58" s="350">
        <v>4443.84</v>
      </c>
      <c r="C58" s="352">
        <f>B58/B57*100</f>
        <v>97.496034418831186</v>
      </c>
      <c r="D58" s="348">
        <f>B58/B$53*100</f>
        <v>112.43567102020575</v>
      </c>
      <c r="E58" s="350">
        <v>2974.58</v>
      </c>
      <c r="F58" s="352">
        <f>E58/E57*100</f>
        <v>98.623387818706277</v>
      </c>
      <c r="G58" s="348">
        <f>E58/E$53*100</f>
        <v>110.11253424150441</v>
      </c>
      <c r="H58" s="350">
        <v>2807.01</v>
      </c>
      <c r="I58" s="352">
        <f>H58/H57*100</f>
        <v>98.825157197276425</v>
      </c>
      <c r="J58" s="348">
        <f>H58/H$53*100</f>
        <v>106.90724201626264</v>
      </c>
      <c r="K58" s="19"/>
      <c r="L58" s="19"/>
      <c r="M58" s="19"/>
    </row>
    <row r="59" spans="1:13" ht="16.5" customHeight="1" thickBot="1">
      <c r="A59" s="626" t="s">
        <v>21</v>
      </c>
      <c r="B59" s="627">
        <v>4053.7</v>
      </c>
      <c r="C59" s="628">
        <f>B59/B58*100</f>
        <v>91.220656009217251</v>
      </c>
      <c r="D59" s="629">
        <f>B59/B$53*100</f>
        <v>102.56455669299704</v>
      </c>
      <c r="E59" s="627">
        <v>2905.41</v>
      </c>
      <c r="F59" s="628">
        <f>E59/E58*100</f>
        <v>97.674629695620894</v>
      </c>
      <c r="G59" s="629">
        <f>E59/E$53*100</f>
        <v>107.55201006885318</v>
      </c>
      <c r="H59" s="631">
        <v>2761.45</v>
      </c>
      <c r="I59" s="632">
        <f>H59/H58*100</f>
        <v>98.376920637974195</v>
      </c>
      <c r="J59" s="633">
        <f>H59/H$53*100</f>
        <v>105.17205263458571</v>
      </c>
      <c r="K59" s="19"/>
      <c r="L59" s="19"/>
      <c r="M59" s="19"/>
    </row>
    <row r="60" spans="1:13" ht="22.5" customHeight="1">
      <c r="A60" s="719" t="s">
        <v>239</v>
      </c>
      <c r="B60" s="719"/>
      <c r="C60" s="719"/>
      <c r="D60" s="719"/>
      <c r="E60" s="719"/>
      <c r="F60" s="719"/>
      <c r="G60" s="719"/>
      <c r="H60" s="719"/>
      <c r="I60" s="719"/>
      <c r="J60" s="719"/>
      <c r="K60" s="19"/>
      <c r="L60" s="19"/>
      <c r="M60" s="19"/>
    </row>
    <row r="61" spans="1:13" ht="12.75">
      <c r="A61" s="294"/>
      <c r="B61" s="295"/>
      <c r="C61" s="294"/>
      <c r="D61" s="294"/>
      <c r="E61" s="294"/>
      <c r="F61" s="294"/>
      <c r="G61" s="294"/>
      <c r="H61" s="294"/>
      <c r="I61" s="294"/>
      <c r="J61" s="294"/>
      <c r="K61" s="19"/>
      <c r="L61" s="19"/>
      <c r="M61" s="19"/>
    </row>
    <row r="62" spans="1:13" ht="24" customHeight="1">
      <c r="A62" s="720" t="s">
        <v>416</v>
      </c>
      <c r="B62" s="720"/>
      <c r="C62" s="720"/>
      <c r="D62" s="720"/>
      <c r="E62" s="720"/>
      <c r="F62" s="720"/>
      <c r="G62" s="720"/>
      <c r="H62" s="720"/>
      <c r="I62" s="720"/>
      <c r="J62" s="720"/>
      <c r="K62" s="158"/>
    </row>
    <row r="63" spans="1:13">
      <c r="A63" s="294"/>
      <c r="B63" s="294"/>
      <c r="C63" s="294"/>
      <c r="D63" s="294"/>
      <c r="E63" s="294"/>
      <c r="F63" s="294"/>
      <c r="G63" s="294"/>
      <c r="H63" s="296"/>
      <c r="I63" s="296"/>
      <c r="J63" s="296"/>
    </row>
    <row r="64" spans="1:13">
      <c r="A64" s="297"/>
      <c r="B64" s="297"/>
      <c r="C64" s="297"/>
      <c r="D64" s="297"/>
      <c r="E64" s="297"/>
      <c r="F64" s="297"/>
      <c r="G64" s="297"/>
      <c r="H64" s="298"/>
      <c r="I64" s="298"/>
      <c r="J64" s="298"/>
    </row>
    <row r="65" spans="1:14">
      <c r="A65" s="297"/>
      <c r="B65" s="297"/>
      <c r="C65" s="297"/>
      <c r="D65" s="297"/>
      <c r="E65" s="297"/>
      <c r="F65" s="297"/>
      <c r="G65" s="297"/>
      <c r="H65" s="298"/>
      <c r="I65" s="298"/>
      <c r="J65" s="298"/>
      <c r="N65" s="63"/>
    </row>
    <row r="66" spans="1:14">
      <c r="A66" s="297"/>
      <c r="B66" s="297"/>
      <c r="C66" s="297"/>
      <c r="D66" s="297"/>
      <c r="E66" s="297"/>
      <c r="F66" s="297"/>
      <c r="G66" s="297"/>
      <c r="H66" s="298"/>
      <c r="I66" s="298"/>
      <c r="J66" s="298"/>
      <c r="N66" s="63"/>
    </row>
    <row r="67" spans="1:14">
      <c r="A67" s="297"/>
      <c r="B67" s="297"/>
      <c r="C67" s="297"/>
      <c r="D67" s="297"/>
      <c r="E67" s="297"/>
      <c r="F67" s="297"/>
      <c r="G67" s="297"/>
      <c r="H67" s="298"/>
      <c r="I67" s="298"/>
      <c r="J67" s="298"/>
      <c r="N67" s="63"/>
    </row>
    <row r="68" spans="1:14">
      <c r="A68" s="297"/>
      <c r="B68" s="297"/>
      <c r="C68" s="297"/>
      <c r="D68" s="297"/>
      <c r="E68" s="297"/>
      <c r="F68" s="297"/>
      <c r="G68" s="297"/>
      <c r="H68" s="298"/>
      <c r="I68" s="298"/>
      <c r="J68" s="298"/>
      <c r="N68" s="63"/>
    </row>
    <row r="69" spans="1:14">
      <c r="A69" s="297"/>
      <c r="B69" s="297"/>
      <c r="C69" s="297"/>
      <c r="D69" s="297"/>
      <c r="E69" s="297"/>
      <c r="F69" s="297"/>
      <c r="G69" s="297"/>
      <c r="H69" s="298"/>
      <c r="I69" s="298"/>
      <c r="J69" s="298"/>
      <c r="N69" s="63"/>
    </row>
    <row r="70" spans="1:14">
      <c r="A70" s="297"/>
      <c r="B70" s="297"/>
      <c r="C70" s="297"/>
      <c r="D70" s="297"/>
      <c r="E70" s="297"/>
      <c r="F70" s="297"/>
      <c r="G70" s="297"/>
      <c r="H70" s="298"/>
      <c r="I70" s="298"/>
      <c r="J70" s="298"/>
      <c r="N70" s="63"/>
    </row>
    <row r="71" spans="1:14">
      <c r="A71" s="297"/>
      <c r="B71" s="297"/>
      <c r="C71" s="297"/>
      <c r="D71" s="297"/>
      <c r="E71" s="297"/>
      <c r="F71" s="297"/>
      <c r="G71" s="297"/>
      <c r="H71" s="298"/>
      <c r="I71" s="298"/>
      <c r="J71" s="298"/>
      <c r="M71" s="63"/>
      <c r="N71" s="63"/>
    </row>
    <row r="72" spans="1:14">
      <c r="A72" s="297"/>
      <c r="B72" s="297"/>
      <c r="C72" s="297"/>
      <c r="D72" s="297"/>
      <c r="E72" s="297"/>
      <c r="F72" s="297"/>
      <c r="G72" s="297"/>
      <c r="H72" s="298"/>
      <c r="I72" s="298"/>
      <c r="J72" s="298"/>
      <c r="M72" s="63"/>
      <c r="N72" s="63"/>
    </row>
    <row r="73" spans="1:14">
      <c r="A73" s="297"/>
      <c r="B73" s="297"/>
      <c r="C73" s="297"/>
      <c r="D73" s="297"/>
      <c r="E73" s="297"/>
      <c r="F73" s="297"/>
      <c r="G73" s="297"/>
      <c r="H73" s="298"/>
      <c r="I73" s="298"/>
      <c r="J73" s="298"/>
      <c r="M73" s="63"/>
      <c r="N73" s="63"/>
    </row>
    <row r="74" spans="1:14">
      <c r="A74" s="297"/>
      <c r="B74" s="297"/>
      <c r="C74" s="297"/>
      <c r="D74" s="297"/>
      <c r="E74" s="297"/>
      <c r="F74" s="297"/>
      <c r="G74" s="297"/>
      <c r="H74" s="298"/>
      <c r="I74" s="298"/>
      <c r="J74" s="298"/>
      <c r="M74" s="63"/>
      <c r="N74" s="63"/>
    </row>
    <row r="75" spans="1:14">
      <c r="A75" s="297"/>
      <c r="B75" s="297"/>
      <c r="C75" s="297"/>
      <c r="D75" s="297"/>
      <c r="E75" s="297"/>
      <c r="F75" s="297"/>
      <c r="G75" s="297"/>
      <c r="H75" s="298"/>
      <c r="I75" s="298"/>
      <c r="J75" s="298"/>
      <c r="M75" s="63"/>
      <c r="N75" s="63"/>
    </row>
    <row r="76" spans="1:14">
      <c r="A76" s="297"/>
      <c r="B76" s="297"/>
      <c r="C76" s="297"/>
      <c r="D76" s="297"/>
      <c r="E76" s="297"/>
      <c r="F76" s="297"/>
      <c r="G76" s="297"/>
      <c r="H76" s="298"/>
      <c r="I76" s="298"/>
      <c r="J76" s="298"/>
      <c r="M76" s="63"/>
      <c r="N76" s="63"/>
    </row>
    <row r="77" spans="1:14">
      <c r="A77" s="297"/>
      <c r="B77" s="297"/>
      <c r="C77" s="297"/>
      <c r="D77" s="297"/>
      <c r="E77" s="297"/>
      <c r="F77" s="297"/>
      <c r="G77" s="297"/>
      <c r="H77" s="298"/>
      <c r="I77" s="298"/>
      <c r="J77" s="298"/>
      <c r="M77" s="63"/>
      <c r="N77" s="63"/>
    </row>
    <row r="78" spans="1:14">
      <c r="A78" s="297"/>
      <c r="B78" s="297"/>
      <c r="C78" s="297"/>
      <c r="D78" s="297"/>
      <c r="E78" s="297"/>
      <c r="F78" s="297"/>
      <c r="G78" s="297"/>
      <c r="H78" s="298"/>
      <c r="I78" s="298"/>
      <c r="J78" s="298"/>
      <c r="M78" s="63"/>
      <c r="N78" s="63"/>
    </row>
    <row r="79" spans="1:14">
      <c r="A79" s="297"/>
      <c r="B79" s="297"/>
      <c r="C79" s="297"/>
      <c r="D79" s="297"/>
      <c r="E79" s="297"/>
      <c r="F79" s="297"/>
      <c r="G79" s="297"/>
      <c r="H79" s="298"/>
      <c r="I79" s="298"/>
      <c r="J79" s="298"/>
      <c r="M79" s="63"/>
    </row>
    <row r="80" spans="1:14">
      <c r="A80" s="297"/>
      <c r="B80" s="297"/>
      <c r="C80" s="297"/>
      <c r="D80" s="297"/>
      <c r="E80" s="297"/>
      <c r="F80" s="297"/>
      <c r="G80" s="297"/>
      <c r="H80" s="298"/>
      <c r="I80" s="298"/>
      <c r="J80" s="298"/>
      <c r="M80" s="63"/>
    </row>
    <row r="81" spans="1:13">
      <c r="A81" s="297"/>
      <c r="B81" s="297"/>
      <c r="C81" s="297"/>
      <c r="D81" s="297"/>
      <c r="E81" s="297"/>
      <c r="F81" s="297"/>
      <c r="G81" s="297"/>
      <c r="H81" s="298"/>
      <c r="I81" s="298"/>
      <c r="J81" s="298"/>
      <c r="M81" s="63"/>
    </row>
    <row r="82" spans="1:13">
      <c r="A82" s="297"/>
      <c r="B82" s="297"/>
      <c r="C82" s="297"/>
      <c r="D82" s="297"/>
      <c r="E82" s="297"/>
      <c r="F82" s="297"/>
      <c r="G82" s="297"/>
      <c r="H82" s="298"/>
      <c r="I82" s="298"/>
      <c r="J82" s="298"/>
      <c r="M82" s="63"/>
    </row>
    <row r="83" spans="1:13">
      <c r="A83" s="297"/>
      <c r="B83" s="297"/>
      <c r="C83" s="297"/>
      <c r="D83" s="297"/>
      <c r="E83" s="297"/>
      <c r="F83" s="297"/>
      <c r="G83" s="297"/>
      <c r="H83" s="298"/>
      <c r="I83" s="298"/>
      <c r="J83" s="298"/>
      <c r="M83" s="63"/>
    </row>
    <row r="84" spans="1:13">
      <c r="A84" s="297"/>
      <c r="B84" s="297"/>
      <c r="C84" s="297"/>
      <c r="D84" s="297"/>
      <c r="E84" s="297"/>
      <c r="F84" s="297"/>
      <c r="G84" s="297"/>
      <c r="H84" s="298"/>
      <c r="I84" s="298"/>
      <c r="J84" s="298"/>
      <c r="M84" s="63"/>
    </row>
    <row r="85" spans="1:13">
      <c r="A85" s="297"/>
      <c r="B85" s="297"/>
      <c r="C85" s="297"/>
      <c r="D85" s="297"/>
      <c r="E85" s="297"/>
      <c r="F85" s="297"/>
      <c r="G85" s="297"/>
      <c r="H85" s="298"/>
      <c r="I85" s="298"/>
      <c r="J85" s="298"/>
    </row>
    <row r="86" spans="1:13">
      <c r="A86" s="297"/>
      <c r="B86" s="297"/>
      <c r="C86" s="297"/>
      <c r="D86" s="297"/>
      <c r="E86" s="297"/>
      <c r="F86" s="297"/>
      <c r="G86" s="297"/>
      <c r="H86" s="298"/>
      <c r="I86" s="298"/>
      <c r="J86" s="298"/>
    </row>
    <row r="87" spans="1:13">
      <c r="A87" s="297"/>
      <c r="B87" s="297"/>
      <c r="C87" s="297"/>
      <c r="D87" s="297"/>
      <c r="E87" s="297"/>
      <c r="F87" s="297"/>
      <c r="G87" s="297"/>
      <c r="H87" s="298"/>
      <c r="I87" s="298"/>
      <c r="J87" s="298"/>
    </row>
    <row r="88" spans="1:13">
      <c r="A88" s="297"/>
      <c r="B88" s="297"/>
      <c r="C88" s="297"/>
      <c r="D88" s="297"/>
      <c r="E88" s="297"/>
      <c r="F88" s="297"/>
      <c r="G88" s="297"/>
      <c r="H88" s="298"/>
      <c r="I88" s="298"/>
      <c r="J88" s="298"/>
    </row>
    <row r="89" spans="1:13">
      <c r="A89" s="297"/>
      <c r="B89" s="297"/>
      <c r="C89" s="297"/>
      <c r="D89" s="297"/>
      <c r="E89" s="297"/>
      <c r="F89" s="297"/>
      <c r="G89" s="297"/>
      <c r="H89" s="298"/>
      <c r="I89" s="298"/>
      <c r="J89" s="298"/>
    </row>
    <row r="90" spans="1:13">
      <c r="A90" s="297"/>
      <c r="B90" s="297"/>
      <c r="C90" s="297"/>
      <c r="D90" s="297"/>
      <c r="E90" s="297"/>
      <c r="F90" s="297"/>
      <c r="G90" s="297"/>
      <c r="H90" s="298"/>
      <c r="I90" s="298"/>
      <c r="J90" s="298"/>
    </row>
    <row r="91" spans="1:13">
      <c r="A91" s="297"/>
      <c r="B91" s="297"/>
      <c r="C91" s="297"/>
      <c r="D91" s="297"/>
      <c r="E91" s="297"/>
      <c r="F91" s="297"/>
      <c r="G91" s="297"/>
      <c r="H91" s="298"/>
      <c r="I91" s="298"/>
      <c r="J91" s="298"/>
    </row>
    <row r="92" spans="1:13">
      <c r="A92" s="297"/>
      <c r="B92" s="297"/>
      <c r="C92" s="297"/>
      <c r="D92" s="297"/>
      <c r="E92" s="297"/>
      <c r="F92" s="297"/>
      <c r="G92" s="297"/>
      <c r="H92" s="298"/>
      <c r="I92" s="298"/>
      <c r="J92" s="298"/>
    </row>
    <row r="93" spans="1:13">
      <c r="A93" s="297"/>
      <c r="B93" s="297"/>
      <c r="C93" s="297"/>
      <c r="D93" s="297"/>
      <c r="E93" s="297"/>
      <c r="F93" s="297"/>
      <c r="G93" s="297"/>
      <c r="H93" s="298"/>
      <c r="I93" s="298"/>
      <c r="J93" s="298"/>
    </row>
    <row r="94" spans="1:13">
      <c r="A94" s="297"/>
      <c r="B94" s="297"/>
      <c r="C94" s="297"/>
      <c r="D94" s="297"/>
      <c r="E94" s="297"/>
      <c r="F94" s="297"/>
      <c r="G94" s="297"/>
      <c r="H94" s="298"/>
      <c r="I94" s="298"/>
      <c r="J94" s="298"/>
    </row>
    <row r="95" spans="1:13">
      <c r="A95" s="297"/>
      <c r="B95" s="297"/>
      <c r="C95" s="297"/>
      <c r="D95" s="297"/>
      <c r="E95" s="297"/>
      <c r="F95" s="297"/>
      <c r="G95" s="297"/>
      <c r="H95" s="298"/>
      <c r="I95" s="298"/>
      <c r="J95" s="298"/>
    </row>
    <row r="96" spans="1:13">
      <c r="A96" s="297"/>
      <c r="B96" s="297"/>
      <c r="C96" s="297"/>
      <c r="D96" s="297"/>
      <c r="E96" s="297"/>
      <c r="F96" s="297"/>
      <c r="G96" s="297"/>
      <c r="H96" s="298"/>
      <c r="I96" s="298"/>
      <c r="J96" s="298"/>
    </row>
    <row r="97" spans="1:10">
      <c r="A97" s="297"/>
      <c r="B97" s="297"/>
      <c r="C97" s="297"/>
      <c r="D97" s="297"/>
      <c r="E97" s="297"/>
      <c r="F97" s="297"/>
      <c r="G97" s="297"/>
      <c r="H97" s="298"/>
      <c r="I97" s="298"/>
      <c r="J97" s="298"/>
    </row>
    <row r="98" spans="1:10">
      <c r="A98" s="297"/>
      <c r="B98" s="297"/>
      <c r="C98" s="297"/>
      <c r="D98" s="297"/>
      <c r="E98" s="297"/>
      <c r="F98" s="297"/>
      <c r="G98" s="297"/>
      <c r="H98" s="298"/>
      <c r="I98" s="298"/>
      <c r="J98" s="298"/>
    </row>
    <row r="99" spans="1:10">
      <c r="A99" s="297"/>
      <c r="B99" s="297"/>
      <c r="C99" s="297"/>
      <c r="D99" s="297"/>
      <c r="E99" s="297"/>
      <c r="F99" s="297"/>
      <c r="G99" s="297"/>
      <c r="H99" s="298"/>
      <c r="I99" s="298"/>
      <c r="J99" s="298"/>
    </row>
    <row r="100" spans="1:10">
      <c r="A100" s="297"/>
      <c r="B100" s="297"/>
      <c r="C100" s="297"/>
      <c r="D100" s="297"/>
      <c r="E100" s="297"/>
      <c r="F100" s="297"/>
      <c r="G100" s="297"/>
      <c r="H100" s="298"/>
      <c r="I100" s="298"/>
      <c r="J100" s="298"/>
    </row>
    <row r="101" spans="1:10">
      <c r="A101" s="297"/>
      <c r="B101" s="297"/>
      <c r="C101" s="297"/>
      <c r="D101" s="297"/>
      <c r="E101" s="297"/>
      <c r="F101" s="297"/>
      <c r="G101" s="297"/>
      <c r="H101" s="298"/>
      <c r="I101" s="298"/>
      <c r="J101" s="298"/>
    </row>
    <row r="102" spans="1:10">
      <c r="A102" s="297"/>
      <c r="B102" s="297"/>
      <c r="C102" s="297"/>
      <c r="D102" s="297"/>
      <c r="E102" s="297"/>
      <c r="F102" s="297"/>
      <c r="G102" s="297"/>
      <c r="H102" s="298"/>
      <c r="I102" s="298"/>
      <c r="J102" s="298"/>
    </row>
    <row r="103" spans="1:10">
      <c r="A103" s="297"/>
      <c r="B103" s="297"/>
      <c r="C103" s="297"/>
      <c r="D103" s="297"/>
      <c r="E103" s="297"/>
      <c r="F103" s="297"/>
      <c r="G103" s="297"/>
      <c r="H103" s="298"/>
      <c r="I103" s="298"/>
      <c r="J103" s="298"/>
    </row>
    <row r="104" spans="1:10">
      <c r="A104" s="297"/>
      <c r="B104" s="297"/>
      <c r="C104" s="297"/>
      <c r="D104" s="297"/>
      <c r="E104" s="297"/>
      <c r="F104" s="297"/>
      <c r="G104" s="297"/>
      <c r="H104" s="298"/>
      <c r="I104" s="298"/>
      <c r="J104" s="298"/>
    </row>
    <row r="105" spans="1:10">
      <c r="A105" s="297"/>
      <c r="B105" s="297"/>
      <c r="C105" s="297"/>
      <c r="D105" s="297"/>
      <c r="E105" s="297"/>
      <c r="F105" s="297"/>
      <c r="G105" s="297"/>
      <c r="H105" s="298"/>
      <c r="I105" s="298"/>
      <c r="J105" s="298"/>
    </row>
    <row r="106" spans="1:10">
      <c r="A106" s="297"/>
      <c r="B106" s="297"/>
      <c r="C106" s="297"/>
      <c r="D106" s="297"/>
      <c r="E106" s="297"/>
      <c r="F106" s="297"/>
      <c r="G106" s="297"/>
      <c r="H106" s="298"/>
      <c r="I106" s="298"/>
      <c r="J106" s="298"/>
    </row>
    <row r="107" spans="1:10">
      <c r="A107" s="297"/>
      <c r="B107" s="297"/>
      <c r="C107" s="297"/>
      <c r="D107" s="297"/>
      <c r="E107" s="297"/>
      <c r="F107" s="297"/>
      <c r="G107" s="297"/>
      <c r="H107" s="298"/>
      <c r="I107" s="298"/>
      <c r="J107" s="298"/>
    </row>
    <row r="108" spans="1:10">
      <c r="A108" s="297"/>
      <c r="B108" s="297"/>
      <c r="C108" s="297"/>
      <c r="D108" s="297"/>
      <c r="E108" s="297"/>
      <c r="F108" s="297"/>
      <c r="G108" s="297"/>
      <c r="H108" s="298"/>
      <c r="I108" s="298"/>
      <c r="J108" s="298"/>
    </row>
  </sheetData>
  <mergeCells count="16">
    <mergeCell ref="A60:J60"/>
    <mergeCell ref="A62:J62"/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  <mergeCell ref="H4:H5"/>
    <mergeCell ref="I4:I5"/>
  </mergeCells>
  <phoneticPr fontId="0" type="noConversion"/>
  <printOptions horizontalCentered="1"/>
  <pageMargins left="0.95" right="0.24" top="0.31496062992126" bottom="0.27" header="0.15748031496063" footer="0.15748031496063"/>
  <pageSetup paperSize="9" scale="67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topLeftCell="A10" zoomScale="70" zoomScaleNormal="70" workbookViewId="0">
      <selection activeCell="D51" sqref="D51"/>
    </sheetView>
  </sheetViews>
  <sheetFormatPr defaultRowHeight="16.5"/>
  <cols>
    <col min="1" max="1" width="5.7109375" style="10" customWidth="1"/>
    <col min="2" max="2" width="99.28515625" style="17" customWidth="1"/>
    <col min="3" max="3" width="10.140625" style="17" bestFit="1" customWidth="1"/>
    <col min="4" max="4" width="18.85546875" style="17" customWidth="1"/>
    <col min="5" max="5" width="19" style="2" customWidth="1"/>
    <col min="6" max="6" width="19.5703125" style="10" customWidth="1"/>
    <col min="7" max="16384" width="9.140625" style="17"/>
  </cols>
  <sheetData>
    <row r="1" spans="1:6" ht="20.25" customHeight="1">
      <c r="B1" s="743" t="s">
        <v>73</v>
      </c>
      <c r="C1" s="743"/>
      <c r="D1" s="743"/>
      <c r="E1" s="743"/>
      <c r="F1" s="743"/>
    </row>
    <row r="2" spans="1:6" ht="14.25" customHeight="1" thickBot="1">
      <c r="E2" s="744" t="s">
        <v>213</v>
      </c>
      <c r="F2" s="744"/>
    </row>
    <row r="3" spans="1:6" ht="39" thickBot="1">
      <c r="A3" s="745"/>
      <c r="B3" s="671" t="s">
        <v>110</v>
      </c>
      <c r="C3" s="748" t="s">
        <v>105</v>
      </c>
      <c r="D3" s="749"/>
      <c r="E3" s="750"/>
      <c r="F3" s="544" t="s">
        <v>267</v>
      </c>
    </row>
    <row r="4" spans="1:6" ht="15.75" customHeight="1" thickBot="1">
      <c r="A4" s="746"/>
      <c r="B4" s="747"/>
      <c r="C4" s="178" t="s">
        <v>57</v>
      </c>
      <c r="D4" s="244" t="s">
        <v>421</v>
      </c>
      <c r="E4" s="244" t="s">
        <v>422</v>
      </c>
      <c r="F4" s="545" t="s">
        <v>434</v>
      </c>
    </row>
    <row r="5" spans="1:6" s="177" customFormat="1" ht="19.5" customHeight="1">
      <c r="A5" s="740" t="s">
        <v>79</v>
      </c>
      <c r="B5" s="179" t="s">
        <v>435</v>
      </c>
      <c r="C5" s="180" t="s">
        <v>46</v>
      </c>
      <c r="D5" s="182">
        <v>39</v>
      </c>
      <c r="E5" s="180">
        <v>39</v>
      </c>
      <c r="F5" s="187">
        <v>20</v>
      </c>
    </row>
    <row r="6" spans="1:6" s="177" customFormat="1" ht="18" customHeight="1">
      <c r="A6" s="740"/>
      <c r="B6" s="181" t="s">
        <v>169</v>
      </c>
      <c r="C6" s="182"/>
      <c r="D6" s="182"/>
      <c r="E6" s="182"/>
      <c r="F6" s="187"/>
    </row>
    <row r="7" spans="1:6" s="177" customFormat="1" ht="18" customHeight="1">
      <c r="A7" s="740"/>
      <c r="B7" s="183" t="s">
        <v>310</v>
      </c>
      <c r="C7" s="182" t="s">
        <v>41</v>
      </c>
      <c r="D7" s="520">
        <v>7452</v>
      </c>
      <c r="E7" s="520">
        <v>8608</v>
      </c>
      <c r="F7" s="524">
        <v>2049</v>
      </c>
    </row>
    <row r="8" spans="1:6" s="177" customFormat="1">
      <c r="A8" s="740"/>
      <c r="B8" s="183" t="s">
        <v>77</v>
      </c>
      <c r="C8" s="182" t="s">
        <v>41</v>
      </c>
      <c r="D8" s="184">
        <v>7906</v>
      </c>
      <c r="E8" s="520">
        <v>8641</v>
      </c>
      <c r="F8" s="524"/>
    </row>
    <row r="9" spans="1:6" s="177" customFormat="1">
      <c r="A9" s="740"/>
      <c r="B9" s="183" t="s">
        <v>78</v>
      </c>
      <c r="C9" s="182" t="s">
        <v>41</v>
      </c>
      <c r="D9" s="184">
        <v>6495</v>
      </c>
      <c r="E9" s="520">
        <v>6976</v>
      </c>
      <c r="F9" s="524"/>
    </row>
    <row r="10" spans="1:6" s="177" customFormat="1" ht="17.25" thickBot="1">
      <c r="A10" s="740"/>
      <c r="B10" s="183" t="s">
        <v>436</v>
      </c>
      <c r="C10" s="185" t="s">
        <v>41</v>
      </c>
      <c r="D10" s="216" t="s">
        <v>437</v>
      </c>
      <c r="E10" s="521" t="s">
        <v>438</v>
      </c>
      <c r="F10" s="546"/>
    </row>
    <row r="11" spans="1:6">
      <c r="A11" s="741"/>
      <c r="B11" s="186" t="s">
        <v>192</v>
      </c>
      <c r="C11" s="187" t="s">
        <v>90</v>
      </c>
      <c r="D11" s="522" t="s">
        <v>439</v>
      </c>
      <c r="E11" s="188" t="s">
        <v>440</v>
      </c>
      <c r="F11" s="547" t="s">
        <v>349</v>
      </c>
    </row>
    <row r="12" spans="1:6" ht="15.75" customHeight="1">
      <c r="A12" s="741"/>
      <c r="B12" s="189" t="s">
        <v>441</v>
      </c>
      <c r="C12" s="187" t="s">
        <v>46</v>
      </c>
      <c r="D12" s="188">
        <v>32</v>
      </c>
      <c r="E12" s="188">
        <v>30</v>
      </c>
      <c r="F12" s="524"/>
    </row>
    <row r="13" spans="1:6" ht="19.5" hidden="1">
      <c r="A13" s="741"/>
      <c r="B13" s="189" t="s">
        <v>442</v>
      </c>
      <c r="C13" s="187" t="s">
        <v>46</v>
      </c>
      <c r="D13" s="188">
        <v>0</v>
      </c>
      <c r="E13" s="188">
        <v>0</v>
      </c>
      <c r="F13" s="524"/>
    </row>
    <row r="14" spans="1:6">
      <c r="A14" s="741"/>
      <c r="B14" s="189" t="s">
        <v>6</v>
      </c>
      <c r="C14" s="187" t="s">
        <v>46</v>
      </c>
      <c r="D14" s="188">
        <v>2</v>
      </c>
      <c r="E14" s="188">
        <v>2</v>
      </c>
      <c r="F14" s="524"/>
    </row>
    <row r="15" spans="1:6">
      <c r="A15" s="741"/>
      <c r="B15" s="189" t="s">
        <v>7</v>
      </c>
      <c r="C15" s="187" t="s">
        <v>46</v>
      </c>
      <c r="D15" s="188">
        <v>6</v>
      </c>
      <c r="E15" s="188">
        <v>6</v>
      </c>
      <c r="F15" s="524"/>
    </row>
    <row r="16" spans="1:6">
      <c r="A16" s="741"/>
      <c r="B16" s="189" t="s">
        <v>191</v>
      </c>
      <c r="C16" s="187" t="s">
        <v>46</v>
      </c>
      <c r="D16" s="188">
        <v>1</v>
      </c>
      <c r="E16" s="188">
        <v>1</v>
      </c>
      <c r="F16" s="524"/>
    </row>
    <row r="17" spans="1:6" hidden="1">
      <c r="A17" s="741"/>
      <c r="B17" s="189" t="s">
        <v>273</v>
      </c>
      <c r="C17" s="187" t="s">
        <v>46</v>
      </c>
      <c r="D17" s="188">
        <v>1</v>
      </c>
      <c r="E17" s="188">
        <v>1</v>
      </c>
      <c r="F17" s="524"/>
    </row>
    <row r="18" spans="1:6">
      <c r="A18" s="741"/>
      <c r="B18" s="189" t="s">
        <v>200</v>
      </c>
      <c r="C18" s="187" t="s">
        <v>46</v>
      </c>
      <c r="D18" s="190">
        <v>3</v>
      </c>
      <c r="E18" s="190">
        <v>3</v>
      </c>
      <c r="F18" s="524"/>
    </row>
    <row r="19" spans="1:6">
      <c r="A19" s="741"/>
      <c r="B19" s="191" t="s">
        <v>170</v>
      </c>
      <c r="C19" s="187"/>
      <c r="D19" s="190"/>
      <c r="E19" s="190"/>
      <c r="F19" s="524"/>
    </row>
    <row r="20" spans="1:6">
      <c r="A20" s="741"/>
      <c r="B20" s="192" t="s">
        <v>443</v>
      </c>
      <c r="C20" s="187" t="s">
        <v>46</v>
      </c>
      <c r="D20" s="193">
        <v>1</v>
      </c>
      <c r="E20" s="193">
        <v>1</v>
      </c>
      <c r="F20" s="524"/>
    </row>
    <row r="21" spans="1:6">
      <c r="A21" s="741"/>
      <c r="B21" s="189" t="s">
        <v>248</v>
      </c>
      <c r="C21" s="187" t="s">
        <v>46</v>
      </c>
      <c r="D21" s="194" t="s">
        <v>175</v>
      </c>
      <c r="E21" s="194" t="s">
        <v>175</v>
      </c>
      <c r="F21" s="524"/>
    </row>
    <row r="22" spans="1:6">
      <c r="A22" s="741"/>
      <c r="B22" s="191" t="s">
        <v>193</v>
      </c>
      <c r="C22" s="187"/>
      <c r="D22" s="194"/>
      <c r="E22" s="194"/>
      <c r="F22" s="524"/>
    </row>
    <row r="23" spans="1:6" ht="16.5" customHeight="1">
      <c r="A23" s="741"/>
      <c r="B23" s="195" t="s">
        <v>195</v>
      </c>
      <c r="C23" s="187" t="s">
        <v>46</v>
      </c>
      <c r="D23" s="194" t="s">
        <v>187</v>
      </c>
      <c r="E23" s="194" t="s">
        <v>187</v>
      </c>
      <c r="F23" s="524"/>
    </row>
    <row r="24" spans="1:6">
      <c r="A24" s="741"/>
      <c r="B24" s="191" t="s">
        <v>190</v>
      </c>
      <c r="C24" s="187"/>
      <c r="D24" s="190"/>
      <c r="E24" s="190"/>
      <c r="F24" s="524"/>
    </row>
    <row r="25" spans="1:6" ht="17.25" thickBot="1">
      <c r="A25" s="741"/>
      <c r="B25" s="196" t="s">
        <v>194</v>
      </c>
      <c r="C25" s="197" t="s">
        <v>46</v>
      </c>
      <c r="D25" s="198">
        <v>1</v>
      </c>
      <c r="E25" s="198">
        <v>1</v>
      </c>
      <c r="F25" s="546"/>
    </row>
    <row r="26" spans="1:6">
      <c r="A26" s="740"/>
      <c r="B26" s="199" t="s">
        <v>89</v>
      </c>
      <c r="C26" s="200"/>
      <c r="D26" s="201"/>
      <c r="E26" s="523"/>
      <c r="F26" s="548"/>
    </row>
    <row r="27" spans="1:6" ht="17.25" thickBot="1">
      <c r="A27" s="740"/>
      <c r="B27" s="202" t="s">
        <v>444</v>
      </c>
      <c r="C27" s="203" t="s">
        <v>46</v>
      </c>
      <c r="D27" s="204">
        <v>2</v>
      </c>
      <c r="E27" s="524">
        <v>2</v>
      </c>
      <c r="F27" s="205"/>
    </row>
    <row r="28" spans="1:6" ht="20.25" thickBot="1">
      <c r="A28" s="740"/>
      <c r="B28" s="206" t="s">
        <v>445</v>
      </c>
      <c r="C28" s="207" t="s">
        <v>46</v>
      </c>
      <c r="D28" s="207">
        <v>6</v>
      </c>
      <c r="E28" s="207" t="s">
        <v>446</v>
      </c>
      <c r="F28" s="207"/>
    </row>
    <row r="29" spans="1:6" ht="17.25" hidden="1" customHeight="1">
      <c r="A29" s="740"/>
      <c r="B29" s="208" t="s">
        <v>98</v>
      </c>
      <c r="C29" s="182" t="s">
        <v>90</v>
      </c>
      <c r="D29" s="209" t="s">
        <v>103</v>
      </c>
      <c r="E29" s="209" t="s">
        <v>103</v>
      </c>
      <c r="F29" s="182"/>
    </row>
    <row r="30" spans="1:6" ht="17.25" hidden="1" customHeight="1">
      <c r="A30" s="740"/>
      <c r="B30" s="208" t="s">
        <v>99</v>
      </c>
      <c r="C30" s="182" t="s">
        <v>90</v>
      </c>
      <c r="D30" s="209" t="s">
        <v>101</v>
      </c>
      <c r="E30" s="209" t="s">
        <v>101</v>
      </c>
      <c r="F30" s="182"/>
    </row>
    <row r="31" spans="1:6" ht="17.25" hidden="1" customHeight="1">
      <c r="A31" s="740"/>
      <c r="B31" s="208" t="s">
        <v>100</v>
      </c>
      <c r="C31" s="182" t="s">
        <v>90</v>
      </c>
      <c r="D31" s="209" t="s">
        <v>165</v>
      </c>
      <c r="E31" s="209" t="s">
        <v>165</v>
      </c>
      <c r="F31" s="182"/>
    </row>
    <row r="32" spans="1:6" ht="17.25" hidden="1" customHeight="1">
      <c r="A32" s="740"/>
      <c r="B32" s="208" t="s">
        <v>91</v>
      </c>
      <c r="C32" s="182" t="s">
        <v>90</v>
      </c>
      <c r="D32" s="209" t="s">
        <v>166</v>
      </c>
      <c r="E32" s="209" t="s">
        <v>166</v>
      </c>
      <c r="F32" s="182"/>
    </row>
    <row r="33" spans="1:6" ht="17.25" hidden="1" customHeight="1">
      <c r="A33" s="740"/>
      <c r="B33" s="208" t="s">
        <v>92</v>
      </c>
      <c r="C33" s="182" t="s">
        <v>90</v>
      </c>
      <c r="D33" s="209" t="s">
        <v>167</v>
      </c>
      <c r="E33" s="209" t="s">
        <v>167</v>
      </c>
      <c r="F33" s="182"/>
    </row>
    <row r="34" spans="1:6" ht="13.5" hidden="1" customHeight="1">
      <c r="A34" s="740"/>
      <c r="B34" s="208" t="s">
        <v>93</v>
      </c>
      <c r="C34" s="182" t="s">
        <v>90</v>
      </c>
      <c r="D34" s="209" t="s">
        <v>97</v>
      </c>
      <c r="E34" s="209" t="s">
        <v>97</v>
      </c>
      <c r="F34" s="182"/>
    </row>
    <row r="35" spans="1:6" ht="17.25" hidden="1" customHeight="1" thickBot="1">
      <c r="A35" s="740"/>
      <c r="B35" s="210" t="s">
        <v>94</v>
      </c>
      <c r="C35" s="185" t="s">
        <v>90</v>
      </c>
      <c r="D35" s="211" t="s">
        <v>102</v>
      </c>
      <c r="E35" s="211" t="s">
        <v>102</v>
      </c>
      <c r="F35" s="185"/>
    </row>
    <row r="36" spans="1:6">
      <c r="A36" s="740"/>
      <c r="B36" s="206" t="s">
        <v>171</v>
      </c>
      <c r="C36" s="187"/>
      <c r="D36" s="212"/>
      <c r="E36" s="212"/>
      <c r="F36" s="549"/>
    </row>
    <row r="37" spans="1:6">
      <c r="A37" s="740"/>
      <c r="B37" s="202" t="s">
        <v>95</v>
      </c>
      <c r="C37" s="187" t="s">
        <v>46</v>
      </c>
      <c r="D37" s="182">
        <v>1</v>
      </c>
      <c r="E37" s="182">
        <v>1</v>
      </c>
      <c r="F37" s="182"/>
    </row>
    <row r="38" spans="1:6" ht="20.25" thickBot="1">
      <c r="A38" s="742"/>
      <c r="B38" s="210" t="s">
        <v>447</v>
      </c>
      <c r="C38" s="187" t="s">
        <v>46</v>
      </c>
      <c r="D38" s="185">
        <v>9</v>
      </c>
      <c r="E38" s="185" t="s">
        <v>448</v>
      </c>
      <c r="F38" s="185"/>
    </row>
    <row r="39" spans="1:6">
      <c r="A39" s="754" t="s">
        <v>80</v>
      </c>
      <c r="B39" s="186" t="s">
        <v>52</v>
      </c>
      <c r="C39" s="180" t="s">
        <v>47</v>
      </c>
      <c r="D39" s="180" t="s">
        <v>244</v>
      </c>
      <c r="E39" s="180" t="s">
        <v>449</v>
      </c>
      <c r="F39" s="550" t="s">
        <v>475</v>
      </c>
    </row>
    <row r="40" spans="1:6">
      <c r="A40" s="740"/>
      <c r="B40" s="213" t="s">
        <v>450</v>
      </c>
      <c r="C40" s="182" t="s">
        <v>47</v>
      </c>
      <c r="D40" s="182" t="s">
        <v>243</v>
      </c>
      <c r="E40" s="182" t="s">
        <v>451</v>
      </c>
      <c r="F40" s="551"/>
    </row>
    <row r="41" spans="1:6" ht="17.25" thickBot="1">
      <c r="A41" s="740"/>
      <c r="B41" s="214" t="s">
        <v>452</v>
      </c>
      <c r="C41" s="185" t="s">
        <v>47</v>
      </c>
      <c r="D41" s="215" t="s">
        <v>96</v>
      </c>
      <c r="E41" s="215" t="s">
        <v>453</v>
      </c>
      <c r="F41" s="215"/>
    </row>
    <row r="42" spans="1:6">
      <c r="A42" s="740"/>
      <c r="B42" s="186" t="s">
        <v>75</v>
      </c>
      <c r="C42" s="217" t="s">
        <v>47</v>
      </c>
      <c r="D42" s="180" t="s">
        <v>374</v>
      </c>
      <c r="E42" s="180" t="s">
        <v>454</v>
      </c>
      <c r="F42" s="551" t="s">
        <v>329</v>
      </c>
    </row>
    <row r="43" spans="1:6">
      <c r="A43" s="740"/>
      <c r="B43" s="213" t="s">
        <v>198</v>
      </c>
      <c r="C43" s="203" t="s">
        <v>47</v>
      </c>
      <c r="D43" s="182" t="s">
        <v>321</v>
      </c>
      <c r="E43" s="182" t="s">
        <v>455</v>
      </c>
      <c r="F43" s="551"/>
    </row>
    <row r="44" spans="1:6">
      <c r="A44" s="740"/>
      <c r="B44" s="213" t="s">
        <v>199</v>
      </c>
      <c r="C44" s="203" t="s">
        <v>47</v>
      </c>
      <c r="D44" s="182" t="s">
        <v>299</v>
      </c>
      <c r="E44" s="182" t="s">
        <v>456</v>
      </c>
      <c r="F44" s="551"/>
    </row>
    <row r="45" spans="1:6" ht="17.25" thickBot="1">
      <c r="A45" s="740"/>
      <c r="B45" s="218" t="s">
        <v>188</v>
      </c>
      <c r="C45" s="219" t="s">
        <v>47</v>
      </c>
      <c r="D45" s="194" t="s">
        <v>375</v>
      </c>
      <c r="E45" s="194" t="s">
        <v>376</v>
      </c>
      <c r="F45" s="194"/>
    </row>
    <row r="46" spans="1:6">
      <c r="A46" s="740"/>
      <c r="B46" s="186" t="s">
        <v>53</v>
      </c>
      <c r="C46" s="180" t="s">
        <v>46</v>
      </c>
      <c r="D46" s="180">
        <v>3</v>
      </c>
      <c r="E46" s="180">
        <v>3</v>
      </c>
      <c r="F46" s="180">
        <v>19</v>
      </c>
    </row>
    <row r="47" spans="1:6" ht="11.25" customHeight="1">
      <c r="A47" s="740"/>
      <c r="B47" s="220" t="s">
        <v>44</v>
      </c>
      <c r="C47" s="182"/>
      <c r="D47" s="182"/>
      <c r="E47" s="182"/>
      <c r="F47" s="182"/>
    </row>
    <row r="48" spans="1:6">
      <c r="A48" s="740"/>
      <c r="B48" s="213" t="s">
        <v>457</v>
      </c>
      <c r="C48" s="182" t="s">
        <v>46</v>
      </c>
      <c r="D48" s="182">
        <v>1</v>
      </c>
      <c r="E48" s="182">
        <v>1</v>
      </c>
      <c r="F48" s="755" t="s">
        <v>350</v>
      </c>
    </row>
    <row r="49" spans="1:6">
      <c r="A49" s="740"/>
      <c r="B49" s="213" t="s">
        <v>458</v>
      </c>
      <c r="C49" s="182" t="s">
        <v>46</v>
      </c>
      <c r="D49" s="182">
        <v>1</v>
      </c>
      <c r="E49" s="182">
        <v>1</v>
      </c>
      <c r="F49" s="755"/>
    </row>
    <row r="50" spans="1:6" ht="17.25" thickBot="1">
      <c r="A50" s="740"/>
      <c r="B50" s="214" t="s">
        <v>459</v>
      </c>
      <c r="C50" s="185" t="s">
        <v>46</v>
      </c>
      <c r="D50" s="185">
        <v>1</v>
      </c>
      <c r="E50" s="185">
        <v>1</v>
      </c>
      <c r="F50" s="756"/>
    </row>
    <row r="51" spans="1:6" ht="17.25" thickBot="1">
      <c r="A51" s="740"/>
      <c r="B51" s="221" t="s">
        <v>196</v>
      </c>
      <c r="C51" s="222" t="s">
        <v>172</v>
      </c>
      <c r="D51" s="525">
        <v>1</v>
      </c>
      <c r="E51" s="525">
        <v>1</v>
      </c>
      <c r="F51" s="552"/>
    </row>
    <row r="52" spans="1:6" ht="17.25" thickBot="1">
      <c r="A52" s="740"/>
      <c r="B52" s="223" t="s">
        <v>176</v>
      </c>
      <c r="C52" s="207" t="s">
        <v>46</v>
      </c>
      <c r="D52" s="207">
        <v>1</v>
      </c>
      <c r="E52" s="207">
        <v>1</v>
      </c>
      <c r="F52" s="207">
        <v>2</v>
      </c>
    </row>
    <row r="53" spans="1:6" ht="17.25" thickBot="1">
      <c r="A53" s="740"/>
      <c r="B53" s="223" t="s">
        <v>54</v>
      </c>
      <c r="C53" s="207" t="s">
        <v>46</v>
      </c>
      <c r="D53" s="207">
        <v>1</v>
      </c>
      <c r="E53" s="207">
        <v>1</v>
      </c>
      <c r="F53" s="182"/>
    </row>
    <row r="54" spans="1:6" ht="17.25" thickBot="1">
      <c r="A54" s="740"/>
      <c r="B54" s="186" t="s">
        <v>197</v>
      </c>
      <c r="C54" s="180" t="s">
        <v>46</v>
      </c>
      <c r="D54" s="180">
        <v>1</v>
      </c>
      <c r="E54" s="180">
        <v>1</v>
      </c>
      <c r="F54" s="207"/>
    </row>
    <row r="55" spans="1:6" s="526" customFormat="1" ht="50.25" thickBot="1">
      <c r="A55" s="742"/>
      <c r="B55" s="225" t="s">
        <v>278</v>
      </c>
      <c r="C55" s="224" t="s">
        <v>46</v>
      </c>
      <c r="D55" s="226">
        <v>1</v>
      </c>
      <c r="E55" s="226">
        <v>1</v>
      </c>
      <c r="F55" s="553"/>
    </row>
    <row r="56" spans="1:6" ht="17.25" customHeight="1">
      <c r="A56" s="754" t="s">
        <v>81</v>
      </c>
      <c r="B56" s="228" t="s">
        <v>272</v>
      </c>
      <c r="C56" s="217" t="s">
        <v>46</v>
      </c>
      <c r="D56" s="226">
        <v>16</v>
      </c>
      <c r="E56" s="226">
        <v>16</v>
      </c>
      <c r="F56" s="226">
        <v>61</v>
      </c>
    </row>
    <row r="57" spans="1:6">
      <c r="A57" s="740"/>
      <c r="B57" s="229" t="s">
        <v>225</v>
      </c>
      <c r="C57" s="203" t="s">
        <v>90</v>
      </c>
      <c r="D57" s="193" t="s">
        <v>302</v>
      </c>
      <c r="E57" s="193" t="s">
        <v>377</v>
      </c>
      <c r="F57" s="231" t="s">
        <v>476</v>
      </c>
    </row>
    <row r="58" spans="1:6" ht="18.75" customHeight="1">
      <c r="A58" s="740"/>
      <c r="B58" s="230" t="s">
        <v>226</v>
      </c>
      <c r="C58" s="219" t="s">
        <v>168</v>
      </c>
      <c r="D58" s="231" t="s">
        <v>238</v>
      </c>
      <c r="E58" s="231" t="s">
        <v>238</v>
      </c>
      <c r="F58" s="231">
        <v>1</v>
      </c>
    </row>
    <row r="59" spans="1:6">
      <c r="A59" s="740"/>
      <c r="B59" s="232" t="s">
        <v>227</v>
      </c>
      <c r="C59" s="219" t="s">
        <v>46</v>
      </c>
      <c r="D59" s="231">
        <v>1</v>
      </c>
      <c r="E59" s="231">
        <v>1</v>
      </c>
      <c r="F59" s="231"/>
    </row>
    <row r="60" spans="1:6" ht="16.5" customHeight="1">
      <c r="A60" s="740"/>
      <c r="B60" s="232" t="s">
        <v>460</v>
      </c>
      <c r="C60" s="219" t="s">
        <v>46</v>
      </c>
      <c r="D60" s="231">
        <v>1</v>
      </c>
      <c r="E60" s="231">
        <v>1</v>
      </c>
      <c r="F60" s="231">
        <v>26</v>
      </c>
    </row>
    <row r="61" spans="1:6">
      <c r="A61" s="740"/>
      <c r="B61" s="233" t="s">
        <v>228</v>
      </c>
      <c r="C61" s="219" t="s">
        <v>46</v>
      </c>
      <c r="D61" s="231">
        <v>1</v>
      </c>
      <c r="E61" s="231">
        <v>1</v>
      </c>
      <c r="F61" s="231"/>
    </row>
    <row r="62" spans="1:6">
      <c r="A62" s="740"/>
      <c r="B62" s="233" t="s">
        <v>246</v>
      </c>
      <c r="C62" s="219" t="s">
        <v>46</v>
      </c>
      <c r="D62" s="231">
        <v>9</v>
      </c>
      <c r="E62" s="231">
        <v>9</v>
      </c>
      <c r="F62" s="231"/>
    </row>
    <row r="63" spans="1:6" ht="33">
      <c r="A63" s="740"/>
      <c r="B63" s="195" t="s">
        <v>311</v>
      </c>
      <c r="C63" s="219" t="s">
        <v>46</v>
      </c>
      <c r="D63" s="231">
        <v>1</v>
      </c>
      <c r="E63" s="231">
        <v>1</v>
      </c>
      <c r="F63" s="231"/>
    </row>
    <row r="64" spans="1:6">
      <c r="A64" s="740"/>
      <c r="B64" s="234" t="s">
        <v>312</v>
      </c>
      <c r="C64" s="219" t="s">
        <v>46</v>
      </c>
      <c r="D64" s="231">
        <v>1</v>
      </c>
      <c r="E64" s="231">
        <v>1</v>
      </c>
      <c r="F64" s="231"/>
    </row>
    <row r="65" spans="1:6">
      <c r="A65" s="740"/>
      <c r="B65" s="234" t="s">
        <v>229</v>
      </c>
      <c r="C65" s="219" t="s">
        <v>46</v>
      </c>
      <c r="D65" s="231">
        <v>1</v>
      </c>
      <c r="E65" s="231">
        <v>1</v>
      </c>
      <c r="F65" s="231"/>
    </row>
    <row r="66" spans="1:6">
      <c r="A66" s="740"/>
      <c r="B66" s="234" t="s">
        <v>230</v>
      </c>
      <c r="C66" s="219" t="s">
        <v>46</v>
      </c>
      <c r="D66" s="231">
        <v>1</v>
      </c>
      <c r="E66" s="231">
        <v>1</v>
      </c>
      <c r="F66" s="231"/>
    </row>
    <row r="67" spans="1:6">
      <c r="A67" s="740"/>
      <c r="B67" s="195" t="s">
        <v>461</v>
      </c>
      <c r="C67" s="219"/>
      <c r="D67" s="231" t="s">
        <v>3</v>
      </c>
      <c r="E67" s="231" t="s">
        <v>3</v>
      </c>
      <c r="F67" s="231">
        <v>1</v>
      </c>
    </row>
    <row r="68" spans="1:6">
      <c r="A68" s="740"/>
      <c r="B68" s="235" t="s">
        <v>313</v>
      </c>
      <c r="C68" s="219" t="s">
        <v>46</v>
      </c>
      <c r="D68" s="231">
        <v>1</v>
      </c>
      <c r="E68" s="231">
        <v>1</v>
      </c>
      <c r="F68" s="231"/>
    </row>
    <row r="69" spans="1:6" ht="33.75" thickBot="1">
      <c r="A69" s="740"/>
      <c r="B69" s="236" t="s">
        <v>462</v>
      </c>
      <c r="C69" s="219" t="s">
        <v>46</v>
      </c>
      <c r="D69" s="237" t="s">
        <v>4</v>
      </c>
      <c r="E69" s="237" t="s">
        <v>4</v>
      </c>
      <c r="F69" s="231"/>
    </row>
    <row r="70" spans="1:6" s="177" customFormat="1">
      <c r="A70" s="754" t="s">
        <v>82</v>
      </c>
      <c r="B70" s="238" t="s">
        <v>463</v>
      </c>
      <c r="C70" s="180" t="s">
        <v>46</v>
      </c>
      <c r="D70" s="180" t="s">
        <v>332</v>
      </c>
      <c r="E70" s="180" t="s">
        <v>332</v>
      </c>
      <c r="F70" s="180">
        <v>45</v>
      </c>
    </row>
    <row r="71" spans="1:6" s="177" customFormat="1">
      <c r="A71" s="740"/>
      <c r="B71" s="220" t="s">
        <v>464</v>
      </c>
      <c r="C71" s="182"/>
      <c r="D71" s="182">
        <v>17</v>
      </c>
      <c r="E71" s="182">
        <v>17</v>
      </c>
      <c r="F71" s="182"/>
    </row>
    <row r="72" spans="1:6" s="177" customFormat="1">
      <c r="A72" s="740"/>
      <c r="B72" s="220" t="s">
        <v>465</v>
      </c>
      <c r="C72" s="182" t="s">
        <v>172</v>
      </c>
      <c r="D72" s="182">
        <v>3</v>
      </c>
      <c r="E72" s="182">
        <v>3</v>
      </c>
      <c r="F72" s="182">
        <v>1</v>
      </c>
    </row>
    <row r="73" spans="1:6" s="177" customFormat="1">
      <c r="A73" s="740"/>
      <c r="B73" s="239" t="s">
        <v>466</v>
      </c>
      <c r="C73" s="182" t="s">
        <v>172</v>
      </c>
      <c r="D73" s="182">
        <v>4</v>
      </c>
      <c r="E73" s="182">
        <v>4</v>
      </c>
      <c r="F73" s="182"/>
    </row>
    <row r="74" spans="1:6" s="177" customFormat="1" ht="17.25" customHeight="1">
      <c r="A74" s="740"/>
      <c r="B74" s="220" t="s">
        <v>467</v>
      </c>
      <c r="C74" s="182" t="s">
        <v>172</v>
      </c>
      <c r="D74" s="182">
        <v>1</v>
      </c>
      <c r="E74" s="182">
        <v>1</v>
      </c>
      <c r="F74" s="182"/>
    </row>
    <row r="75" spans="1:6" s="177" customFormat="1" ht="19.5">
      <c r="A75" s="740"/>
      <c r="B75" s="220" t="s">
        <v>468</v>
      </c>
      <c r="C75" s="182" t="s">
        <v>172</v>
      </c>
      <c r="D75" s="182">
        <v>1</v>
      </c>
      <c r="E75" s="182">
        <v>1</v>
      </c>
      <c r="F75" s="182"/>
    </row>
    <row r="76" spans="1:6" s="177" customFormat="1" ht="15.75" customHeight="1" thickBot="1">
      <c r="A76" s="740"/>
      <c r="B76" s="240" t="s">
        <v>245</v>
      </c>
      <c r="C76" s="182" t="s">
        <v>172</v>
      </c>
      <c r="D76" s="182">
        <v>8</v>
      </c>
      <c r="E76" s="182">
        <v>8</v>
      </c>
      <c r="F76" s="182"/>
    </row>
    <row r="77" spans="1:6" s="177" customFormat="1" ht="19.5">
      <c r="A77" s="740"/>
      <c r="B77" s="238" t="s">
        <v>88</v>
      </c>
      <c r="C77" s="180" t="s">
        <v>172</v>
      </c>
      <c r="D77" s="180">
        <v>9</v>
      </c>
      <c r="E77" s="180">
        <v>9</v>
      </c>
      <c r="F77" s="180">
        <v>1</v>
      </c>
    </row>
    <row r="78" spans="1:6" s="177" customFormat="1" ht="19.5" customHeight="1" thickBot="1">
      <c r="A78" s="740"/>
      <c r="B78" s="220" t="s">
        <v>76</v>
      </c>
      <c r="C78" s="182" t="s">
        <v>41</v>
      </c>
      <c r="D78" s="205">
        <v>6513</v>
      </c>
      <c r="E78" s="205">
        <v>6575</v>
      </c>
      <c r="F78" s="205">
        <v>6284</v>
      </c>
    </row>
    <row r="79" spans="1:6" s="177" customFormat="1" ht="26.25" customHeight="1">
      <c r="A79" s="757" t="s">
        <v>60</v>
      </c>
      <c r="B79" s="527" t="s">
        <v>348</v>
      </c>
      <c r="C79" s="528" t="s">
        <v>46</v>
      </c>
      <c r="D79" s="529">
        <v>2</v>
      </c>
      <c r="E79" s="528">
        <v>2</v>
      </c>
      <c r="F79" s="529">
        <v>1</v>
      </c>
    </row>
    <row r="80" spans="1:6" s="177" customFormat="1" ht="24" customHeight="1" thickBot="1">
      <c r="A80" s="758"/>
      <c r="B80" s="530" t="s">
        <v>469</v>
      </c>
      <c r="C80" s="531" t="s">
        <v>46</v>
      </c>
      <c r="D80" s="532">
        <v>1</v>
      </c>
      <c r="E80" s="531">
        <v>1</v>
      </c>
      <c r="F80" s="532"/>
    </row>
    <row r="81" spans="1:6" s="177" customFormat="1" ht="20.25" customHeight="1">
      <c r="A81" s="241"/>
      <c r="B81" s="759" t="s">
        <v>470</v>
      </c>
      <c r="C81" s="759"/>
      <c r="D81" s="759"/>
      <c r="E81" s="759"/>
      <c r="F81" s="759"/>
    </row>
    <row r="82" spans="1:6" s="177" customFormat="1" ht="33.75" customHeight="1">
      <c r="A82" s="242"/>
      <c r="B82" s="751" t="s">
        <v>471</v>
      </c>
      <c r="C82" s="751"/>
      <c r="D82" s="751"/>
      <c r="E82" s="751"/>
      <c r="F82" s="751"/>
    </row>
    <row r="83" spans="1:6" s="177" customFormat="1" ht="66.75" customHeight="1">
      <c r="A83" s="242"/>
      <c r="B83" s="752" t="s">
        <v>472</v>
      </c>
      <c r="C83" s="752"/>
      <c r="D83" s="752"/>
      <c r="E83" s="752"/>
      <c r="F83" s="752"/>
    </row>
    <row r="84" spans="1:6" s="177" customFormat="1">
      <c r="A84" s="242"/>
      <c r="B84" s="753" t="s">
        <v>473</v>
      </c>
      <c r="C84" s="753"/>
      <c r="D84" s="753"/>
      <c r="E84" s="753"/>
      <c r="F84" s="753"/>
    </row>
    <row r="85" spans="1:6" s="177" customFormat="1">
      <c r="A85" s="242"/>
      <c r="B85" s="459" t="s">
        <v>474</v>
      </c>
      <c r="C85" s="227"/>
      <c r="D85" s="227"/>
      <c r="E85" s="243"/>
      <c r="F85" s="242"/>
    </row>
  </sheetData>
  <mergeCells count="15">
    <mergeCell ref="B82:F82"/>
    <mergeCell ref="B83:F83"/>
    <mergeCell ref="B84:F84"/>
    <mergeCell ref="A39:A55"/>
    <mergeCell ref="F48:F50"/>
    <mergeCell ref="A56:A69"/>
    <mergeCell ref="A70:A78"/>
    <mergeCell ref="A79:A80"/>
    <mergeCell ref="B81:F81"/>
    <mergeCell ref="A5:A38"/>
    <mergeCell ref="B1:F1"/>
    <mergeCell ref="E2:F2"/>
    <mergeCell ref="A3:A4"/>
    <mergeCell ref="B3:B4"/>
    <mergeCell ref="C3:E3"/>
  </mergeCells>
  <printOptions horizontalCentered="1"/>
  <pageMargins left="0.31496062992125984" right="0.51181102362204722" top="0.31496062992125984" bottom="0.43307086614173229" header="0.19685039370078741" footer="0.23622047244094491"/>
  <pageSetup paperSize="9" scale="53" orientation="portrait" r:id="rId1"/>
  <headerFooter alignWithMargins="0">
    <oddFooter xml:space="preserve">&amp;C13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zoomScale="90" zoomScaleNormal="90" workbookViewId="0">
      <selection activeCell="A2" sqref="A2:M2"/>
    </sheetView>
  </sheetViews>
  <sheetFormatPr defaultRowHeight="12.75"/>
  <cols>
    <col min="1" max="1" width="17.140625" style="17" customWidth="1"/>
    <col min="2" max="2" width="14.28515625" style="17" customWidth="1"/>
    <col min="3" max="12" width="7.7109375" style="17" customWidth="1"/>
    <col min="13" max="13" width="10.28515625" style="17" customWidth="1"/>
    <col min="14" max="14" width="12.42578125" style="17" bestFit="1" customWidth="1"/>
    <col min="15" max="15" width="12.42578125" style="17" customWidth="1"/>
    <col min="16" max="256" width="9.140625" style="17"/>
    <col min="257" max="257" width="17.140625" style="17" customWidth="1"/>
    <col min="258" max="258" width="14.28515625" style="17" customWidth="1"/>
    <col min="259" max="268" width="7.7109375" style="17" customWidth="1"/>
    <col min="269" max="269" width="10.28515625" style="17" customWidth="1"/>
    <col min="270" max="270" width="12.42578125" style="17" bestFit="1" customWidth="1"/>
    <col min="271" max="271" width="12.42578125" style="17" customWidth="1"/>
    <col min="272" max="512" width="9.140625" style="17"/>
    <col min="513" max="513" width="17.140625" style="17" customWidth="1"/>
    <col min="514" max="514" width="14.28515625" style="17" customWidth="1"/>
    <col min="515" max="524" width="7.7109375" style="17" customWidth="1"/>
    <col min="525" max="525" width="10.28515625" style="17" customWidth="1"/>
    <col min="526" max="526" width="12.42578125" style="17" bestFit="1" customWidth="1"/>
    <col min="527" max="527" width="12.42578125" style="17" customWidth="1"/>
    <col min="528" max="768" width="9.140625" style="17"/>
    <col min="769" max="769" width="17.140625" style="17" customWidth="1"/>
    <col min="770" max="770" width="14.28515625" style="17" customWidth="1"/>
    <col min="771" max="780" width="7.7109375" style="17" customWidth="1"/>
    <col min="781" max="781" width="10.28515625" style="17" customWidth="1"/>
    <col min="782" max="782" width="12.42578125" style="17" bestFit="1" customWidth="1"/>
    <col min="783" max="783" width="12.42578125" style="17" customWidth="1"/>
    <col min="784" max="1024" width="9.140625" style="17"/>
    <col min="1025" max="1025" width="17.140625" style="17" customWidth="1"/>
    <col min="1026" max="1026" width="14.28515625" style="17" customWidth="1"/>
    <col min="1027" max="1036" width="7.7109375" style="17" customWidth="1"/>
    <col min="1037" max="1037" width="10.28515625" style="17" customWidth="1"/>
    <col min="1038" max="1038" width="12.42578125" style="17" bestFit="1" customWidth="1"/>
    <col min="1039" max="1039" width="12.42578125" style="17" customWidth="1"/>
    <col min="1040" max="1280" width="9.140625" style="17"/>
    <col min="1281" max="1281" width="17.140625" style="17" customWidth="1"/>
    <col min="1282" max="1282" width="14.28515625" style="17" customWidth="1"/>
    <col min="1283" max="1292" width="7.7109375" style="17" customWidth="1"/>
    <col min="1293" max="1293" width="10.28515625" style="17" customWidth="1"/>
    <col min="1294" max="1294" width="12.42578125" style="17" bestFit="1" customWidth="1"/>
    <col min="1295" max="1295" width="12.42578125" style="17" customWidth="1"/>
    <col min="1296" max="1536" width="9.140625" style="17"/>
    <col min="1537" max="1537" width="17.140625" style="17" customWidth="1"/>
    <col min="1538" max="1538" width="14.28515625" style="17" customWidth="1"/>
    <col min="1539" max="1548" width="7.7109375" style="17" customWidth="1"/>
    <col min="1549" max="1549" width="10.28515625" style="17" customWidth="1"/>
    <col min="1550" max="1550" width="12.42578125" style="17" bestFit="1" customWidth="1"/>
    <col min="1551" max="1551" width="12.42578125" style="17" customWidth="1"/>
    <col min="1552" max="1792" width="9.140625" style="17"/>
    <col min="1793" max="1793" width="17.140625" style="17" customWidth="1"/>
    <col min="1794" max="1794" width="14.28515625" style="17" customWidth="1"/>
    <col min="1795" max="1804" width="7.7109375" style="17" customWidth="1"/>
    <col min="1805" max="1805" width="10.28515625" style="17" customWidth="1"/>
    <col min="1806" max="1806" width="12.42578125" style="17" bestFit="1" customWidth="1"/>
    <col min="1807" max="1807" width="12.42578125" style="17" customWidth="1"/>
    <col min="1808" max="2048" width="9.140625" style="17"/>
    <col min="2049" max="2049" width="17.140625" style="17" customWidth="1"/>
    <col min="2050" max="2050" width="14.28515625" style="17" customWidth="1"/>
    <col min="2051" max="2060" width="7.7109375" style="17" customWidth="1"/>
    <col min="2061" max="2061" width="10.28515625" style="17" customWidth="1"/>
    <col min="2062" max="2062" width="12.42578125" style="17" bestFit="1" customWidth="1"/>
    <col min="2063" max="2063" width="12.42578125" style="17" customWidth="1"/>
    <col min="2064" max="2304" width="9.140625" style="17"/>
    <col min="2305" max="2305" width="17.140625" style="17" customWidth="1"/>
    <col min="2306" max="2306" width="14.28515625" style="17" customWidth="1"/>
    <col min="2307" max="2316" width="7.7109375" style="17" customWidth="1"/>
    <col min="2317" max="2317" width="10.28515625" style="17" customWidth="1"/>
    <col min="2318" max="2318" width="12.42578125" style="17" bestFit="1" customWidth="1"/>
    <col min="2319" max="2319" width="12.42578125" style="17" customWidth="1"/>
    <col min="2320" max="2560" width="9.140625" style="17"/>
    <col min="2561" max="2561" width="17.140625" style="17" customWidth="1"/>
    <col min="2562" max="2562" width="14.28515625" style="17" customWidth="1"/>
    <col min="2563" max="2572" width="7.7109375" style="17" customWidth="1"/>
    <col min="2573" max="2573" width="10.28515625" style="17" customWidth="1"/>
    <col min="2574" max="2574" width="12.42578125" style="17" bestFit="1" customWidth="1"/>
    <col min="2575" max="2575" width="12.42578125" style="17" customWidth="1"/>
    <col min="2576" max="2816" width="9.140625" style="17"/>
    <col min="2817" max="2817" width="17.140625" style="17" customWidth="1"/>
    <col min="2818" max="2818" width="14.28515625" style="17" customWidth="1"/>
    <col min="2819" max="2828" width="7.7109375" style="17" customWidth="1"/>
    <col min="2829" max="2829" width="10.28515625" style="17" customWidth="1"/>
    <col min="2830" max="2830" width="12.42578125" style="17" bestFit="1" customWidth="1"/>
    <col min="2831" max="2831" width="12.42578125" style="17" customWidth="1"/>
    <col min="2832" max="3072" width="9.140625" style="17"/>
    <col min="3073" max="3073" width="17.140625" style="17" customWidth="1"/>
    <col min="3074" max="3074" width="14.28515625" style="17" customWidth="1"/>
    <col min="3075" max="3084" width="7.7109375" style="17" customWidth="1"/>
    <col min="3085" max="3085" width="10.28515625" style="17" customWidth="1"/>
    <col min="3086" max="3086" width="12.42578125" style="17" bestFit="1" customWidth="1"/>
    <col min="3087" max="3087" width="12.42578125" style="17" customWidth="1"/>
    <col min="3088" max="3328" width="9.140625" style="17"/>
    <col min="3329" max="3329" width="17.140625" style="17" customWidth="1"/>
    <col min="3330" max="3330" width="14.28515625" style="17" customWidth="1"/>
    <col min="3331" max="3340" width="7.7109375" style="17" customWidth="1"/>
    <col min="3341" max="3341" width="10.28515625" style="17" customWidth="1"/>
    <col min="3342" max="3342" width="12.42578125" style="17" bestFit="1" customWidth="1"/>
    <col min="3343" max="3343" width="12.42578125" style="17" customWidth="1"/>
    <col min="3344" max="3584" width="9.140625" style="17"/>
    <col min="3585" max="3585" width="17.140625" style="17" customWidth="1"/>
    <col min="3586" max="3586" width="14.28515625" style="17" customWidth="1"/>
    <col min="3587" max="3596" width="7.7109375" style="17" customWidth="1"/>
    <col min="3597" max="3597" width="10.28515625" style="17" customWidth="1"/>
    <col min="3598" max="3598" width="12.42578125" style="17" bestFit="1" customWidth="1"/>
    <col min="3599" max="3599" width="12.42578125" style="17" customWidth="1"/>
    <col min="3600" max="3840" width="9.140625" style="17"/>
    <col min="3841" max="3841" width="17.140625" style="17" customWidth="1"/>
    <col min="3842" max="3842" width="14.28515625" style="17" customWidth="1"/>
    <col min="3843" max="3852" width="7.7109375" style="17" customWidth="1"/>
    <col min="3853" max="3853" width="10.28515625" style="17" customWidth="1"/>
    <col min="3854" max="3854" width="12.42578125" style="17" bestFit="1" customWidth="1"/>
    <col min="3855" max="3855" width="12.42578125" style="17" customWidth="1"/>
    <col min="3856" max="4096" width="9.140625" style="17"/>
    <col min="4097" max="4097" width="17.140625" style="17" customWidth="1"/>
    <col min="4098" max="4098" width="14.28515625" style="17" customWidth="1"/>
    <col min="4099" max="4108" width="7.7109375" style="17" customWidth="1"/>
    <col min="4109" max="4109" width="10.28515625" style="17" customWidth="1"/>
    <col min="4110" max="4110" width="12.42578125" style="17" bestFit="1" customWidth="1"/>
    <col min="4111" max="4111" width="12.42578125" style="17" customWidth="1"/>
    <col min="4112" max="4352" width="9.140625" style="17"/>
    <col min="4353" max="4353" width="17.140625" style="17" customWidth="1"/>
    <col min="4354" max="4354" width="14.28515625" style="17" customWidth="1"/>
    <col min="4355" max="4364" width="7.7109375" style="17" customWidth="1"/>
    <col min="4365" max="4365" width="10.28515625" style="17" customWidth="1"/>
    <col min="4366" max="4366" width="12.42578125" style="17" bestFit="1" customWidth="1"/>
    <col min="4367" max="4367" width="12.42578125" style="17" customWidth="1"/>
    <col min="4368" max="4608" width="9.140625" style="17"/>
    <col min="4609" max="4609" width="17.140625" style="17" customWidth="1"/>
    <col min="4610" max="4610" width="14.28515625" style="17" customWidth="1"/>
    <col min="4611" max="4620" width="7.7109375" style="17" customWidth="1"/>
    <col min="4621" max="4621" width="10.28515625" style="17" customWidth="1"/>
    <col min="4622" max="4622" width="12.42578125" style="17" bestFit="1" customWidth="1"/>
    <col min="4623" max="4623" width="12.42578125" style="17" customWidth="1"/>
    <col min="4624" max="4864" width="9.140625" style="17"/>
    <col min="4865" max="4865" width="17.140625" style="17" customWidth="1"/>
    <col min="4866" max="4866" width="14.28515625" style="17" customWidth="1"/>
    <col min="4867" max="4876" width="7.7109375" style="17" customWidth="1"/>
    <col min="4877" max="4877" width="10.28515625" style="17" customWidth="1"/>
    <col min="4878" max="4878" width="12.42578125" style="17" bestFit="1" customWidth="1"/>
    <col min="4879" max="4879" width="12.42578125" style="17" customWidth="1"/>
    <col min="4880" max="5120" width="9.140625" style="17"/>
    <col min="5121" max="5121" width="17.140625" style="17" customWidth="1"/>
    <col min="5122" max="5122" width="14.28515625" style="17" customWidth="1"/>
    <col min="5123" max="5132" width="7.7109375" style="17" customWidth="1"/>
    <col min="5133" max="5133" width="10.28515625" style="17" customWidth="1"/>
    <col min="5134" max="5134" width="12.42578125" style="17" bestFit="1" customWidth="1"/>
    <col min="5135" max="5135" width="12.42578125" style="17" customWidth="1"/>
    <col min="5136" max="5376" width="9.140625" style="17"/>
    <col min="5377" max="5377" width="17.140625" style="17" customWidth="1"/>
    <col min="5378" max="5378" width="14.28515625" style="17" customWidth="1"/>
    <col min="5379" max="5388" width="7.7109375" style="17" customWidth="1"/>
    <col min="5389" max="5389" width="10.28515625" style="17" customWidth="1"/>
    <col min="5390" max="5390" width="12.42578125" style="17" bestFit="1" customWidth="1"/>
    <col min="5391" max="5391" width="12.42578125" style="17" customWidth="1"/>
    <col min="5392" max="5632" width="9.140625" style="17"/>
    <col min="5633" max="5633" width="17.140625" style="17" customWidth="1"/>
    <col min="5634" max="5634" width="14.28515625" style="17" customWidth="1"/>
    <col min="5635" max="5644" width="7.7109375" style="17" customWidth="1"/>
    <col min="5645" max="5645" width="10.28515625" style="17" customWidth="1"/>
    <col min="5646" max="5646" width="12.42578125" style="17" bestFit="1" customWidth="1"/>
    <col min="5647" max="5647" width="12.42578125" style="17" customWidth="1"/>
    <col min="5648" max="5888" width="9.140625" style="17"/>
    <col min="5889" max="5889" width="17.140625" style="17" customWidth="1"/>
    <col min="5890" max="5890" width="14.28515625" style="17" customWidth="1"/>
    <col min="5891" max="5900" width="7.7109375" style="17" customWidth="1"/>
    <col min="5901" max="5901" width="10.28515625" style="17" customWidth="1"/>
    <col min="5902" max="5902" width="12.42578125" style="17" bestFit="1" customWidth="1"/>
    <col min="5903" max="5903" width="12.42578125" style="17" customWidth="1"/>
    <col min="5904" max="6144" width="9.140625" style="17"/>
    <col min="6145" max="6145" width="17.140625" style="17" customWidth="1"/>
    <col min="6146" max="6146" width="14.28515625" style="17" customWidth="1"/>
    <col min="6147" max="6156" width="7.7109375" style="17" customWidth="1"/>
    <col min="6157" max="6157" width="10.28515625" style="17" customWidth="1"/>
    <col min="6158" max="6158" width="12.42578125" style="17" bestFit="1" customWidth="1"/>
    <col min="6159" max="6159" width="12.42578125" style="17" customWidth="1"/>
    <col min="6160" max="6400" width="9.140625" style="17"/>
    <col min="6401" max="6401" width="17.140625" style="17" customWidth="1"/>
    <col min="6402" max="6402" width="14.28515625" style="17" customWidth="1"/>
    <col min="6403" max="6412" width="7.7109375" style="17" customWidth="1"/>
    <col min="6413" max="6413" width="10.28515625" style="17" customWidth="1"/>
    <col min="6414" max="6414" width="12.42578125" style="17" bestFit="1" customWidth="1"/>
    <col min="6415" max="6415" width="12.42578125" style="17" customWidth="1"/>
    <col min="6416" max="6656" width="9.140625" style="17"/>
    <col min="6657" max="6657" width="17.140625" style="17" customWidth="1"/>
    <col min="6658" max="6658" width="14.28515625" style="17" customWidth="1"/>
    <col min="6659" max="6668" width="7.7109375" style="17" customWidth="1"/>
    <col min="6669" max="6669" width="10.28515625" style="17" customWidth="1"/>
    <col min="6670" max="6670" width="12.42578125" style="17" bestFit="1" customWidth="1"/>
    <col min="6671" max="6671" width="12.42578125" style="17" customWidth="1"/>
    <col min="6672" max="6912" width="9.140625" style="17"/>
    <col min="6913" max="6913" width="17.140625" style="17" customWidth="1"/>
    <col min="6914" max="6914" width="14.28515625" style="17" customWidth="1"/>
    <col min="6915" max="6924" width="7.7109375" style="17" customWidth="1"/>
    <col min="6925" max="6925" width="10.28515625" style="17" customWidth="1"/>
    <col min="6926" max="6926" width="12.42578125" style="17" bestFit="1" customWidth="1"/>
    <col min="6927" max="6927" width="12.42578125" style="17" customWidth="1"/>
    <col min="6928" max="7168" width="9.140625" style="17"/>
    <col min="7169" max="7169" width="17.140625" style="17" customWidth="1"/>
    <col min="7170" max="7170" width="14.28515625" style="17" customWidth="1"/>
    <col min="7171" max="7180" width="7.7109375" style="17" customWidth="1"/>
    <col min="7181" max="7181" width="10.28515625" style="17" customWidth="1"/>
    <col min="7182" max="7182" width="12.42578125" style="17" bestFit="1" customWidth="1"/>
    <col min="7183" max="7183" width="12.42578125" style="17" customWidth="1"/>
    <col min="7184" max="7424" width="9.140625" style="17"/>
    <col min="7425" max="7425" width="17.140625" style="17" customWidth="1"/>
    <col min="7426" max="7426" width="14.28515625" style="17" customWidth="1"/>
    <col min="7427" max="7436" width="7.7109375" style="17" customWidth="1"/>
    <col min="7437" max="7437" width="10.28515625" style="17" customWidth="1"/>
    <col min="7438" max="7438" width="12.42578125" style="17" bestFit="1" customWidth="1"/>
    <col min="7439" max="7439" width="12.42578125" style="17" customWidth="1"/>
    <col min="7440" max="7680" width="9.140625" style="17"/>
    <col min="7681" max="7681" width="17.140625" style="17" customWidth="1"/>
    <col min="7682" max="7682" width="14.28515625" style="17" customWidth="1"/>
    <col min="7683" max="7692" width="7.7109375" style="17" customWidth="1"/>
    <col min="7693" max="7693" width="10.28515625" style="17" customWidth="1"/>
    <col min="7694" max="7694" width="12.42578125" style="17" bestFit="1" customWidth="1"/>
    <col min="7695" max="7695" width="12.42578125" style="17" customWidth="1"/>
    <col min="7696" max="7936" width="9.140625" style="17"/>
    <col min="7937" max="7937" width="17.140625" style="17" customWidth="1"/>
    <col min="7938" max="7938" width="14.28515625" style="17" customWidth="1"/>
    <col min="7939" max="7948" width="7.7109375" style="17" customWidth="1"/>
    <col min="7949" max="7949" width="10.28515625" style="17" customWidth="1"/>
    <col min="7950" max="7950" width="12.42578125" style="17" bestFit="1" customWidth="1"/>
    <col min="7951" max="7951" width="12.42578125" style="17" customWidth="1"/>
    <col min="7952" max="8192" width="9.140625" style="17"/>
    <col min="8193" max="8193" width="17.140625" style="17" customWidth="1"/>
    <col min="8194" max="8194" width="14.28515625" style="17" customWidth="1"/>
    <col min="8195" max="8204" width="7.7109375" style="17" customWidth="1"/>
    <col min="8205" max="8205" width="10.28515625" style="17" customWidth="1"/>
    <col min="8206" max="8206" width="12.42578125" style="17" bestFit="1" customWidth="1"/>
    <col min="8207" max="8207" width="12.42578125" style="17" customWidth="1"/>
    <col min="8208" max="8448" width="9.140625" style="17"/>
    <col min="8449" max="8449" width="17.140625" style="17" customWidth="1"/>
    <col min="8450" max="8450" width="14.28515625" style="17" customWidth="1"/>
    <col min="8451" max="8460" width="7.7109375" style="17" customWidth="1"/>
    <col min="8461" max="8461" width="10.28515625" style="17" customWidth="1"/>
    <col min="8462" max="8462" width="12.42578125" style="17" bestFit="1" customWidth="1"/>
    <col min="8463" max="8463" width="12.42578125" style="17" customWidth="1"/>
    <col min="8464" max="8704" width="9.140625" style="17"/>
    <col min="8705" max="8705" width="17.140625" style="17" customWidth="1"/>
    <col min="8706" max="8706" width="14.28515625" style="17" customWidth="1"/>
    <col min="8707" max="8716" width="7.7109375" style="17" customWidth="1"/>
    <col min="8717" max="8717" width="10.28515625" style="17" customWidth="1"/>
    <col min="8718" max="8718" width="12.42578125" style="17" bestFit="1" customWidth="1"/>
    <col min="8719" max="8719" width="12.42578125" style="17" customWidth="1"/>
    <col min="8720" max="8960" width="9.140625" style="17"/>
    <col min="8961" max="8961" width="17.140625" style="17" customWidth="1"/>
    <col min="8962" max="8962" width="14.28515625" style="17" customWidth="1"/>
    <col min="8963" max="8972" width="7.7109375" style="17" customWidth="1"/>
    <col min="8973" max="8973" width="10.28515625" style="17" customWidth="1"/>
    <col min="8974" max="8974" width="12.42578125" style="17" bestFit="1" customWidth="1"/>
    <col min="8975" max="8975" width="12.42578125" style="17" customWidth="1"/>
    <col min="8976" max="9216" width="9.140625" style="17"/>
    <col min="9217" max="9217" width="17.140625" style="17" customWidth="1"/>
    <col min="9218" max="9218" width="14.28515625" style="17" customWidth="1"/>
    <col min="9219" max="9228" width="7.7109375" style="17" customWidth="1"/>
    <col min="9229" max="9229" width="10.28515625" style="17" customWidth="1"/>
    <col min="9230" max="9230" width="12.42578125" style="17" bestFit="1" customWidth="1"/>
    <col min="9231" max="9231" width="12.42578125" style="17" customWidth="1"/>
    <col min="9232" max="9472" width="9.140625" style="17"/>
    <col min="9473" max="9473" width="17.140625" style="17" customWidth="1"/>
    <col min="9474" max="9474" width="14.28515625" style="17" customWidth="1"/>
    <col min="9475" max="9484" width="7.7109375" style="17" customWidth="1"/>
    <col min="9485" max="9485" width="10.28515625" style="17" customWidth="1"/>
    <col min="9486" max="9486" width="12.42578125" style="17" bestFit="1" customWidth="1"/>
    <col min="9487" max="9487" width="12.42578125" style="17" customWidth="1"/>
    <col min="9488" max="9728" width="9.140625" style="17"/>
    <col min="9729" max="9729" width="17.140625" style="17" customWidth="1"/>
    <col min="9730" max="9730" width="14.28515625" style="17" customWidth="1"/>
    <col min="9731" max="9740" width="7.7109375" style="17" customWidth="1"/>
    <col min="9741" max="9741" width="10.28515625" style="17" customWidth="1"/>
    <col min="9742" max="9742" width="12.42578125" style="17" bestFit="1" customWidth="1"/>
    <col min="9743" max="9743" width="12.42578125" style="17" customWidth="1"/>
    <col min="9744" max="9984" width="9.140625" style="17"/>
    <col min="9985" max="9985" width="17.140625" style="17" customWidth="1"/>
    <col min="9986" max="9986" width="14.28515625" style="17" customWidth="1"/>
    <col min="9987" max="9996" width="7.7109375" style="17" customWidth="1"/>
    <col min="9997" max="9997" width="10.28515625" style="17" customWidth="1"/>
    <col min="9998" max="9998" width="12.42578125" style="17" bestFit="1" customWidth="1"/>
    <col min="9999" max="9999" width="12.42578125" style="17" customWidth="1"/>
    <col min="10000" max="10240" width="9.140625" style="17"/>
    <col min="10241" max="10241" width="17.140625" style="17" customWidth="1"/>
    <col min="10242" max="10242" width="14.28515625" style="17" customWidth="1"/>
    <col min="10243" max="10252" width="7.7109375" style="17" customWidth="1"/>
    <col min="10253" max="10253" width="10.28515625" style="17" customWidth="1"/>
    <col min="10254" max="10254" width="12.42578125" style="17" bestFit="1" customWidth="1"/>
    <col min="10255" max="10255" width="12.42578125" style="17" customWidth="1"/>
    <col min="10256" max="10496" width="9.140625" style="17"/>
    <col min="10497" max="10497" width="17.140625" style="17" customWidth="1"/>
    <col min="10498" max="10498" width="14.28515625" style="17" customWidth="1"/>
    <col min="10499" max="10508" width="7.7109375" style="17" customWidth="1"/>
    <col min="10509" max="10509" width="10.28515625" style="17" customWidth="1"/>
    <col min="10510" max="10510" width="12.42578125" style="17" bestFit="1" customWidth="1"/>
    <col min="10511" max="10511" width="12.42578125" style="17" customWidth="1"/>
    <col min="10512" max="10752" width="9.140625" style="17"/>
    <col min="10753" max="10753" width="17.140625" style="17" customWidth="1"/>
    <col min="10754" max="10754" width="14.28515625" style="17" customWidth="1"/>
    <col min="10755" max="10764" width="7.7109375" style="17" customWidth="1"/>
    <col min="10765" max="10765" width="10.28515625" style="17" customWidth="1"/>
    <col min="10766" max="10766" width="12.42578125" style="17" bestFit="1" customWidth="1"/>
    <col min="10767" max="10767" width="12.42578125" style="17" customWidth="1"/>
    <col min="10768" max="11008" width="9.140625" style="17"/>
    <col min="11009" max="11009" width="17.140625" style="17" customWidth="1"/>
    <col min="11010" max="11010" width="14.28515625" style="17" customWidth="1"/>
    <col min="11011" max="11020" width="7.7109375" style="17" customWidth="1"/>
    <col min="11021" max="11021" width="10.28515625" style="17" customWidth="1"/>
    <col min="11022" max="11022" width="12.42578125" style="17" bestFit="1" customWidth="1"/>
    <col min="11023" max="11023" width="12.42578125" style="17" customWidth="1"/>
    <col min="11024" max="11264" width="9.140625" style="17"/>
    <col min="11265" max="11265" width="17.140625" style="17" customWidth="1"/>
    <col min="11266" max="11266" width="14.28515625" style="17" customWidth="1"/>
    <col min="11267" max="11276" width="7.7109375" style="17" customWidth="1"/>
    <col min="11277" max="11277" width="10.28515625" style="17" customWidth="1"/>
    <col min="11278" max="11278" width="12.42578125" style="17" bestFit="1" customWidth="1"/>
    <col min="11279" max="11279" width="12.42578125" style="17" customWidth="1"/>
    <col min="11280" max="11520" width="9.140625" style="17"/>
    <col min="11521" max="11521" width="17.140625" style="17" customWidth="1"/>
    <col min="11522" max="11522" width="14.28515625" style="17" customWidth="1"/>
    <col min="11523" max="11532" width="7.7109375" style="17" customWidth="1"/>
    <col min="11533" max="11533" width="10.28515625" style="17" customWidth="1"/>
    <col min="11534" max="11534" width="12.42578125" style="17" bestFit="1" customWidth="1"/>
    <col min="11535" max="11535" width="12.42578125" style="17" customWidth="1"/>
    <col min="11536" max="11776" width="9.140625" style="17"/>
    <col min="11777" max="11777" width="17.140625" style="17" customWidth="1"/>
    <col min="11778" max="11778" width="14.28515625" style="17" customWidth="1"/>
    <col min="11779" max="11788" width="7.7109375" style="17" customWidth="1"/>
    <col min="11789" max="11789" width="10.28515625" style="17" customWidth="1"/>
    <col min="11790" max="11790" width="12.42578125" style="17" bestFit="1" customWidth="1"/>
    <col min="11791" max="11791" width="12.42578125" style="17" customWidth="1"/>
    <col min="11792" max="12032" width="9.140625" style="17"/>
    <col min="12033" max="12033" width="17.140625" style="17" customWidth="1"/>
    <col min="12034" max="12034" width="14.28515625" style="17" customWidth="1"/>
    <col min="12035" max="12044" width="7.7109375" style="17" customWidth="1"/>
    <col min="12045" max="12045" width="10.28515625" style="17" customWidth="1"/>
    <col min="12046" max="12046" width="12.42578125" style="17" bestFit="1" customWidth="1"/>
    <col min="12047" max="12047" width="12.42578125" style="17" customWidth="1"/>
    <col min="12048" max="12288" width="9.140625" style="17"/>
    <col min="12289" max="12289" width="17.140625" style="17" customWidth="1"/>
    <col min="12290" max="12290" width="14.28515625" style="17" customWidth="1"/>
    <col min="12291" max="12300" width="7.7109375" style="17" customWidth="1"/>
    <col min="12301" max="12301" width="10.28515625" style="17" customWidth="1"/>
    <col min="12302" max="12302" width="12.42578125" style="17" bestFit="1" customWidth="1"/>
    <col min="12303" max="12303" width="12.42578125" style="17" customWidth="1"/>
    <col min="12304" max="12544" width="9.140625" style="17"/>
    <col min="12545" max="12545" width="17.140625" style="17" customWidth="1"/>
    <col min="12546" max="12546" width="14.28515625" style="17" customWidth="1"/>
    <col min="12547" max="12556" width="7.7109375" style="17" customWidth="1"/>
    <col min="12557" max="12557" width="10.28515625" style="17" customWidth="1"/>
    <col min="12558" max="12558" width="12.42578125" style="17" bestFit="1" customWidth="1"/>
    <col min="12559" max="12559" width="12.42578125" style="17" customWidth="1"/>
    <col min="12560" max="12800" width="9.140625" style="17"/>
    <col min="12801" max="12801" width="17.140625" style="17" customWidth="1"/>
    <col min="12802" max="12802" width="14.28515625" style="17" customWidth="1"/>
    <col min="12803" max="12812" width="7.7109375" style="17" customWidth="1"/>
    <col min="12813" max="12813" width="10.28515625" style="17" customWidth="1"/>
    <col min="12814" max="12814" width="12.42578125" style="17" bestFit="1" customWidth="1"/>
    <col min="12815" max="12815" width="12.42578125" style="17" customWidth="1"/>
    <col min="12816" max="13056" width="9.140625" style="17"/>
    <col min="13057" max="13057" width="17.140625" style="17" customWidth="1"/>
    <col min="13058" max="13058" width="14.28515625" style="17" customWidth="1"/>
    <col min="13059" max="13068" width="7.7109375" style="17" customWidth="1"/>
    <col min="13069" max="13069" width="10.28515625" style="17" customWidth="1"/>
    <col min="13070" max="13070" width="12.42578125" style="17" bestFit="1" customWidth="1"/>
    <col min="13071" max="13071" width="12.42578125" style="17" customWidth="1"/>
    <col min="13072" max="13312" width="9.140625" style="17"/>
    <col min="13313" max="13313" width="17.140625" style="17" customWidth="1"/>
    <col min="13314" max="13314" width="14.28515625" style="17" customWidth="1"/>
    <col min="13315" max="13324" width="7.7109375" style="17" customWidth="1"/>
    <col min="13325" max="13325" width="10.28515625" style="17" customWidth="1"/>
    <col min="13326" max="13326" width="12.42578125" style="17" bestFit="1" customWidth="1"/>
    <col min="13327" max="13327" width="12.42578125" style="17" customWidth="1"/>
    <col min="13328" max="13568" width="9.140625" style="17"/>
    <col min="13569" max="13569" width="17.140625" style="17" customWidth="1"/>
    <col min="13570" max="13570" width="14.28515625" style="17" customWidth="1"/>
    <col min="13571" max="13580" width="7.7109375" style="17" customWidth="1"/>
    <col min="13581" max="13581" width="10.28515625" style="17" customWidth="1"/>
    <col min="13582" max="13582" width="12.42578125" style="17" bestFit="1" customWidth="1"/>
    <col min="13583" max="13583" width="12.42578125" style="17" customWidth="1"/>
    <col min="13584" max="13824" width="9.140625" style="17"/>
    <col min="13825" max="13825" width="17.140625" style="17" customWidth="1"/>
    <col min="13826" max="13826" width="14.28515625" style="17" customWidth="1"/>
    <col min="13827" max="13836" width="7.7109375" style="17" customWidth="1"/>
    <col min="13837" max="13837" width="10.28515625" style="17" customWidth="1"/>
    <col min="13838" max="13838" width="12.42578125" style="17" bestFit="1" customWidth="1"/>
    <col min="13839" max="13839" width="12.42578125" style="17" customWidth="1"/>
    <col min="13840" max="14080" width="9.140625" style="17"/>
    <col min="14081" max="14081" width="17.140625" style="17" customWidth="1"/>
    <col min="14082" max="14082" width="14.28515625" style="17" customWidth="1"/>
    <col min="14083" max="14092" width="7.7109375" style="17" customWidth="1"/>
    <col min="14093" max="14093" width="10.28515625" style="17" customWidth="1"/>
    <col min="14094" max="14094" width="12.42578125" style="17" bestFit="1" customWidth="1"/>
    <col min="14095" max="14095" width="12.42578125" style="17" customWidth="1"/>
    <col min="14096" max="14336" width="9.140625" style="17"/>
    <col min="14337" max="14337" width="17.140625" style="17" customWidth="1"/>
    <col min="14338" max="14338" width="14.28515625" style="17" customWidth="1"/>
    <col min="14339" max="14348" width="7.7109375" style="17" customWidth="1"/>
    <col min="14349" max="14349" width="10.28515625" style="17" customWidth="1"/>
    <col min="14350" max="14350" width="12.42578125" style="17" bestFit="1" customWidth="1"/>
    <col min="14351" max="14351" width="12.42578125" style="17" customWidth="1"/>
    <col min="14352" max="14592" width="9.140625" style="17"/>
    <col min="14593" max="14593" width="17.140625" style="17" customWidth="1"/>
    <col min="14594" max="14594" width="14.28515625" style="17" customWidth="1"/>
    <col min="14595" max="14604" width="7.7109375" style="17" customWidth="1"/>
    <col min="14605" max="14605" width="10.28515625" style="17" customWidth="1"/>
    <col min="14606" max="14606" width="12.42578125" style="17" bestFit="1" customWidth="1"/>
    <col min="14607" max="14607" width="12.42578125" style="17" customWidth="1"/>
    <col min="14608" max="14848" width="9.140625" style="17"/>
    <col min="14849" max="14849" width="17.140625" style="17" customWidth="1"/>
    <col min="14850" max="14850" width="14.28515625" style="17" customWidth="1"/>
    <col min="14851" max="14860" width="7.7109375" style="17" customWidth="1"/>
    <col min="14861" max="14861" width="10.28515625" style="17" customWidth="1"/>
    <col min="14862" max="14862" width="12.42578125" style="17" bestFit="1" customWidth="1"/>
    <col min="14863" max="14863" width="12.42578125" style="17" customWidth="1"/>
    <col min="14864" max="15104" width="9.140625" style="17"/>
    <col min="15105" max="15105" width="17.140625" style="17" customWidth="1"/>
    <col min="15106" max="15106" width="14.28515625" style="17" customWidth="1"/>
    <col min="15107" max="15116" width="7.7109375" style="17" customWidth="1"/>
    <col min="15117" max="15117" width="10.28515625" style="17" customWidth="1"/>
    <col min="15118" max="15118" width="12.42578125" style="17" bestFit="1" customWidth="1"/>
    <col min="15119" max="15119" width="12.42578125" style="17" customWidth="1"/>
    <col min="15120" max="15360" width="9.140625" style="17"/>
    <col min="15361" max="15361" width="17.140625" style="17" customWidth="1"/>
    <col min="15362" max="15362" width="14.28515625" style="17" customWidth="1"/>
    <col min="15363" max="15372" width="7.7109375" style="17" customWidth="1"/>
    <col min="15373" max="15373" width="10.28515625" style="17" customWidth="1"/>
    <col min="15374" max="15374" width="12.42578125" style="17" bestFit="1" customWidth="1"/>
    <col min="15375" max="15375" width="12.42578125" style="17" customWidth="1"/>
    <col min="15376" max="15616" width="9.140625" style="17"/>
    <col min="15617" max="15617" width="17.140625" style="17" customWidth="1"/>
    <col min="15618" max="15618" width="14.28515625" style="17" customWidth="1"/>
    <col min="15619" max="15628" width="7.7109375" style="17" customWidth="1"/>
    <col min="15629" max="15629" width="10.28515625" style="17" customWidth="1"/>
    <col min="15630" max="15630" width="12.42578125" style="17" bestFit="1" customWidth="1"/>
    <col min="15631" max="15631" width="12.42578125" style="17" customWidth="1"/>
    <col min="15632" max="15872" width="9.140625" style="17"/>
    <col min="15873" max="15873" width="17.140625" style="17" customWidth="1"/>
    <col min="15874" max="15874" width="14.28515625" style="17" customWidth="1"/>
    <col min="15875" max="15884" width="7.7109375" style="17" customWidth="1"/>
    <col min="15885" max="15885" width="10.28515625" style="17" customWidth="1"/>
    <col min="15886" max="15886" width="12.42578125" style="17" bestFit="1" customWidth="1"/>
    <col min="15887" max="15887" width="12.42578125" style="17" customWidth="1"/>
    <col min="15888" max="16128" width="9.140625" style="17"/>
    <col min="16129" max="16129" width="17.140625" style="17" customWidth="1"/>
    <col min="16130" max="16130" width="14.28515625" style="17" customWidth="1"/>
    <col min="16131" max="16140" width="7.7109375" style="17" customWidth="1"/>
    <col min="16141" max="16141" width="10.28515625" style="17" customWidth="1"/>
    <col min="16142" max="16142" width="12.42578125" style="17" bestFit="1" customWidth="1"/>
    <col min="16143" max="16143" width="12.42578125" style="17" customWidth="1"/>
    <col min="16144" max="16384" width="9.140625" style="17"/>
  </cols>
  <sheetData>
    <row r="1" spans="1:13" ht="19.5" customHeight="1"/>
    <row r="2" spans="1:13" ht="15" thickBot="1">
      <c r="A2" s="774" t="s">
        <v>241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</row>
    <row r="3" spans="1:13" ht="12.75" customHeight="1">
      <c r="A3" s="775" t="s">
        <v>233</v>
      </c>
      <c r="B3" s="776"/>
      <c r="C3" s="779">
        <v>2007</v>
      </c>
      <c r="D3" s="779">
        <v>2008</v>
      </c>
      <c r="E3" s="779">
        <v>2009</v>
      </c>
      <c r="F3" s="779">
        <v>2010</v>
      </c>
      <c r="G3" s="781">
        <v>2011</v>
      </c>
      <c r="H3" s="781"/>
      <c r="I3" s="781"/>
      <c r="J3" s="781"/>
      <c r="K3" s="781"/>
      <c r="L3" s="781"/>
      <c r="M3" s="782" t="s">
        <v>523</v>
      </c>
    </row>
    <row r="4" spans="1:13">
      <c r="A4" s="777"/>
      <c r="B4" s="778"/>
      <c r="C4" s="780"/>
      <c r="D4" s="780"/>
      <c r="E4" s="780"/>
      <c r="F4" s="780"/>
      <c r="G4" s="246" t="s">
        <v>9</v>
      </c>
      <c r="H4" s="246" t="s">
        <v>10</v>
      </c>
      <c r="I4" s="246" t="s">
        <v>18</v>
      </c>
      <c r="J4" s="246" t="s">
        <v>11</v>
      </c>
      <c r="K4" s="246" t="s">
        <v>20</v>
      </c>
      <c r="L4" s="246" t="s">
        <v>21</v>
      </c>
      <c r="M4" s="783"/>
    </row>
    <row r="5" spans="1:13" ht="12.75" customHeight="1">
      <c r="A5" s="760" t="s">
        <v>294</v>
      </c>
      <c r="B5" s="761"/>
      <c r="C5" s="766">
        <v>109.16</v>
      </c>
      <c r="D5" s="766">
        <v>111.82</v>
      </c>
      <c r="E5" s="766">
        <v>107.7</v>
      </c>
      <c r="F5" s="769">
        <v>107.9</v>
      </c>
      <c r="G5" s="269">
        <v>101.9</v>
      </c>
      <c r="H5" s="269">
        <v>100.9</v>
      </c>
      <c r="I5" s="269">
        <v>100.7</v>
      </c>
      <c r="J5" s="269">
        <v>100.7</v>
      </c>
      <c r="K5" s="269">
        <v>100.3</v>
      </c>
      <c r="L5" s="269">
        <v>100.1</v>
      </c>
      <c r="M5" s="772">
        <v>104.7</v>
      </c>
    </row>
    <row r="6" spans="1:13" ht="12.75" customHeight="1">
      <c r="A6" s="762"/>
      <c r="B6" s="763"/>
      <c r="C6" s="767"/>
      <c r="D6" s="767"/>
      <c r="E6" s="767"/>
      <c r="F6" s="770"/>
      <c r="G6" s="247" t="s">
        <v>205</v>
      </c>
      <c r="H6" s="247" t="s">
        <v>218</v>
      </c>
      <c r="I6" s="247" t="s">
        <v>219</v>
      </c>
      <c r="J6" s="247" t="s">
        <v>220</v>
      </c>
      <c r="K6" s="247" t="s">
        <v>221</v>
      </c>
      <c r="L6" s="247" t="s">
        <v>222</v>
      </c>
      <c r="M6" s="772"/>
    </row>
    <row r="7" spans="1:13" ht="12.75" customHeight="1" thickBot="1">
      <c r="A7" s="764"/>
      <c r="B7" s="765"/>
      <c r="C7" s="768"/>
      <c r="D7" s="768"/>
      <c r="E7" s="768"/>
      <c r="F7" s="771"/>
      <c r="G7" s="248"/>
      <c r="H7" s="248"/>
      <c r="I7" s="248"/>
      <c r="J7" s="248"/>
      <c r="K7" s="248"/>
      <c r="L7" s="248"/>
      <c r="M7" s="773"/>
    </row>
    <row r="8" spans="1:13" ht="12.75" customHeight="1">
      <c r="A8" s="784" t="s">
        <v>234</v>
      </c>
      <c r="B8" s="785"/>
      <c r="C8" s="790">
        <v>108.52</v>
      </c>
      <c r="D8" s="790">
        <v>110.55</v>
      </c>
      <c r="E8" s="790">
        <v>107.4</v>
      </c>
      <c r="F8" s="791">
        <v>107.5</v>
      </c>
      <c r="G8" s="247" t="s">
        <v>9</v>
      </c>
      <c r="H8" s="247" t="s">
        <v>10</v>
      </c>
      <c r="I8" s="247" t="s">
        <v>18</v>
      </c>
      <c r="J8" s="247" t="s">
        <v>11</v>
      </c>
      <c r="K8" s="247" t="s">
        <v>20</v>
      </c>
      <c r="L8" s="247" t="s">
        <v>21</v>
      </c>
      <c r="M8" s="791">
        <v>104.1</v>
      </c>
    </row>
    <row r="9" spans="1:13" ht="12.75" customHeight="1">
      <c r="A9" s="786"/>
      <c r="B9" s="787"/>
      <c r="C9" s="767"/>
      <c r="D9" s="767"/>
      <c r="E9" s="767"/>
      <c r="F9" s="792"/>
      <c r="G9" s="269">
        <v>101.5</v>
      </c>
      <c r="H9" s="269">
        <v>101</v>
      </c>
      <c r="I9" s="269">
        <v>100.9</v>
      </c>
      <c r="J9" s="269">
        <v>100.5</v>
      </c>
      <c r="K9" s="269">
        <v>100.3</v>
      </c>
      <c r="L9" s="269">
        <v>99.8</v>
      </c>
      <c r="M9" s="792"/>
    </row>
    <row r="10" spans="1:13" ht="12.75" customHeight="1">
      <c r="A10" s="786"/>
      <c r="B10" s="787"/>
      <c r="C10" s="767"/>
      <c r="D10" s="767"/>
      <c r="E10" s="767"/>
      <c r="F10" s="792"/>
      <c r="G10" s="247" t="s">
        <v>205</v>
      </c>
      <c r="H10" s="247" t="s">
        <v>218</v>
      </c>
      <c r="I10" s="247" t="s">
        <v>219</v>
      </c>
      <c r="J10" s="247" t="s">
        <v>220</v>
      </c>
      <c r="K10" s="247" t="s">
        <v>221</v>
      </c>
      <c r="L10" s="247" t="s">
        <v>222</v>
      </c>
      <c r="M10" s="792"/>
    </row>
    <row r="11" spans="1:13" ht="12.75" customHeight="1" thickBot="1">
      <c r="A11" s="788"/>
      <c r="B11" s="789"/>
      <c r="C11" s="768"/>
      <c r="D11" s="768"/>
      <c r="E11" s="768"/>
      <c r="F11" s="793"/>
      <c r="G11" s="268"/>
      <c r="H11" s="268"/>
      <c r="I11" s="268"/>
      <c r="J11" s="268"/>
      <c r="K11" s="268"/>
      <c r="L11" s="268"/>
      <c r="M11" s="793"/>
    </row>
    <row r="12" spans="1:13" ht="12.75" customHeight="1">
      <c r="A12" s="784" t="s">
        <v>232</v>
      </c>
      <c r="B12" s="785"/>
      <c r="C12" s="790">
        <v>111.06</v>
      </c>
      <c r="D12" s="790">
        <v>115.57</v>
      </c>
      <c r="E12" s="790">
        <v>108.6</v>
      </c>
      <c r="F12" s="791">
        <v>109.1</v>
      </c>
      <c r="G12" s="249" t="s">
        <v>9</v>
      </c>
      <c r="H12" s="249" t="s">
        <v>10</v>
      </c>
      <c r="I12" s="249" t="s">
        <v>18</v>
      </c>
      <c r="J12" s="249" t="s">
        <v>11</v>
      </c>
      <c r="K12" s="249" t="s">
        <v>20</v>
      </c>
      <c r="L12" s="249" t="s">
        <v>21</v>
      </c>
      <c r="M12" s="791">
        <v>106.6</v>
      </c>
    </row>
    <row r="13" spans="1:13" ht="12.75" customHeight="1">
      <c r="A13" s="786"/>
      <c r="B13" s="787"/>
      <c r="C13" s="767"/>
      <c r="D13" s="767"/>
      <c r="E13" s="767"/>
      <c r="F13" s="792"/>
      <c r="G13" s="269">
        <v>103.2</v>
      </c>
      <c r="H13" s="269">
        <v>100.5</v>
      </c>
      <c r="I13" s="269">
        <v>100.4</v>
      </c>
      <c r="J13" s="269">
        <v>101.5</v>
      </c>
      <c r="K13" s="269">
        <v>100.3</v>
      </c>
      <c r="L13" s="269">
        <v>100.6</v>
      </c>
      <c r="M13" s="792"/>
    </row>
    <row r="14" spans="1:13" ht="12.75" customHeight="1">
      <c r="A14" s="786"/>
      <c r="B14" s="787"/>
      <c r="C14" s="767"/>
      <c r="D14" s="767"/>
      <c r="E14" s="767"/>
      <c r="F14" s="792"/>
      <c r="G14" s="247" t="s">
        <v>205</v>
      </c>
      <c r="H14" s="247" t="s">
        <v>218</v>
      </c>
      <c r="I14" s="247" t="s">
        <v>219</v>
      </c>
      <c r="J14" s="247" t="s">
        <v>220</v>
      </c>
      <c r="K14" s="247" t="s">
        <v>221</v>
      </c>
      <c r="L14" s="247" t="s">
        <v>222</v>
      </c>
      <c r="M14" s="792"/>
    </row>
    <row r="15" spans="1:13" ht="12.75" customHeight="1" thickBot="1">
      <c r="A15" s="788"/>
      <c r="B15" s="789"/>
      <c r="C15" s="768"/>
      <c r="D15" s="768"/>
      <c r="E15" s="768"/>
      <c r="F15" s="793"/>
      <c r="G15" s="268"/>
      <c r="H15" s="268"/>
      <c r="I15" s="268"/>
      <c r="J15" s="268"/>
      <c r="K15" s="268"/>
      <c r="L15" s="250"/>
      <c r="M15" s="794"/>
    </row>
    <row r="16" spans="1:13" ht="12.75" customHeight="1">
      <c r="A16" s="264"/>
      <c r="B16" s="265"/>
      <c r="C16" s="270"/>
      <c r="D16" s="270"/>
      <c r="E16" s="266"/>
      <c r="F16" s="266"/>
      <c r="G16" s="267"/>
      <c r="H16" s="267"/>
      <c r="I16" s="267"/>
      <c r="J16" s="267"/>
      <c r="K16" s="267"/>
      <c r="L16" s="266"/>
      <c r="M16" s="266"/>
    </row>
    <row r="17" spans="1:13" ht="14.25" customHeight="1"/>
    <row r="18" spans="1:13" ht="15" thickBot="1">
      <c r="A18" s="774" t="s">
        <v>477</v>
      </c>
      <c r="B18" s="774"/>
      <c r="C18" s="774"/>
      <c r="D18" s="774"/>
      <c r="E18" s="774"/>
      <c r="F18" s="774"/>
      <c r="G18" s="774"/>
      <c r="H18" s="774"/>
      <c r="I18" s="774"/>
      <c r="J18" s="774"/>
      <c r="K18" s="774"/>
      <c r="L18" s="774"/>
      <c r="M18" s="774"/>
    </row>
    <row r="19" spans="1:13" ht="13.5" customHeight="1" thickBot="1">
      <c r="A19" s="811" t="s">
        <v>233</v>
      </c>
      <c r="B19" s="812"/>
      <c r="C19" s="813" t="s">
        <v>300</v>
      </c>
      <c r="D19" s="814"/>
      <c r="E19" s="814"/>
      <c r="F19" s="815"/>
      <c r="G19" s="813" t="s">
        <v>314</v>
      </c>
      <c r="H19" s="814"/>
      <c r="I19" s="814"/>
      <c r="J19" s="815"/>
      <c r="K19" s="813" t="s">
        <v>524</v>
      </c>
      <c r="L19" s="814"/>
      <c r="M19" s="816"/>
    </row>
    <row r="20" spans="1:13">
      <c r="A20" s="817" t="s">
        <v>235</v>
      </c>
      <c r="B20" s="818"/>
      <c r="C20" s="819">
        <v>110.9</v>
      </c>
      <c r="D20" s="820"/>
      <c r="E20" s="820"/>
      <c r="F20" s="821"/>
      <c r="G20" s="819">
        <v>105.6</v>
      </c>
      <c r="H20" s="820"/>
      <c r="I20" s="820"/>
      <c r="J20" s="821"/>
      <c r="K20" s="822">
        <v>108</v>
      </c>
      <c r="L20" s="823"/>
      <c r="M20" s="824"/>
    </row>
    <row r="21" spans="1:13">
      <c r="A21" s="795" t="s">
        <v>234</v>
      </c>
      <c r="B21" s="796"/>
      <c r="C21" s="797">
        <v>110.4</v>
      </c>
      <c r="D21" s="798"/>
      <c r="E21" s="798"/>
      <c r="F21" s="799"/>
      <c r="G21" s="797">
        <v>104.1</v>
      </c>
      <c r="H21" s="798"/>
      <c r="I21" s="798"/>
      <c r="J21" s="799"/>
      <c r="K21" s="800">
        <v>108.3</v>
      </c>
      <c r="L21" s="801"/>
      <c r="M21" s="802"/>
    </row>
    <row r="22" spans="1:13" ht="13.5" thickBot="1">
      <c r="A22" s="803" t="s">
        <v>232</v>
      </c>
      <c r="B22" s="804"/>
      <c r="C22" s="805">
        <v>112.3</v>
      </c>
      <c r="D22" s="806"/>
      <c r="E22" s="806"/>
      <c r="F22" s="807"/>
      <c r="G22" s="805">
        <v>109.8</v>
      </c>
      <c r="H22" s="806"/>
      <c r="I22" s="806"/>
      <c r="J22" s="807"/>
      <c r="K22" s="808">
        <v>107.4</v>
      </c>
      <c r="L22" s="809"/>
      <c r="M22" s="810"/>
    </row>
    <row r="23" spans="1:13" ht="27" customHeight="1" thickBot="1">
      <c r="A23" s="825" t="s">
        <v>478</v>
      </c>
      <c r="B23" s="826"/>
      <c r="C23" s="826"/>
      <c r="D23" s="826"/>
      <c r="E23" s="826"/>
      <c r="F23" s="826"/>
      <c r="G23" s="826"/>
      <c r="H23" s="826"/>
      <c r="I23" s="826"/>
      <c r="J23" s="826"/>
      <c r="K23" s="826"/>
      <c r="L23" s="826"/>
      <c r="M23" s="827"/>
    </row>
    <row r="24" spans="1:13">
      <c r="A24" s="817" t="s">
        <v>235</v>
      </c>
      <c r="B24" s="818"/>
      <c r="C24" s="819">
        <v>112.1</v>
      </c>
      <c r="D24" s="820"/>
      <c r="E24" s="820"/>
      <c r="F24" s="821"/>
      <c r="G24" s="819">
        <v>106</v>
      </c>
      <c r="H24" s="820"/>
      <c r="I24" s="820"/>
      <c r="J24" s="821"/>
      <c r="K24" s="822">
        <v>108.3</v>
      </c>
      <c r="L24" s="823"/>
      <c r="M24" s="824"/>
    </row>
    <row r="25" spans="1:13">
      <c r="A25" s="795" t="s">
        <v>234</v>
      </c>
      <c r="B25" s="796"/>
      <c r="C25" s="797">
        <v>111</v>
      </c>
      <c r="D25" s="798"/>
      <c r="E25" s="798"/>
      <c r="F25" s="799"/>
      <c r="G25" s="797">
        <v>105.2</v>
      </c>
      <c r="H25" s="798"/>
      <c r="I25" s="798"/>
      <c r="J25" s="799"/>
      <c r="K25" s="800">
        <v>108.6</v>
      </c>
      <c r="L25" s="801"/>
      <c r="M25" s="802"/>
    </row>
    <row r="26" spans="1:13" ht="13.5" thickBot="1">
      <c r="A26" s="803" t="s">
        <v>232</v>
      </c>
      <c r="B26" s="804"/>
      <c r="C26" s="805">
        <v>115.4</v>
      </c>
      <c r="D26" s="806"/>
      <c r="E26" s="806"/>
      <c r="F26" s="807"/>
      <c r="G26" s="805">
        <v>108.4</v>
      </c>
      <c r="H26" s="806"/>
      <c r="I26" s="806"/>
      <c r="J26" s="807"/>
      <c r="K26" s="808">
        <v>107.6</v>
      </c>
      <c r="L26" s="809"/>
      <c r="M26" s="810"/>
    </row>
    <row r="27" spans="1:13" ht="12" customHeight="1"/>
    <row r="29" spans="1:13" ht="18.75" customHeight="1" thickBot="1">
      <c r="A29" s="836" t="s">
        <v>479</v>
      </c>
      <c r="B29" s="836"/>
      <c r="C29" s="836"/>
      <c r="D29" s="836"/>
      <c r="E29" s="836"/>
      <c r="F29" s="836"/>
      <c r="G29" s="836"/>
      <c r="H29" s="836"/>
      <c r="I29" s="836"/>
      <c r="J29" s="836"/>
      <c r="K29" s="836"/>
      <c r="L29" s="836"/>
      <c r="M29" s="836"/>
    </row>
    <row r="30" spans="1:13">
      <c r="A30" s="837" t="s">
        <v>480</v>
      </c>
      <c r="B30" s="838"/>
      <c r="C30" s="838"/>
      <c r="D30" s="839"/>
      <c r="E30" s="781" t="s">
        <v>525</v>
      </c>
      <c r="F30" s="781"/>
      <c r="G30" s="781"/>
      <c r="H30" s="781"/>
      <c r="I30" s="781"/>
      <c r="J30" s="781"/>
      <c r="K30" s="843" t="s">
        <v>529</v>
      </c>
      <c r="L30" s="781"/>
      <c r="M30" s="844"/>
    </row>
    <row r="31" spans="1:13">
      <c r="A31" s="840"/>
      <c r="B31" s="841"/>
      <c r="C31" s="841"/>
      <c r="D31" s="842"/>
      <c r="E31" s="846" t="s">
        <v>526</v>
      </c>
      <c r="F31" s="828"/>
      <c r="G31" s="828" t="s">
        <v>527</v>
      </c>
      <c r="H31" s="828"/>
      <c r="I31" s="828" t="s">
        <v>528</v>
      </c>
      <c r="J31" s="828"/>
      <c r="K31" s="828"/>
      <c r="L31" s="828"/>
      <c r="M31" s="845"/>
    </row>
    <row r="32" spans="1:13" ht="13.5" customHeight="1">
      <c r="A32" s="829" t="s">
        <v>481</v>
      </c>
      <c r="B32" s="830"/>
      <c r="C32" s="830"/>
      <c r="D32" s="831"/>
      <c r="E32" s="832">
        <v>99.4</v>
      </c>
      <c r="F32" s="833"/>
      <c r="G32" s="832">
        <v>105.3</v>
      </c>
      <c r="H32" s="833"/>
      <c r="I32" s="832">
        <v>110.4</v>
      </c>
      <c r="J32" s="833"/>
      <c r="K32" s="832">
        <v>111.8</v>
      </c>
      <c r="L32" s="834"/>
      <c r="M32" s="835"/>
    </row>
    <row r="33" spans="1:13" ht="13.5" customHeight="1">
      <c r="A33" s="829" t="s">
        <v>482</v>
      </c>
      <c r="B33" s="830"/>
      <c r="C33" s="830"/>
      <c r="D33" s="831"/>
      <c r="E33" s="832">
        <v>100.3</v>
      </c>
      <c r="F33" s="833"/>
      <c r="G33" s="832">
        <v>102.9</v>
      </c>
      <c r="H33" s="833"/>
      <c r="I33" s="832">
        <v>106.3</v>
      </c>
      <c r="J33" s="833"/>
      <c r="K33" s="832">
        <v>105.6</v>
      </c>
      <c r="L33" s="834"/>
      <c r="M33" s="835"/>
    </row>
    <row r="34" spans="1:13" ht="13.5" customHeight="1">
      <c r="A34" s="829" t="s">
        <v>483</v>
      </c>
      <c r="B34" s="830"/>
      <c r="C34" s="830"/>
      <c r="D34" s="831"/>
      <c r="E34" s="832">
        <v>101.2</v>
      </c>
      <c r="F34" s="833"/>
      <c r="G34" s="832">
        <v>106.3</v>
      </c>
      <c r="H34" s="833"/>
      <c r="I34" s="832">
        <v>110.5</v>
      </c>
      <c r="J34" s="833"/>
      <c r="K34" s="832">
        <v>108.5</v>
      </c>
      <c r="L34" s="834"/>
      <c r="M34" s="835"/>
    </row>
    <row r="35" spans="1:13" ht="13.5" thickBot="1">
      <c r="A35" s="847" t="s">
        <v>484</v>
      </c>
      <c r="B35" s="848"/>
      <c r="C35" s="848"/>
      <c r="D35" s="849"/>
      <c r="E35" s="805">
        <v>100</v>
      </c>
      <c r="F35" s="807"/>
      <c r="G35" s="805">
        <v>109.8</v>
      </c>
      <c r="H35" s="807"/>
      <c r="I35" s="805">
        <v>110.7</v>
      </c>
      <c r="J35" s="807"/>
      <c r="K35" s="805">
        <v>110.8</v>
      </c>
      <c r="L35" s="806"/>
      <c r="M35" s="850"/>
    </row>
    <row r="38" spans="1:13" ht="18.75" customHeight="1" thickBot="1">
      <c r="A38" s="836" t="s">
        <v>485</v>
      </c>
      <c r="B38" s="836"/>
      <c r="C38" s="836"/>
      <c r="D38" s="836"/>
      <c r="E38" s="836"/>
      <c r="F38" s="836"/>
      <c r="G38" s="836"/>
      <c r="H38" s="836"/>
      <c r="I38" s="836"/>
      <c r="J38" s="836"/>
      <c r="K38" s="836"/>
      <c r="L38" s="836"/>
      <c r="M38" s="836"/>
    </row>
    <row r="39" spans="1:13" ht="12.75" customHeight="1">
      <c r="A39" s="837" t="s">
        <v>480</v>
      </c>
      <c r="B39" s="838"/>
      <c r="C39" s="838"/>
      <c r="D39" s="839"/>
      <c r="E39" s="781" t="s">
        <v>525</v>
      </c>
      <c r="F39" s="781"/>
      <c r="G39" s="781"/>
      <c r="H39" s="781"/>
      <c r="I39" s="781"/>
      <c r="J39" s="781"/>
      <c r="K39" s="843" t="s">
        <v>529</v>
      </c>
      <c r="L39" s="781"/>
      <c r="M39" s="844"/>
    </row>
    <row r="40" spans="1:13" ht="12.75" customHeight="1">
      <c r="A40" s="840"/>
      <c r="B40" s="841"/>
      <c r="C40" s="841"/>
      <c r="D40" s="842"/>
      <c r="E40" s="846" t="s">
        <v>526</v>
      </c>
      <c r="F40" s="828"/>
      <c r="G40" s="828" t="s">
        <v>527</v>
      </c>
      <c r="H40" s="828"/>
      <c r="I40" s="828" t="s">
        <v>528</v>
      </c>
      <c r="J40" s="828"/>
      <c r="K40" s="828"/>
      <c r="L40" s="828"/>
      <c r="M40" s="845"/>
    </row>
    <row r="41" spans="1:13" ht="13.5" customHeight="1">
      <c r="A41" s="829" t="s">
        <v>486</v>
      </c>
      <c r="B41" s="830"/>
      <c r="C41" s="830"/>
      <c r="D41" s="831"/>
      <c r="E41" s="851">
        <v>98.9</v>
      </c>
      <c r="F41" s="852"/>
      <c r="G41" s="851">
        <v>105.4</v>
      </c>
      <c r="H41" s="852"/>
      <c r="I41" s="851">
        <v>115.8</v>
      </c>
      <c r="J41" s="852"/>
      <c r="K41" s="851">
        <v>117.8</v>
      </c>
      <c r="L41" s="853"/>
      <c r="M41" s="854"/>
    </row>
    <row r="42" spans="1:13" ht="13.5" customHeight="1">
      <c r="A42" s="855" t="s">
        <v>487</v>
      </c>
      <c r="B42" s="856"/>
      <c r="C42" s="856"/>
      <c r="D42" s="857"/>
      <c r="E42" s="832">
        <v>92.4</v>
      </c>
      <c r="F42" s="833"/>
      <c r="G42" s="832">
        <v>100</v>
      </c>
      <c r="H42" s="833"/>
      <c r="I42" s="832">
        <v>126.5</v>
      </c>
      <c r="J42" s="833"/>
      <c r="K42" s="832">
        <v>121.8</v>
      </c>
      <c r="L42" s="834"/>
      <c r="M42" s="835"/>
    </row>
    <row r="43" spans="1:13" ht="13.5" customHeight="1">
      <c r="A43" s="858" t="s">
        <v>488</v>
      </c>
      <c r="B43" s="859"/>
      <c r="C43" s="859"/>
      <c r="D43" s="860"/>
      <c r="E43" s="832">
        <v>84.4</v>
      </c>
      <c r="F43" s="833"/>
      <c r="G43" s="832">
        <v>104.8</v>
      </c>
      <c r="H43" s="833"/>
      <c r="I43" s="832">
        <v>119.6</v>
      </c>
      <c r="J43" s="833"/>
      <c r="K43" s="832">
        <v>124.7</v>
      </c>
      <c r="L43" s="834"/>
      <c r="M43" s="835"/>
    </row>
    <row r="44" spans="1:13" ht="13.5" customHeight="1">
      <c r="A44" s="855" t="s">
        <v>489</v>
      </c>
      <c r="B44" s="856"/>
      <c r="C44" s="856"/>
      <c r="D44" s="857"/>
      <c r="E44" s="832">
        <v>104.9</v>
      </c>
      <c r="F44" s="833"/>
      <c r="G44" s="832">
        <v>94.3</v>
      </c>
      <c r="H44" s="833"/>
      <c r="I44" s="832">
        <v>137.19999999999999</v>
      </c>
      <c r="J44" s="833"/>
      <c r="K44" s="832">
        <v>118.8</v>
      </c>
      <c r="L44" s="834"/>
      <c r="M44" s="835"/>
    </row>
    <row r="45" spans="1:13" ht="13.5" customHeight="1">
      <c r="A45" s="855" t="s">
        <v>490</v>
      </c>
      <c r="B45" s="856"/>
      <c r="C45" s="856"/>
      <c r="D45" s="857"/>
      <c r="E45" s="832">
        <v>100.6</v>
      </c>
      <c r="F45" s="833"/>
      <c r="G45" s="832">
        <v>106.4</v>
      </c>
      <c r="H45" s="833"/>
      <c r="I45" s="832">
        <v>115.1</v>
      </c>
      <c r="J45" s="833"/>
      <c r="K45" s="832">
        <v>117.8</v>
      </c>
      <c r="L45" s="834"/>
      <c r="M45" s="835"/>
    </row>
    <row r="46" spans="1:13" ht="13.5" customHeight="1">
      <c r="A46" s="855" t="s">
        <v>491</v>
      </c>
      <c r="B46" s="856"/>
      <c r="C46" s="856"/>
      <c r="D46" s="857"/>
      <c r="E46" s="832">
        <v>96.4</v>
      </c>
      <c r="F46" s="833"/>
      <c r="G46" s="832">
        <v>106.3</v>
      </c>
      <c r="H46" s="833"/>
      <c r="I46" s="832">
        <v>109.7</v>
      </c>
      <c r="J46" s="833"/>
      <c r="K46" s="832">
        <v>113.4</v>
      </c>
      <c r="L46" s="834"/>
      <c r="M46" s="835"/>
    </row>
    <row r="47" spans="1:13" ht="13.5" customHeight="1">
      <c r="A47" s="829" t="s">
        <v>492</v>
      </c>
      <c r="B47" s="830"/>
      <c r="C47" s="830"/>
      <c r="D47" s="831"/>
      <c r="E47" s="832"/>
      <c r="F47" s="833"/>
      <c r="G47" s="832"/>
      <c r="H47" s="833"/>
      <c r="I47" s="832"/>
      <c r="J47" s="833"/>
      <c r="K47" s="832"/>
      <c r="L47" s="834"/>
      <c r="M47" s="835"/>
    </row>
    <row r="48" spans="1:13" ht="13.5" customHeight="1">
      <c r="A48" s="855" t="s">
        <v>493</v>
      </c>
      <c r="B48" s="856"/>
      <c r="C48" s="856"/>
      <c r="D48" s="857"/>
      <c r="E48" s="832">
        <v>100.5</v>
      </c>
      <c r="F48" s="833"/>
      <c r="G48" s="832">
        <v>109.9</v>
      </c>
      <c r="H48" s="833"/>
      <c r="I48" s="832">
        <v>114.9</v>
      </c>
      <c r="J48" s="833"/>
      <c r="K48" s="832">
        <v>113.5</v>
      </c>
      <c r="L48" s="834"/>
      <c r="M48" s="835"/>
    </row>
    <row r="49" spans="1:13" ht="13.5" customHeight="1">
      <c r="A49" s="855" t="s">
        <v>494</v>
      </c>
      <c r="B49" s="856"/>
      <c r="C49" s="856"/>
      <c r="D49" s="857"/>
      <c r="E49" s="832">
        <v>100.8</v>
      </c>
      <c r="F49" s="833"/>
      <c r="G49" s="832">
        <v>112.6</v>
      </c>
      <c r="H49" s="833"/>
      <c r="I49" s="832">
        <v>116.7</v>
      </c>
      <c r="J49" s="833"/>
      <c r="K49" s="832">
        <v>115.2</v>
      </c>
      <c r="L49" s="834"/>
      <c r="M49" s="835"/>
    </row>
    <row r="50" spans="1:13" ht="13.5" customHeight="1">
      <c r="A50" s="855" t="s">
        <v>495</v>
      </c>
      <c r="B50" s="856"/>
      <c r="C50" s="856"/>
      <c r="D50" s="857"/>
      <c r="E50" s="832">
        <v>100.1</v>
      </c>
      <c r="F50" s="833"/>
      <c r="G50" s="832">
        <v>104.6</v>
      </c>
      <c r="H50" s="833"/>
      <c r="I50" s="832">
        <v>106.9</v>
      </c>
      <c r="J50" s="833"/>
      <c r="K50" s="832">
        <v>106.3</v>
      </c>
      <c r="L50" s="834"/>
      <c r="M50" s="835"/>
    </row>
    <row r="51" spans="1:13" ht="13.5" customHeight="1">
      <c r="A51" s="855" t="s">
        <v>496</v>
      </c>
      <c r="B51" s="856"/>
      <c r="C51" s="856"/>
      <c r="D51" s="857"/>
      <c r="E51" s="832">
        <v>100</v>
      </c>
      <c r="F51" s="833"/>
      <c r="G51" s="832">
        <v>108</v>
      </c>
      <c r="H51" s="833"/>
      <c r="I51" s="832">
        <v>117.2</v>
      </c>
      <c r="J51" s="833"/>
      <c r="K51" s="832">
        <v>116.9</v>
      </c>
      <c r="L51" s="834"/>
      <c r="M51" s="835"/>
    </row>
    <row r="52" spans="1:13" ht="13.5" customHeight="1">
      <c r="A52" s="829" t="s">
        <v>497</v>
      </c>
      <c r="B52" s="830"/>
      <c r="C52" s="830"/>
      <c r="D52" s="831"/>
      <c r="E52" s="832"/>
      <c r="F52" s="833"/>
      <c r="G52" s="832"/>
      <c r="H52" s="833"/>
      <c r="I52" s="832"/>
      <c r="J52" s="833"/>
      <c r="K52" s="832"/>
      <c r="L52" s="834"/>
      <c r="M52" s="835"/>
    </row>
    <row r="53" spans="1:13" ht="13.5" customHeight="1">
      <c r="A53" s="855" t="s">
        <v>498</v>
      </c>
      <c r="B53" s="856"/>
      <c r="C53" s="856"/>
      <c r="D53" s="857"/>
      <c r="E53" s="832">
        <v>100</v>
      </c>
      <c r="F53" s="833"/>
      <c r="G53" s="832">
        <v>110.8</v>
      </c>
      <c r="H53" s="833"/>
      <c r="I53" s="832">
        <v>112.1</v>
      </c>
      <c r="J53" s="833"/>
      <c r="K53" s="832">
        <v>112.5</v>
      </c>
      <c r="L53" s="834"/>
      <c r="M53" s="835"/>
    </row>
    <row r="54" spans="1:13" ht="13.5" customHeight="1">
      <c r="A54" s="855" t="s">
        <v>499</v>
      </c>
      <c r="B54" s="856"/>
      <c r="C54" s="856"/>
      <c r="D54" s="857"/>
      <c r="E54" s="832">
        <v>100</v>
      </c>
      <c r="F54" s="833"/>
      <c r="G54" s="832">
        <v>110.5</v>
      </c>
      <c r="H54" s="833"/>
      <c r="I54" s="832">
        <v>110.3</v>
      </c>
      <c r="J54" s="833"/>
      <c r="K54" s="832">
        <v>110.4</v>
      </c>
      <c r="L54" s="834"/>
      <c r="M54" s="835"/>
    </row>
    <row r="55" spans="1:13" ht="13.5" customHeight="1">
      <c r="A55" s="855" t="s">
        <v>500</v>
      </c>
      <c r="B55" s="856"/>
      <c r="C55" s="856"/>
      <c r="D55" s="857"/>
      <c r="E55" s="832">
        <v>100</v>
      </c>
      <c r="F55" s="833"/>
      <c r="G55" s="832">
        <v>107.1</v>
      </c>
      <c r="H55" s="833"/>
      <c r="I55" s="832">
        <v>107.1</v>
      </c>
      <c r="J55" s="833"/>
      <c r="K55" s="832">
        <v>106</v>
      </c>
      <c r="L55" s="834"/>
      <c r="M55" s="835"/>
    </row>
    <row r="56" spans="1:13" ht="13.5" customHeight="1">
      <c r="A56" s="855" t="s">
        <v>501</v>
      </c>
      <c r="B56" s="856"/>
      <c r="C56" s="856"/>
      <c r="D56" s="857"/>
      <c r="E56" s="832">
        <v>100</v>
      </c>
      <c r="F56" s="833"/>
      <c r="G56" s="832">
        <v>106.8</v>
      </c>
      <c r="H56" s="833"/>
      <c r="I56" s="832">
        <v>106.8</v>
      </c>
      <c r="J56" s="833"/>
      <c r="K56" s="832">
        <v>106.8</v>
      </c>
      <c r="L56" s="834"/>
      <c r="M56" s="835"/>
    </row>
    <row r="57" spans="1:13" ht="13.5" customHeight="1">
      <c r="A57" s="861" t="s">
        <v>502</v>
      </c>
      <c r="B57" s="856"/>
      <c r="C57" s="856"/>
      <c r="D57" s="857"/>
      <c r="E57" s="832">
        <v>100</v>
      </c>
      <c r="F57" s="833"/>
      <c r="G57" s="832">
        <v>107.8</v>
      </c>
      <c r="H57" s="833"/>
      <c r="I57" s="832">
        <v>107.8</v>
      </c>
      <c r="J57" s="833"/>
      <c r="K57" s="832">
        <v>107.8</v>
      </c>
      <c r="L57" s="834"/>
      <c r="M57" s="835"/>
    </row>
    <row r="58" spans="1:13" ht="13.5" customHeight="1">
      <c r="A58" s="855" t="s">
        <v>503</v>
      </c>
      <c r="B58" s="856"/>
      <c r="C58" s="856"/>
      <c r="D58" s="857"/>
      <c r="E58" s="832">
        <v>100</v>
      </c>
      <c r="F58" s="833"/>
      <c r="G58" s="832">
        <v>139.6</v>
      </c>
      <c r="H58" s="833"/>
      <c r="I58" s="832">
        <v>191</v>
      </c>
      <c r="J58" s="833"/>
      <c r="K58" s="832">
        <v>191</v>
      </c>
      <c r="L58" s="834"/>
      <c r="M58" s="835"/>
    </row>
    <row r="59" spans="1:13" ht="13.5" customHeight="1">
      <c r="A59" s="829" t="s">
        <v>504</v>
      </c>
      <c r="B59" s="830"/>
      <c r="C59" s="830"/>
      <c r="D59" s="831"/>
      <c r="E59" s="832"/>
      <c r="F59" s="833"/>
      <c r="G59" s="832"/>
      <c r="H59" s="833"/>
      <c r="I59" s="832"/>
      <c r="J59" s="833"/>
      <c r="K59" s="832"/>
      <c r="L59" s="834"/>
      <c r="M59" s="835"/>
    </row>
    <row r="60" spans="1:13" ht="13.5" customHeight="1">
      <c r="A60" s="855" t="s">
        <v>505</v>
      </c>
      <c r="B60" s="856"/>
      <c r="C60" s="856"/>
      <c r="D60" s="857"/>
      <c r="E60" s="832">
        <v>100</v>
      </c>
      <c r="F60" s="833"/>
      <c r="G60" s="832">
        <v>103.5</v>
      </c>
      <c r="H60" s="833"/>
      <c r="I60" s="832">
        <v>103.9</v>
      </c>
      <c r="J60" s="833"/>
      <c r="K60" s="832">
        <v>104.3</v>
      </c>
      <c r="L60" s="834"/>
      <c r="M60" s="835"/>
    </row>
    <row r="61" spans="1:13" ht="13.5" customHeight="1">
      <c r="A61" s="855" t="s">
        <v>506</v>
      </c>
      <c r="B61" s="856"/>
      <c r="C61" s="856"/>
      <c r="D61" s="857"/>
      <c r="E61" s="832">
        <v>100</v>
      </c>
      <c r="F61" s="833"/>
      <c r="G61" s="832">
        <v>108.3</v>
      </c>
      <c r="H61" s="833"/>
      <c r="I61" s="832">
        <v>111.7</v>
      </c>
      <c r="J61" s="833"/>
      <c r="K61" s="832">
        <v>113.2</v>
      </c>
      <c r="L61" s="834"/>
      <c r="M61" s="835"/>
    </row>
    <row r="62" spans="1:13" ht="13.5" customHeight="1">
      <c r="A62" s="855" t="s">
        <v>507</v>
      </c>
      <c r="B62" s="856"/>
      <c r="C62" s="856"/>
      <c r="D62" s="857"/>
      <c r="E62" s="832">
        <v>100</v>
      </c>
      <c r="F62" s="833"/>
      <c r="G62" s="832">
        <v>106.5</v>
      </c>
      <c r="H62" s="833"/>
      <c r="I62" s="832">
        <v>106.5</v>
      </c>
      <c r="J62" s="833"/>
      <c r="K62" s="832">
        <v>106.5</v>
      </c>
      <c r="L62" s="834"/>
      <c r="M62" s="835"/>
    </row>
    <row r="63" spans="1:13" ht="13.5" customHeight="1">
      <c r="A63" s="855" t="s">
        <v>508</v>
      </c>
      <c r="B63" s="856"/>
      <c r="C63" s="856"/>
      <c r="D63" s="857"/>
      <c r="E63" s="832">
        <v>100</v>
      </c>
      <c r="F63" s="833"/>
      <c r="G63" s="832">
        <v>100</v>
      </c>
      <c r="H63" s="833"/>
      <c r="I63" s="832">
        <v>100</v>
      </c>
      <c r="J63" s="833"/>
      <c r="K63" s="832">
        <v>100</v>
      </c>
      <c r="L63" s="834"/>
      <c r="M63" s="835"/>
    </row>
    <row r="64" spans="1:13" ht="13.5" customHeight="1">
      <c r="A64" s="861" t="s">
        <v>509</v>
      </c>
      <c r="B64" s="856"/>
      <c r="C64" s="856"/>
      <c r="D64" s="857"/>
      <c r="E64" s="832">
        <v>100</v>
      </c>
      <c r="F64" s="833"/>
      <c r="G64" s="832">
        <v>100</v>
      </c>
      <c r="H64" s="833"/>
      <c r="I64" s="832">
        <v>100</v>
      </c>
      <c r="J64" s="833"/>
      <c r="K64" s="832">
        <v>103</v>
      </c>
      <c r="L64" s="834"/>
      <c r="M64" s="835"/>
    </row>
    <row r="65" spans="1:13" ht="13.5" customHeight="1" thickBot="1">
      <c r="A65" s="862" t="s">
        <v>510</v>
      </c>
      <c r="B65" s="863"/>
      <c r="C65" s="863"/>
      <c r="D65" s="864"/>
      <c r="E65" s="805">
        <v>100</v>
      </c>
      <c r="F65" s="807"/>
      <c r="G65" s="805">
        <v>100</v>
      </c>
      <c r="H65" s="807"/>
      <c r="I65" s="805">
        <v>100</v>
      </c>
      <c r="J65" s="807"/>
      <c r="K65" s="805">
        <v>100</v>
      </c>
      <c r="L65" s="806"/>
      <c r="M65" s="850"/>
    </row>
    <row r="66" spans="1:13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</sheetData>
  <mergeCells count="215">
    <mergeCell ref="A65:D65"/>
    <mergeCell ref="E65:F65"/>
    <mergeCell ref="G65:H65"/>
    <mergeCell ref="I65:J65"/>
    <mergeCell ref="K65:M65"/>
    <mergeCell ref="A63:D63"/>
    <mergeCell ref="E63:F63"/>
    <mergeCell ref="G63:H63"/>
    <mergeCell ref="I63:J63"/>
    <mergeCell ref="K63:M63"/>
    <mergeCell ref="A64:D64"/>
    <mergeCell ref="E64:F64"/>
    <mergeCell ref="G64:H64"/>
    <mergeCell ref="I64:J64"/>
    <mergeCell ref="K64:M64"/>
    <mergeCell ref="A61:D61"/>
    <mergeCell ref="E61:F61"/>
    <mergeCell ref="G61:H61"/>
    <mergeCell ref="I61:J61"/>
    <mergeCell ref="K61:M61"/>
    <mergeCell ref="A62:D62"/>
    <mergeCell ref="E62:F62"/>
    <mergeCell ref="G62:H62"/>
    <mergeCell ref="I62:J62"/>
    <mergeCell ref="K62:M62"/>
    <mergeCell ref="A59:D59"/>
    <mergeCell ref="E59:F59"/>
    <mergeCell ref="G59:H59"/>
    <mergeCell ref="I59:J59"/>
    <mergeCell ref="K59:M59"/>
    <mergeCell ref="A60:D60"/>
    <mergeCell ref="E60:F60"/>
    <mergeCell ref="G60:H60"/>
    <mergeCell ref="I60:J60"/>
    <mergeCell ref="K60:M60"/>
    <mergeCell ref="A57:D57"/>
    <mergeCell ref="E57:F57"/>
    <mergeCell ref="G57:H57"/>
    <mergeCell ref="I57:J57"/>
    <mergeCell ref="K57:M57"/>
    <mergeCell ref="A58:D58"/>
    <mergeCell ref="E58:F58"/>
    <mergeCell ref="G58:H58"/>
    <mergeCell ref="I58:J58"/>
    <mergeCell ref="K58:M58"/>
    <mergeCell ref="A55:D55"/>
    <mergeCell ref="E55:F55"/>
    <mergeCell ref="G55:H55"/>
    <mergeCell ref="I55:J55"/>
    <mergeCell ref="K55:M55"/>
    <mergeCell ref="A56:D56"/>
    <mergeCell ref="E56:F56"/>
    <mergeCell ref="G56:H56"/>
    <mergeCell ref="I56:J56"/>
    <mergeCell ref="K56:M56"/>
    <mergeCell ref="A53:D53"/>
    <mergeCell ref="E53:F53"/>
    <mergeCell ref="G53:H53"/>
    <mergeCell ref="I53:J53"/>
    <mergeCell ref="K53:M53"/>
    <mergeCell ref="A54:D54"/>
    <mergeCell ref="E54:F54"/>
    <mergeCell ref="G54:H54"/>
    <mergeCell ref="I54:J54"/>
    <mergeCell ref="K54:M54"/>
    <mergeCell ref="A51:D51"/>
    <mergeCell ref="E51:F51"/>
    <mergeCell ref="G51:H51"/>
    <mergeCell ref="I51:J51"/>
    <mergeCell ref="K51:M51"/>
    <mergeCell ref="A52:D52"/>
    <mergeCell ref="E52:F52"/>
    <mergeCell ref="G52:H52"/>
    <mergeCell ref="I52:J52"/>
    <mergeCell ref="K52:M52"/>
    <mergeCell ref="A49:D49"/>
    <mergeCell ref="E49:F49"/>
    <mergeCell ref="G49:H49"/>
    <mergeCell ref="I49:J49"/>
    <mergeCell ref="K49:M49"/>
    <mergeCell ref="A50:D50"/>
    <mergeCell ref="E50:F50"/>
    <mergeCell ref="G50:H50"/>
    <mergeCell ref="I50:J50"/>
    <mergeCell ref="K50:M50"/>
    <mergeCell ref="A47:D47"/>
    <mergeCell ref="E47:F47"/>
    <mergeCell ref="G47:H47"/>
    <mergeCell ref="I47:J47"/>
    <mergeCell ref="K47:M47"/>
    <mergeCell ref="A48:D48"/>
    <mergeCell ref="E48:F48"/>
    <mergeCell ref="G48:H48"/>
    <mergeCell ref="I48:J48"/>
    <mergeCell ref="K48:M48"/>
    <mergeCell ref="A45:D45"/>
    <mergeCell ref="E45:F45"/>
    <mergeCell ref="G45:H45"/>
    <mergeCell ref="I45:J45"/>
    <mergeCell ref="K45:M45"/>
    <mergeCell ref="A46:D46"/>
    <mergeCell ref="E46:F46"/>
    <mergeCell ref="G46:H46"/>
    <mergeCell ref="I46:J46"/>
    <mergeCell ref="K46:M46"/>
    <mergeCell ref="A43:D43"/>
    <mergeCell ref="E43:F43"/>
    <mergeCell ref="G43:H43"/>
    <mergeCell ref="I43:J43"/>
    <mergeCell ref="K43:M43"/>
    <mergeCell ref="A44:D44"/>
    <mergeCell ref="E44:F44"/>
    <mergeCell ref="G44:H44"/>
    <mergeCell ref="I44:J44"/>
    <mergeCell ref="K44:M44"/>
    <mergeCell ref="A41:D41"/>
    <mergeCell ref="E41:F41"/>
    <mergeCell ref="G41:H41"/>
    <mergeCell ref="I41:J41"/>
    <mergeCell ref="K41:M41"/>
    <mergeCell ref="A42:D42"/>
    <mergeCell ref="E42:F42"/>
    <mergeCell ref="G42:H42"/>
    <mergeCell ref="I42:J42"/>
    <mergeCell ref="K42:M42"/>
    <mergeCell ref="A39:D40"/>
    <mergeCell ref="E39:J39"/>
    <mergeCell ref="K39:M40"/>
    <mergeCell ref="E40:F40"/>
    <mergeCell ref="G40:H40"/>
    <mergeCell ref="I40:J40"/>
    <mergeCell ref="A35:D35"/>
    <mergeCell ref="E35:F35"/>
    <mergeCell ref="G35:H35"/>
    <mergeCell ref="I35:J35"/>
    <mergeCell ref="K35:M35"/>
    <mergeCell ref="A38:M38"/>
    <mergeCell ref="A33:D33"/>
    <mergeCell ref="E33:F33"/>
    <mergeCell ref="G33:H33"/>
    <mergeCell ref="I33:J33"/>
    <mergeCell ref="K33:M33"/>
    <mergeCell ref="A34:D34"/>
    <mergeCell ref="E34:F34"/>
    <mergeCell ref="G34:H34"/>
    <mergeCell ref="I34:J34"/>
    <mergeCell ref="K34:M34"/>
    <mergeCell ref="I31:J31"/>
    <mergeCell ref="A32:D32"/>
    <mergeCell ref="E32:F32"/>
    <mergeCell ref="G32:H32"/>
    <mergeCell ref="I32:J32"/>
    <mergeCell ref="K32:M32"/>
    <mergeCell ref="A26:B26"/>
    <mergeCell ref="C26:F26"/>
    <mergeCell ref="G26:J26"/>
    <mergeCell ref="K26:M26"/>
    <mergeCell ref="A29:M29"/>
    <mergeCell ref="A30:D31"/>
    <mergeCell ref="E30:J30"/>
    <mergeCell ref="K30:M31"/>
    <mergeCell ref="E31:F31"/>
    <mergeCell ref="G31:H31"/>
    <mergeCell ref="A23:M23"/>
    <mergeCell ref="A24:B24"/>
    <mergeCell ref="C24:F24"/>
    <mergeCell ref="G24:J24"/>
    <mergeCell ref="K24:M24"/>
    <mergeCell ref="A25:B25"/>
    <mergeCell ref="C25:F25"/>
    <mergeCell ref="G25:J25"/>
    <mergeCell ref="K25:M25"/>
    <mergeCell ref="A21:B21"/>
    <mergeCell ref="C21:F21"/>
    <mergeCell ref="G21:J21"/>
    <mergeCell ref="K21:M21"/>
    <mergeCell ref="A22:B22"/>
    <mergeCell ref="C22:F22"/>
    <mergeCell ref="G22:J22"/>
    <mergeCell ref="K22:M22"/>
    <mergeCell ref="A18:M18"/>
    <mergeCell ref="A19:B19"/>
    <mergeCell ref="C19:F19"/>
    <mergeCell ref="G19:J19"/>
    <mergeCell ref="K19:M19"/>
    <mergeCell ref="A20:B20"/>
    <mergeCell ref="C20:F20"/>
    <mergeCell ref="G20:J20"/>
    <mergeCell ref="K20:M20"/>
    <mergeCell ref="A12:B15"/>
    <mergeCell ref="C12:C15"/>
    <mergeCell ref="D12:D15"/>
    <mergeCell ref="E12:E15"/>
    <mergeCell ref="F12:F15"/>
    <mergeCell ref="M12:M15"/>
    <mergeCell ref="A8:B11"/>
    <mergeCell ref="C8:C11"/>
    <mergeCell ref="D8:D11"/>
    <mergeCell ref="E8:E11"/>
    <mergeCell ref="F8:F11"/>
    <mergeCell ref="M8:M11"/>
    <mergeCell ref="A5:B7"/>
    <mergeCell ref="C5:C7"/>
    <mergeCell ref="D5:D7"/>
    <mergeCell ref="E5:E7"/>
    <mergeCell ref="F5:F7"/>
    <mergeCell ref="M5:M7"/>
    <mergeCell ref="A2:M2"/>
    <mergeCell ref="A3:B4"/>
    <mergeCell ref="C3:C4"/>
    <mergeCell ref="D3:D4"/>
    <mergeCell ref="E3:E4"/>
    <mergeCell ref="F3:F4"/>
    <mergeCell ref="G3:L3"/>
    <mergeCell ref="M3:M4"/>
  </mergeCells>
  <pageMargins left="0.6692913385826772" right="0.15748031496062992" top="0.70866141732283472" bottom="0.64" header="0.51181102362204722" footer="0.4"/>
  <pageSetup paperSize="9" scale="80" orientation="portrait" r:id="rId1"/>
  <headerFooter alignWithMargins="0">
    <oddFooter>&amp;C15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 enableFormatConditionsCalculation="0"/>
  <dimension ref="A1:H24"/>
  <sheetViews>
    <sheetView topLeftCell="A16" zoomScale="80" zoomScaleNormal="80" workbookViewId="0">
      <selection activeCell="J46" sqref="J46"/>
    </sheetView>
  </sheetViews>
  <sheetFormatPr defaultRowHeight="15.75"/>
  <cols>
    <col min="1" max="1" width="14.42578125" style="4" customWidth="1"/>
    <col min="2" max="2" width="15.28515625" style="4" customWidth="1"/>
    <col min="3" max="3" width="14.7109375" style="4" customWidth="1"/>
    <col min="4" max="4" width="14.7109375" style="20" customWidth="1"/>
    <col min="5" max="8" width="14.7109375" style="4" customWidth="1"/>
    <col min="9" max="16384" width="9.140625" style="4"/>
  </cols>
  <sheetData>
    <row r="1" spans="1:8" ht="24.75" customHeight="1">
      <c r="A1" s="870" t="s">
        <v>403</v>
      </c>
      <c r="B1" s="870"/>
      <c r="C1" s="870"/>
      <c r="D1" s="870"/>
      <c r="E1" s="870"/>
      <c r="F1" s="870"/>
      <c r="G1" s="870"/>
      <c r="H1" s="870"/>
    </row>
    <row r="2" spans="1:8" ht="9.75" customHeight="1" thickBot="1">
      <c r="A2" s="127"/>
      <c r="B2" s="127"/>
      <c r="C2" s="127"/>
      <c r="D2" s="127"/>
      <c r="E2" s="127"/>
      <c r="F2" s="127"/>
      <c r="G2" s="127"/>
      <c r="H2" s="21"/>
    </row>
    <row r="3" spans="1:8" ht="35.25" customHeight="1" thickBot="1">
      <c r="A3" s="21"/>
      <c r="B3" s="871">
        <v>2010</v>
      </c>
      <c r="C3" s="121" t="s">
        <v>12</v>
      </c>
      <c r="D3" s="128" t="s">
        <v>320</v>
      </c>
      <c r="E3" s="245" t="s">
        <v>15</v>
      </c>
      <c r="F3" s="245" t="s">
        <v>14</v>
      </c>
      <c r="G3" s="245" t="s">
        <v>317</v>
      </c>
      <c r="H3" s="245" t="s">
        <v>318</v>
      </c>
    </row>
    <row r="4" spans="1:8" ht="18" customHeight="1" thickBot="1">
      <c r="A4" s="21"/>
      <c r="B4" s="872"/>
      <c r="C4" s="868" t="s">
        <v>319</v>
      </c>
      <c r="D4" s="869"/>
      <c r="E4" s="865" t="s">
        <v>316</v>
      </c>
      <c r="F4" s="866"/>
      <c r="G4" s="866"/>
      <c r="H4" s="867"/>
    </row>
    <row r="5" spans="1:8" s="62" customFormat="1" ht="15" customHeight="1">
      <c r="A5" s="129"/>
      <c r="B5" s="130" t="s">
        <v>16</v>
      </c>
      <c r="C5" s="131">
        <v>7385.6125000000002</v>
      </c>
      <c r="D5" s="138">
        <v>18434.625</v>
      </c>
      <c r="E5" s="131">
        <v>1562.75</v>
      </c>
      <c r="F5" s="138">
        <v>434.1</v>
      </c>
      <c r="G5" s="131">
        <v>1117.9625000000001</v>
      </c>
      <c r="H5" s="139">
        <v>17.805500000000002</v>
      </c>
    </row>
    <row r="6" spans="1:8" s="62" customFormat="1" ht="15" customHeight="1">
      <c r="A6" s="129"/>
      <c r="B6" s="132" t="s">
        <v>17</v>
      </c>
      <c r="C6" s="133">
        <v>6847.6875</v>
      </c>
      <c r="D6" s="134">
        <v>18970.375</v>
      </c>
      <c r="E6" s="133">
        <v>1520.35</v>
      </c>
      <c r="F6" s="134">
        <v>425.5</v>
      </c>
      <c r="G6" s="133">
        <v>1095.4124999999999</v>
      </c>
      <c r="H6" s="140">
        <v>15.873000000000001</v>
      </c>
    </row>
    <row r="7" spans="1:8" s="62" customFormat="1" ht="15" customHeight="1">
      <c r="A7" s="129"/>
      <c r="B7" s="132" t="s">
        <v>18</v>
      </c>
      <c r="C7" s="133">
        <v>7462.4</v>
      </c>
      <c r="D7" s="134">
        <v>22453.8</v>
      </c>
      <c r="E7" s="133">
        <v>1599.43</v>
      </c>
      <c r="F7" s="134">
        <v>461.5</v>
      </c>
      <c r="G7" s="133">
        <v>1113.3399999999999</v>
      </c>
      <c r="H7" s="140">
        <v>17.11</v>
      </c>
    </row>
    <row r="8" spans="1:8" s="62" customFormat="1" ht="15" customHeight="1">
      <c r="A8" s="129"/>
      <c r="B8" s="132" t="s">
        <v>19</v>
      </c>
      <c r="C8" s="133">
        <v>7744.4</v>
      </c>
      <c r="D8" s="134">
        <v>26022.75</v>
      </c>
      <c r="E8" s="133">
        <v>1715.55</v>
      </c>
      <c r="F8" s="134">
        <v>533.25</v>
      </c>
      <c r="G8" s="133">
        <v>1148.69</v>
      </c>
      <c r="H8" s="140">
        <v>18.100000000000001</v>
      </c>
    </row>
    <row r="9" spans="1:8" s="62" customFormat="1" ht="15" customHeight="1">
      <c r="B9" s="132" t="s">
        <v>20</v>
      </c>
      <c r="C9" s="133">
        <v>6837.2</v>
      </c>
      <c r="D9" s="134">
        <v>22001.71</v>
      </c>
      <c r="E9" s="133">
        <v>1622.58</v>
      </c>
      <c r="F9" s="134">
        <v>488.58</v>
      </c>
      <c r="G9" s="133">
        <v>1205.43</v>
      </c>
      <c r="H9" s="140">
        <v>18.420000000000002</v>
      </c>
    </row>
    <row r="10" spans="1:8" s="62" customFormat="1" ht="15" customHeight="1">
      <c r="B10" s="132" t="s">
        <v>21</v>
      </c>
      <c r="C10" s="133">
        <v>6498.66</v>
      </c>
      <c r="D10" s="134">
        <v>19383.2</v>
      </c>
      <c r="E10" s="133">
        <v>1553.95</v>
      </c>
      <c r="F10" s="134">
        <v>463</v>
      </c>
      <c r="G10" s="133">
        <v>1234.075</v>
      </c>
      <c r="H10" s="140">
        <v>18.46</v>
      </c>
    </row>
    <row r="11" spans="1:8" s="62" customFormat="1" ht="15" customHeight="1">
      <c r="B11" s="135" t="s">
        <v>205</v>
      </c>
      <c r="C11" s="136">
        <v>6734.63</v>
      </c>
      <c r="D11" s="137">
        <v>19512.84</v>
      </c>
      <c r="E11" s="136">
        <v>1526.32</v>
      </c>
      <c r="F11" s="137">
        <v>455.61</v>
      </c>
      <c r="G11" s="136">
        <v>1192.97</v>
      </c>
      <c r="H11" s="141">
        <v>17.96</v>
      </c>
    </row>
    <row r="12" spans="1:8" s="62" customFormat="1" ht="15" customHeight="1">
      <c r="B12" s="135" t="s">
        <v>217</v>
      </c>
      <c r="C12" s="136">
        <v>7283.04</v>
      </c>
      <c r="D12" s="137">
        <v>21408.93</v>
      </c>
      <c r="E12" s="136">
        <v>1540.95</v>
      </c>
      <c r="F12" s="137">
        <v>489.12</v>
      </c>
      <c r="G12" s="136">
        <v>1215.81</v>
      </c>
      <c r="H12" s="141">
        <v>18.36</v>
      </c>
    </row>
    <row r="13" spans="1:8" s="62" customFormat="1" ht="15" customHeight="1">
      <c r="B13" s="135" t="s">
        <v>224</v>
      </c>
      <c r="C13" s="136">
        <v>7708.931818181818</v>
      </c>
      <c r="D13" s="137">
        <v>22640.56818181818</v>
      </c>
      <c r="E13" s="136">
        <v>1591.61</v>
      </c>
      <c r="F13" s="137">
        <v>539.02</v>
      </c>
      <c r="G13" s="136">
        <v>1270.98</v>
      </c>
      <c r="H13" s="141">
        <v>20.55</v>
      </c>
    </row>
    <row r="14" spans="1:8" s="62" customFormat="1" ht="15" customHeight="1">
      <c r="B14" s="132" t="s">
        <v>231</v>
      </c>
      <c r="C14" s="133">
        <v>8291.85</v>
      </c>
      <c r="D14" s="134">
        <v>23802.02</v>
      </c>
      <c r="E14" s="133">
        <v>1688.69</v>
      </c>
      <c r="F14" s="134">
        <v>591.71</v>
      </c>
      <c r="G14" s="133">
        <v>1342</v>
      </c>
      <c r="H14" s="140">
        <v>23.39</v>
      </c>
    </row>
    <row r="15" spans="1:8" s="62" customFormat="1" ht="15" customHeight="1">
      <c r="B15" s="132" t="s">
        <v>236</v>
      </c>
      <c r="C15" s="133">
        <v>8469.14</v>
      </c>
      <c r="D15" s="134">
        <v>22905.46</v>
      </c>
      <c r="E15" s="133">
        <v>1692.77</v>
      </c>
      <c r="F15" s="134">
        <v>682.91</v>
      </c>
      <c r="G15" s="133">
        <v>1369.89</v>
      </c>
      <c r="H15" s="140">
        <v>26.54</v>
      </c>
    </row>
    <row r="16" spans="1:8" s="62" customFormat="1" ht="15" customHeight="1" thickBot="1">
      <c r="B16" s="132" t="s">
        <v>237</v>
      </c>
      <c r="C16" s="133">
        <v>9146.67</v>
      </c>
      <c r="D16" s="134">
        <v>24107.26</v>
      </c>
      <c r="E16" s="133">
        <v>1709.48</v>
      </c>
      <c r="F16" s="134">
        <v>755.12</v>
      </c>
      <c r="G16" s="133">
        <v>1391.01</v>
      </c>
      <c r="H16" s="140">
        <v>29.35</v>
      </c>
    </row>
    <row r="17" spans="2:8" s="62" customFormat="1" ht="33" customHeight="1" thickBot="1">
      <c r="B17" s="159" t="s">
        <v>339</v>
      </c>
      <c r="C17" s="160">
        <f t="shared" ref="C17:H17" si="0">AVERAGE(C5:C16)</f>
        <v>7534.1851515151502</v>
      </c>
      <c r="D17" s="160">
        <f t="shared" si="0"/>
        <v>21803.628181818181</v>
      </c>
      <c r="E17" s="160">
        <f t="shared" si="0"/>
        <v>1610.3691666666666</v>
      </c>
      <c r="F17" s="160">
        <f t="shared" si="0"/>
        <v>526.61833333333334</v>
      </c>
      <c r="G17" s="160">
        <f t="shared" si="0"/>
        <v>1224.7974999999999</v>
      </c>
      <c r="H17" s="161">
        <f t="shared" si="0"/>
        <v>20.159875</v>
      </c>
    </row>
    <row r="18" spans="2:8" ht="18.75" customHeight="1" thickBot="1">
      <c r="B18" s="245">
        <v>2011</v>
      </c>
      <c r="C18" s="121" t="s">
        <v>12</v>
      </c>
      <c r="D18" s="121" t="s">
        <v>13</v>
      </c>
      <c r="E18" s="245" t="s">
        <v>15</v>
      </c>
      <c r="F18" s="245" t="s">
        <v>14</v>
      </c>
      <c r="G18" s="245" t="s">
        <v>317</v>
      </c>
      <c r="H18" s="245" t="s">
        <v>318</v>
      </c>
    </row>
    <row r="19" spans="2:8" ht="18.75" customHeight="1">
      <c r="B19" s="285" t="s">
        <v>16</v>
      </c>
      <c r="C19" s="131">
        <v>9554.92</v>
      </c>
      <c r="D19" s="131">
        <v>25642.38</v>
      </c>
      <c r="E19" s="289">
        <v>1786.95</v>
      </c>
      <c r="F19" s="131">
        <v>793.35</v>
      </c>
      <c r="G19" s="139">
        <v>1356.4</v>
      </c>
      <c r="H19" s="131">
        <v>28.4</v>
      </c>
    </row>
    <row r="20" spans="2:8" ht="18.75" customHeight="1">
      <c r="B20" s="286" t="s">
        <v>17</v>
      </c>
      <c r="C20" s="133">
        <v>9867.18</v>
      </c>
      <c r="D20" s="133">
        <v>28249.5</v>
      </c>
      <c r="E20" s="288">
        <v>1825.9</v>
      </c>
      <c r="F20" s="133">
        <v>821.35</v>
      </c>
      <c r="G20" s="140">
        <v>1372.73</v>
      </c>
      <c r="H20" s="133">
        <v>30.78</v>
      </c>
    </row>
    <row r="21" spans="2:8" ht="18.75" customHeight="1">
      <c r="B21" s="286" t="s">
        <v>18</v>
      </c>
      <c r="C21" s="133">
        <v>9530.11</v>
      </c>
      <c r="D21" s="133">
        <v>26807.39</v>
      </c>
      <c r="E21" s="288">
        <v>1770.17</v>
      </c>
      <c r="F21" s="133">
        <v>762</v>
      </c>
      <c r="G21" s="140">
        <v>1424.01</v>
      </c>
      <c r="H21" s="133">
        <v>35.81</v>
      </c>
    </row>
    <row r="22" spans="2:8" ht="18.75" customHeight="1">
      <c r="B22" s="286" t="s">
        <v>19</v>
      </c>
      <c r="C22" s="133">
        <v>9482.91</v>
      </c>
      <c r="D22" s="133">
        <v>26325.14</v>
      </c>
      <c r="E22" s="288">
        <v>1794</v>
      </c>
      <c r="F22" s="133">
        <v>771.31</v>
      </c>
      <c r="G22" s="140">
        <v>1473.81</v>
      </c>
      <c r="H22" s="133">
        <v>41.97</v>
      </c>
    </row>
    <row r="23" spans="2:8" s="62" customFormat="1" ht="18" customHeight="1">
      <c r="B23" s="286" t="s">
        <v>20</v>
      </c>
      <c r="C23" s="133">
        <v>8926.49</v>
      </c>
      <c r="D23" s="133">
        <v>24206.5</v>
      </c>
      <c r="E23" s="288">
        <v>1784.15</v>
      </c>
      <c r="F23" s="133">
        <v>736.15</v>
      </c>
      <c r="G23" s="140">
        <v>1510.44</v>
      </c>
      <c r="H23" s="133">
        <v>36.75</v>
      </c>
    </row>
    <row r="24" spans="2:8" ht="17.25" thickBot="1">
      <c r="B24" s="287" t="s">
        <v>21</v>
      </c>
      <c r="C24" s="262">
        <v>9045.1200000000008</v>
      </c>
      <c r="D24" s="262">
        <v>22349.21</v>
      </c>
      <c r="E24" s="290">
        <v>1768.5</v>
      </c>
      <c r="F24" s="262">
        <v>770.57</v>
      </c>
      <c r="G24" s="263">
        <v>1528.66</v>
      </c>
      <c r="H24" s="262">
        <v>35.799999999999997</v>
      </c>
    </row>
  </sheetData>
  <mergeCells count="4">
    <mergeCell ref="E4:H4"/>
    <mergeCell ref="C4:D4"/>
    <mergeCell ref="A1:H1"/>
    <mergeCell ref="B3:B4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62" fitToHeight="2" orientation="portrait" r:id="rId1"/>
  <headerFooter alignWithMargins="0">
    <oddFooter xml:space="preserve">&amp;C16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B2:J19"/>
  <sheetViews>
    <sheetView zoomScale="80" zoomScaleNormal="80" workbookViewId="0">
      <selection activeCell="K79" sqref="K79"/>
    </sheetView>
  </sheetViews>
  <sheetFormatPr defaultRowHeight="15.75"/>
  <cols>
    <col min="1" max="4" width="9.140625" style="4"/>
    <col min="5" max="7" width="9.140625" style="20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65"/>
      <c r="C2" s="19"/>
      <c r="D2" s="19"/>
      <c r="E2" s="19"/>
      <c r="F2" s="19"/>
      <c r="G2" s="19"/>
      <c r="H2" s="19"/>
      <c r="I2" s="19"/>
      <c r="J2" s="19"/>
    </row>
    <row r="3" spans="2:10" ht="15">
      <c r="B3" s="24"/>
      <c r="C3" s="24"/>
      <c r="D3" s="24"/>
      <c r="E3" s="24"/>
      <c r="F3" s="24"/>
      <c r="G3" s="24"/>
      <c r="H3" s="24"/>
      <c r="I3" s="28"/>
      <c r="J3" s="28"/>
    </row>
    <row r="4" spans="2:10" ht="14.25" customHeight="1">
      <c r="B4" s="66"/>
      <c r="C4" s="26"/>
      <c r="D4" s="26"/>
      <c r="E4" s="26"/>
      <c r="F4" s="26"/>
      <c r="G4" s="26"/>
      <c r="H4" s="26"/>
      <c r="I4" s="28"/>
      <c r="J4" s="28"/>
    </row>
    <row r="5" spans="2:10" ht="14.25">
      <c r="B5" s="66"/>
      <c r="C5" s="27"/>
      <c r="D5" s="27"/>
      <c r="E5" s="27"/>
      <c r="F5" s="27"/>
      <c r="G5" s="27"/>
      <c r="H5" s="27"/>
      <c r="I5" s="27"/>
      <c r="J5" s="27"/>
    </row>
    <row r="6" spans="2:10" ht="14.25">
      <c r="B6" s="66"/>
      <c r="C6" s="27"/>
      <c r="D6" s="27"/>
      <c r="E6" s="27"/>
      <c r="F6" s="27"/>
      <c r="G6" s="27"/>
      <c r="H6" s="27"/>
      <c r="I6" s="27"/>
      <c r="J6" s="27"/>
    </row>
    <row r="7" spans="2:10" ht="14.25">
      <c r="B7" s="66"/>
      <c r="C7" s="27"/>
      <c r="D7" s="27"/>
      <c r="E7" s="27"/>
      <c r="F7" s="27"/>
      <c r="G7" s="27"/>
      <c r="H7" s="27"/>
      <c r="I7" s="27"/>
      <c r="J7" s="27"/>
    </row>
    <row r="8" spans="2:10" ht="14.25">
      <c r="B8" s="66"/>
      <c r="C8" s="27"/>
      <c r="D8" s="27"/>
      <c r="E8" s="27"/>
      <c r="F8" s="27"/>
      <c r="G8" s="27"/>
      <c r="H8" s="27"/>
      <c r="I8" s="27"/>
      <c r="J8" s="27"/>
    </row>
    <row r="9" spans="2:10" ht="14.25">
      <c r="B9" s="66"/>
      <c r="C9" s="27"/>
      <c r="D9" s="27"/>
      <c r="E9" s="27"/>
      <c r="F9" s="27"/>
      <c r="G9" s="27"/>
      <c r="H9" s="27"/>
      <c r="I9" s="27"/>
      <c r="J9" s="27"/>
    </row>
    <row r="10" spans="2:10" ht="14.25">
      <c r="B10" s="66"/>
      <c r="C10" s="26"/>
      <c r="D10" s="26"/>
      <c r="E10" s="26"/>
      <c r="F10" s="26"/>
      <c r="G10" s="26"/>
      <c r="H10" s="27"/>
      <c r="I10" s="26"/>
      <c r="J10" s="26"/>
    </row>
    <row r="11" spans="2:10" ht="12.75">
      <c r="B11" s="67"/>
      <c r="C11" s="19"/>
      <c r="D11" s="19"/>
      <c r="E11" s="19"/>
      <c r="F11" s="19"/>
      <c r="G11" s="19"/>
      <c r="H11" s="19"/>
      <c r="I11" s="19"/>
      <c r="J11" s="19"/>
    </row>
    <row r="12" spans="2:10" ht="12.75">
      <c r="B12" s="68"/>
      <c r="C12" s="19"/>
      <c r="D12" s="19"/>
      <c r="E12" s="19"/>
      <c r="F12" s="19"/>
      <c r="G12" s="19"/>
      <c r="H12" s="19"/>
      <c r="I12" s="19"/>
      <c r="J12" s="19"/>
    </row>
    <row r="13" spans="2:10" ht="12.75">
      <c r="B13" s="69"/>
      <c r="C13" s="19"/>
      <c r="D13" s="19"/>
      <c r="E13" s="19"/>
      <c r="F13" s="19"/>
      <c r="G13" s="19"/>
      <c r="H13" s="19"/>
      <c r="I13" s="19"/>
      <c r="J13" s="19"/>
    </row>
    <row r="14" spans="2:10" ht="12.75">
      <c r="B14" s="19"/>
      <c r="C14" s="19"/>
      <c r="D14" s="19"/>
      <c r="E14" s="19"/>
      <c r="F14" s="19"/>
      <c r="G14" s="19"/>
      <c r="H14" s="19"/>
      <c r="I14" s="19"/>
      <c r="J14" s="19"/>
    </row>
    <row r="15" spans="2:10" ht="12.75">
      <c r="B15" s="69"/>
      <c r="C15" s="19"/>
      <c r="D15" s="19"/>
      <c r="E15" s="19"/>
      <c r="F15" s="19"/>
      <c r="G15" s="19"/>
      <c r="H15" s="19"/>
      <c r="I15" s="19"/>
      <c r="J15" s="19"/>
    </row>
    <row r="16" spans="2:10" ht="12.75">
      <c r="B16" s="69"/>
      <c r="C16" s="19"/>
      <c r="D16" s="19"/>
      <c r="E16" s="19"/>
      <c r="F16" s="19"/>
      <c r="G16" s="19"/>
      <c r="H16" s="19"/>
      <c r="I16" s="19"/>
      <c r="J16" s="19"/>
    </row>
    <row r="17" spans="2:10" ht="12.75">
      <c r="B17" s="21"/>
      <c r="C17" s="19"/>
      <c r="D17" s="19"/>
      <c r="E17" s="19"/>
      <c r="F17" s="19"/>
      <c r="G17" s="19"/>
      <c r="H17" s="19"/>
      <c r="I17" s="19"/>
      <c r="J17" s="19"/>
    </row>
    <row r="18" spans="2:10" ht="12.75">
      <c r="B18" s="21"/>
      <c r="C18" s="19"/>
      <c r="D18" s="19"/>
      <c r="E18" s="19"/>
      <c r="F18" s="19"/>
      <c r="G18" s="19"/>
      <c r="H18" s="19"/>
      <c r="I18" s="19"/>
      <c r="J18" s="19"/>
    </row>
    <row r="19" spans="2:10" ht="12.75">
      <c r="B19" s="70"/>
      <c r="C19" s="17"/>
      <c r="D19" s="17"/>
      <c r="E19" s="17"/>
      <c r="F19" s="17"/>
      <c r="G19" s="17"/>
      <c r="H19" s="17"/>
      <c r="I19" s="17"/>
      <c r="J19" s="17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 инфрастр</vt:lpstr>
      <vt:lpstr>индекс потр цен</vt:lpstr>
      <vt:lpstr>цены на металл</vt:lpstr>
      <vt:lpstr>цены на металл 2</vt:lpstr>
      <vt:lpstr>дин. цен</vt:lpstr>
      <vt:lpstr>Средние цены</vt:lpstr>
      <vt:lpstr>'дин. цен'!Заголовки_для_печати</vt:lpstr>
      <vt:lpstr>'дин. цен'!Область_печати</vt:lpstr>
      <vt:lpstr>занятость!Область_печати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Джепа Алексей Юрьевич</cp:lastModifiedBy>
  <cp:lastPrinted>2011-08-31T06:21:02Z</cp:lastPrinted>
  <dcterms:created xsi:type="dcterms:W3CDTF">1996-09-27T09:22:49Z</dcterms:created>
  <dcterms:modified xsi:type="dcterms:W3CDTF">2011-09-05T03:56:57Z</dcterms:modified>
</cp:coreProperties>
</file>