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310" windowHeight="1110" tabRatio="801" firstSheet="1" activeTab="1"/>
  </bookViews>
  <sheets>
    <sheet name="диаграмма" sheetId="26" state="hidden" r:id="rId1"/>
    <sheet name="демогр" sheetId="149" r:id="rId2"/>
    <sheet name="труд рес" sheetId="85" r:id="rId3"/>
    <sheet name="занятость" sheetId="23" r:id="rId4"/>
    <sheet name="Ст.мин. набора прод." sheetId="98" r:id="rId5"/>
    <sheet name="соц инфрастр" sheetId="157" r:id="rId6"/>
    <sheet name="индекс потр цен " sheetId="144" r:id="rId7"/>
    <sheet name="индекс потр цен  (2)" sheetId="156" r:id="rId8"/>
    <sheet name="цены на металл" sheetId="95" r:id="rId9"/>
    <sheet name="цены на металл 2" sheetId="96" r:id="rId10"/>
    <sheet name="дин. цен" sheetId="42" r:id="rId11"/>
    <sheet name="Средние цены" sheetId="150" r:id="rId12"/>
  </sheets>
  <externalReferences>
    <externalReference r:id="rId13"/>
  </externalReferences>
  <definedNames>
    <definedName name="_xlnm.Print_Titles" localSheetId="10">'дин. цен'!$3:$4</definedName>
    <definedName name="_xlnm.Print_Area" localSheetId="1">демогр!$A$1:$G$67</definedName>
    <definedName name="_xlnm.Print_Area" localSheetId="10">'дин. цен'!$A$1:$F$76</definedName>
    <definedName name="_xlnm.Print_Area" localSheetId="3">занятость!$A$1:$H$51</definedName>
    <definedName name="_xlnm.Print_Area" localSheetId="6">'индекс потр цен '!$A$1:$N$78</definedName>
    <definedName name="_xlnm.Print_Area" localSheetId="7">'индекс потр цен  (2)'!$A$30:$N$81</definedName>
    <definedName name="_xlnm.Print_Area" localSheetId="4">'Ст.мин. набора прод.'!$A$2:$K$125</definedName>
    <definedName name="_xlnm.Print_Area" localSheetId="2">'труд рес'!$A$1:$H$58</definedName>
    <definedName name="_xlnm.Print_Area" localSheetId="8">'цены на металл'!$A$1:$O$84</definedName>
  </definedNames>
  <calcPr calcId="124519"/>
</workbook>
</file>

<file path=xl/calcChain.xml><?xml version="1.0" encoding="utf-8"?>
<calcChain xmlns="http://schemas.openxmlformats.org/spreadsheetml/2006/main">
  <c r="F13" i="149"/>
  <c r="C53" i="85"/>
  <c r="D53" l="1"/>
  <c r="F44"/>
  <c r="E44"/>
  <c r="C49"/>
  <c r="F52"/>
  <c r="E52"/>
  <c r="D56"/>
  <c r="C56"/>
  <c r="F56" l="1"/>
  <c r="E56"/>
  <c r="F53"/>
  <c r="E53"/>
  <c r="Z33" i="156" l="1"/>
  <c r="O33"/>
  <c r="P33" s="1"/>
  <c r="Q33" s="1"/>
  <c r="R33" s="1"/>
  <c r="S33" s="1"/>
  <c r="T33" s="1"/>
  <c r="U33" s="1"/>
  <c r="V33" s="1"/>
  <c r="O32"/>
  <c r="P32" s="1"/>
  <c r="Q32" s="1"/>
  <c r="R32" s="1"/>
  <c r="S32" s="1"/>
  <c r="T32" s="1"/>
  <c r="U32" s="1"/>
  <c r="V32" s="1"/>
  <c r="W32" s="1"/>
  <c r="X32" s="1"/>
  <c r="Y32" s="1"/>
  <c r="Z32" s="1"/>
  <c r="C53" i="98"/>
  <c r="AI24" i="26" l="1"/>
  <c r="F20" i="149" l="1"/>
  <c r="F19"/>
  <c r="E21"/>
  <c r="F24"/>
  <c r="F23"/>
  <c r="F11"/>
  <c r="F9"/>
  <c r="D51" i="85"/>
  <c r="D49" s="1"/>
  <c r="F48"/>
  <c r="F46"/>
  <c r="F55"/>
  <c r="E55"/>
  <c r="F54"/>
  <c r="E54"/>
  <c r="F47"/>
  <c r="E47"/>
  <c r="F43"/>
  <c r="E43"/>
  <c r="D37"/>
  <c r="F37" s="1"/>
  <c r="F36"/>
  <c r="E36"/>
  <c r="F35"/>
  <c r="E35"/>
  <c r="F34"/>
  <c r="E34"/>
  <c r="F33"/>
  <c r="E33"/>
  <c r="F32"/>
  <c r="E32"/>
  <c r="F31"/>
  <c r="E31"/>
  <c r="F29"/>
  <c r="E29"/>
  <c r="F28"/>
  <c r="E28"/>
  <c r="F27"/>
  <c r="E27"/>
  <c r="C6"/>
  <c r="AH24" i="26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E51" i="85" l="1"/>
  <c r="F51"/>
  <c r="E48"/>
  <c r="E46"/>
  <c r="E37"/>
  <c r="F49"/>
  <c r="E49"/>
  <c r="F50"/>
  <c r="E50"/>
  <c r="E9" i="23" l="1"/>
  <c r="E8"/>
  <c r="E7"/>
  <c r="E6"/>
  <c r="E5"/>
  <c r="E55" i="42" l="1"/>
  <c r="E39" i="26" l="1"/>
  <c r="E40"/>
  <c r="E42"/>
  <c r="E43"/>
  <c r="E44"/>
  <c r="E45"/>
  <c r="E46"/>
  <c r="D39"/>
  <c r="D40"/>
  <c r="D42"/>
  <c r="D43"/>
  <c r="D44"/>
  <c r="D45"/>
  <c r="D46"/>
  <c r="J66" i="98"/>
  <c r="I66"/>
  <c r="G66"/>
  <c r="F66"/>
  <c r="D66"/>
  <c r="C66"/>
  <c r="J65"/>
  <c r="I65"/>
  <c r="G65"/>
  <c r="F65"/>
  <c r="D65"/>
  <c r="C65"/>
  <c r="J64"/>
  <c r="I64"/>
  <c r="G64"/>
  <c r="F64"/>
  <c r="D64"/>
  <c r="C64"/>
  <c r="I63" l="1"/>
  <c r="F63"/>
  <c r="C63"/>
  <c r="J63"/>
  <c r="G63"/>
  <c r="D63"/>
  <c r="N17" i="95"/>
  <c r="M17"/>
  <c r="L17"/>
  <c r="K17"/>
  <c r="J17"/>
  <c r="I17"/>
  <c r="H17"/>
  <c r="G17"/>
  <c r="F17"/>
  <c r="E17"/>
  <c r="D17"/>
  <c r="C17"/>
  <c r="G21" i="149" l="1"/>
  <c r="D21"/>
  <c r="F21" s="1"/>
  <c r="C21"/>
  <c r="G13"/>
  <c r="E13"/>
  <c r="F7"/>
  <c r="F6"/>
  <c r="F5"/>
  <c r="O33" i="144" l="1"/>
  <c r="P33" s="1"/>
  <c r="Q33" s="1"/>
  <c r="R33" s="1"/>
  <c r="S33" s="1"/>
  <c r="T33" s="1"/>
  <c r="U33" s="1"/>
  <c r="V33" s="1"/>
  <c r="Z33" s="1"/>
  <c r="O32"/>
  <c r="P32" s="1"/>
  <c r="Q32" s="1"/>
  <c r="R32" s="1"/>
  <c r="S32" s="1"/>
  <c r="T32" s="1"/>
  <c r="U32" s="1"/>
  <c r="V32" s="1"/>
  <c r="W32" s="1"/>
  <c r="X32" s="1"/>
  <c r="Y32" s="1"/>
  <c r="Z32" s="1"/>
  <c r="E6" i="85" l="1"/>
  <c r="F70" i="42" l="1"/>
  <c r="D70"/>
  <c r="I62" i="98" l="1"/>
  <c r="J62"/>
  <c r="F62"/>
  <c r="G62"/>
  <c r="C62"/>
  <c r="D62"/>
  <c r="C61" l="1"/>
  <c r="G61"/>
  <c r="J61"/>
  <c r="I61"/>
  <c r="F61"/>
  <c r="D61"/>
  <c r="E70" i="42"/>
  <c r="B4" i="26"/>
  <c r="F6" i="85" l="1"/>
  <c r="J59" i="98" l="1"/>
  <c r="I59"/>
  <c r="F59"/>
  <c r="G59"/>
  <c r="C59"/>
  <c r="D59"/>
  <c r="I58"/>
  <c r="F58"/>
  <c r="C58"/>
  <c r="I57"/>
  <c r="F57"/>
  <c r="C57"/>
  <c r="J57"/>
  <c r="G57"/>
  <c r="D57"/>
  <c r="D65" i="42"/>
  <c r="I56" i="98" l="1"/>
  <c r="F56"/>
  <c r="C56"/>
  <c r="J56"/>
  <c r="G56"/>
  <c r="D56"/>
  <c r="J58" l="1"/>
  <c r="G58"/>
  <c r="J53"/>
  <c r="G53"/>
  <c r="D53"/>
  <c r="D58"/>
  <c r="C41"/>
  <c r="D41"/>
  <c r="F41"/>
  <c r="G41"/>
  <c r="I41"/>
  <c r="J41"/>
  <c r="F53"/>
  <c r="F52"/>
  <c r="F51"/>
  <c r="C52"/>
  <c r="C51"/>
  <c r="I53"/>
  <c r="I52"/>
  <c r="I51"/>
  <c r="J52"/>
  <c r="G52"/>
  <c r="D52"/>
  <c r="J51"/>
  <c r="G51"/>
  <c r="D51"/>
  <c r="E32" i="42"/>
  <c r="E29"/>
  <c r="C50" i="98"/>
  <c r="D50"/>
  <c r="F50"/>
  <c r="G50"/>
  <c r="I50"/>
  <c r="J50"/>
  <c r="F49"/>
  <c r="J49"/>
  <c r="I49"/>
  <c r="C49"/>
  <c r="D49"/>
  <c r="G49"/>
  <c r="C48"/>
  <c r="D48"/>
  <c r="F48"/>
  <c r="G48"/>
  <c r="I48"/>
  <c r="J48"/>
  <c r="C47"/>
  <c r="D47"/>
  <c r="F47"/>
  <c r="G47"/>
  <c r="I47"/>
  <c r="J47"/>
  <c r="C9" i="26"/>
  <c r="B9"/>
  <c r="C46" i="98"/>
  <c r="D46"/>
  <c r="F46"/>
  <c r="G46"/>
  <c r="I46"/>
  <c r="J46"/>
  <c r="I45"/>
  <c r="G45"/>
  <c r="F45"/>
  <c r="D45"/>
  <c r="C45"/>
  <c r="J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E6" i="4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30"/>
  <c r="E31"/>
  <c r="E33"/>
  <c r="E34"/>
  <c r="E36"/>
  <c r="E37"/>
  <c r="E38"/>
  <c r="E39"/>
  <c r="E40"/>
  <c r="E41"/>
  <c r="E42"/>
  <c r="E43"/>
  <c r="E44"/>
  <c r="E46"/>
  <c r="E47"/>
  <c r="E48"/>
  <c r="E49"/>
  <c r="E50"/>
  <c r="E51"/>
  <c r="E52"/>
  <c r="E53"/>
  <c r="E54"/>
  <c r="E56"/>
  <c r="E57"/>
  <c r="E58"/>
  <c r="E59"/>
  <c r="E62"/>
  <c r="E63"/>
  <c r="E64"/>
  <c r="E65"/>
  <c r="E66"/>
  <c r="E68"/>
  <c r="E69"/>
  <c r="E71"/>
  <c r="F6" i="98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E11" i="23"/>
  <c r="E12"/>
  <c r="E13"/>
  <c r="G6" i="85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C4" i="26"/>
</calcChain>
</file>

<file path=xl/comments1.xml><?xml version="1.0" encoding="utf-8"?>
<comments xmlns="http://schemas.openxmlformats.org/spreadsheetml/2006/main">
  <authors>
    <author>Джепа Алексей Юрьевич</author>
  </authors>
  <commentList>
    <comment ref="D31" authorId="0">
      <text>
        <r>
          <rPr>
            <sz val="11"/>
            <color indexed="81"/>
            <rFont val="Tahoma"/>
            <family val="2"/>
            <charset val="204"/>
          </rPr>
          <t>Протягивай формулу на весь столбик. Если ниже чем в АППГ - ставь "0"</t>
        </r>
      </text>
    </comment>
  </commentList>
</comments>
</file>

<file path=xl/comments2.xml><?xml version="1.0" encoding="utf-8"?>
<comments xmlns="http://schemas.openxmlformats.org/spreadsheetml/2006/main">
  <authors>
    <author>Denisova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<sst xmlns="http://schemas.openxmlformats.org/spreadsheetml/2006/main" count="1018" uniqueCount="601">
  <si>
    <t>Магаданская область</t>
  </si>
  <si>
    <t xml:space="preserve"> - общее и дошкольное образование</t>
  </si>
  <si>
    <t>Чукотский авт.округ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</si>
  <si>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</si>
  <si>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</si>
  <si>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</si>
  <si>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</si>
  <si>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</si>
  <si>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</si>
  <si>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</si>
  <si>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</si>
  <si>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</si>
  <si>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</si>
  <si>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</si>
  <si>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</si>
  <si>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</si>
  <si>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</si>
  <si>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</si>
  <si>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</si>
  <si>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</si>
  <si>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</si>
  <si>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</si>
  <si>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</si>
  <si>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</si>
  <si>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</si>
  <si>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</si>
  <si>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</si>
  <si>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</si>
  <si>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</si>
  <si>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</si>
  <si>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</si>
  <si>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</si>
  <si>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</si>
  <si>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ЦБ РФ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</si>
  <si>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</si>
  <si>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</si>
  <si>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</si>
  <si>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</si>
  <si>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</si>
  <si>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</si>
  <si>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</si>
  <si>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</si>
  <si>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</si>
  <si>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</si>
  <si>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</si>
  <si>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</si>
  <si>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</si>
  <si>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</si>
  <si>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</si>
  <si>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</si>
  <si>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</si>
  <si>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</si>
  <si>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</si>
  <si>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</si>
  <si>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</si>
  <si>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</si>
  <si>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 xml:space="preserve"> -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</si>
  <si>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</si>
  <si>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</si>
  <si>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</si>
  <si>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</si>
  <si>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</si>
  <si>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</si>
  <si>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</si>
  <si>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</si>
  <si>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 xml:space="preserve"> - культура и искусство</t>
  </si>
  <si>
    <t>Темп роста,%</t>
  </si>
  <si>
    <t>Лист для диаграмм</t>
  </si>
  <si>
    <t>Красноярский край</t>
  </si>
  <si>
    <t>Миграционный прирост населения</t>
  </si>
  <si>
    <t>МО город  Норильск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</si>
  <si>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</si>
  <si>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</si>
  <si>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</si>
  <si>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</si>
  <si>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</si>
  <si>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</si>
  <si>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</si>
  <si>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</si>
  <si>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</si>
  <si>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</si>
  <si>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</si>
  <si>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</si>
  <si>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</si>
  <si>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</si>
  <si>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</si>
  <si>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</si>
  <si>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</si>
  <si>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</si>
  <si>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</si>
  <si>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</si>
  <si>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</si>
  <si>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</si>
  <si>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</si>
  <si>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</si>
  <si>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</si>
  <si>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</si>
  <si>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</si>
  <si>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</si>
  <si>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</si>
  <si>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</si>
  <si>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</si>
  <si>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</si>
  <si>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</si>
  <si>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</si>
  <si>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</si>
  <si>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</si>
  <si>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</si>
  <si>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</si>
  <si>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</si>
  <si>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</si>
  <si>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</si>
  <si>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</si>
  <si>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</si>
  <si>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ремонт отечественного телевизора                                            (без стоимости деталей), с НДС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</si>
  <si>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</si>
  <si>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</si>
  <si>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</si>
  <si>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</si>
  <si>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</si>
  <si>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</si>
  <si>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</si>
  <si>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</si>
  <si>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</si>
  <si>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</si>
  <si>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</si>
  <si>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</si>
  <si>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</si>
  <si>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</si>
  <si>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</si>
  <si>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</si>
  <si>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</si>
  <si>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</si>
  <si>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</si>
  <si>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</si>
  <si>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</si>
  <si>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</si>
  <si>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</si>
  <si>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</si>
  <si>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r>
      <t xml:space="preserve"> </t>
    </r>
    <r>
      <rPr>
        <sz val="13"/>
        <rFont val="Times New Roman Cyr"/>
        <family val="1"/>
        <charset val="204"/>
      </rPr>
      <t>+, -</t>
    </r>
  </si>
  <si>
    <t>Стоимость минимального набора продуктов питания</t>
  </si>
  <si>
    <t xml:space="preserve"> ремонт холодильника без ст-ти деталей                                     (замена холод. агрегата)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</si>
  <si>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</si>
  <si>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</si>
  <si>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</si>
  <si>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</si>
  <si>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</si>
  <si>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</si>
  <si>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</si>
  <si>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</si>
  <si>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</si>
  <si>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</si>
  <si>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</si>
  <si>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</si>
  <si>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</si>
  <si>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</si>
  <si>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</si>
  <si>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</si>
  <si>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</si>
  <si>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</si>
  <si>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</si>
  <si>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МО г. Норильск*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</si>
  <si>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</si>
  <si>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</si>
  <si>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</si>
  <si>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</si>
  <si>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</si>
  <si>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</si>
  <si>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</si>
  <si>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</si>
  <si>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 xml:space="preserve">* По данным территориального органа Федеральной службы Государственной статистики по Красноярскому краю   </t>
  </si>
  <si>
    <t>декабрь 2007**</t>
  </si>
  <si>
    <t>Динамика индекса потребительских цен по Красноярскому краю (декабрь к декабрю), %</t>
  </si>
  <si>
    <t xml:space="preserve"> молоко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</si>
  <si>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</si>
  <si>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</si>
  <si>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</si>
  <si>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</si>
  <si>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</si>
  <si>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</si>
  <si>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</si>
  <si>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</si>
  <si>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</si>
  <si>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</si>
  <si>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</si>
  <si>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</si>
  <si>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</si>
  <si>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</si>
  <si>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</si>
  <si>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</si>
  <si>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</si>
  <si>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</si>
  <si>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</si>
  <si>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</si>
  <si>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</si>
  <si>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</si>
  <si>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</si>
  <si>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</si>
  <si>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</si>
  <si>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r>
      <t xml:space="preserve"> Тарифы для населения на жилищно-коммунальное хозяйство: </t>
    </r>
    <r>
      <rPr>
        <b/>
        <vertAlign val="superscript"/>
        <sz val="14"/>
        <rFont val="Times New Roman Cyr"/>
        <charset val="204"/>
      </rPr>
      <t>1</t>
    </r>
  </si>
  <si>
    <t>Филиалы в МО г. Норильск (покупка/продажа)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</si>
  <si>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</si>
  <si>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</si>
  <si>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</si>
  <si>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</si>
  <si>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</si>
  <si>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</si>
  <si>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</si>
  <si>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</si>
  <si>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- здравоохранение всего,                                                                                                             в том числе: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</si>
  <si>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</si>
  <si>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</si>
  <si>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</si>
  <si>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</si>
  <si>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</si>
  <si>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</si>
  <si>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</si>
  <si>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</si>
  <si>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</si>
  <si>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</si>
  <si>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2009/2008</t>
  </si>
  <si>
    <t xml:space="preserve">     работающие</t>
  </si>
  <si>
    <t xml:space="preserve">     неработающие</t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</si>
  <si>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Данные ЦИОМ ЗФ ОАО "ГМК "Норильский никель"</t>
    </r>
  </si>
  <si>
    <t>Динамика курса Евро*</t>
  </si>
  <si>
    <t>Динамика курса доллара США*</t>
  </si>
  <si>
    <t>Информация о среднесписочной численности работников бюджетной сферы</t>
  </si>
  <si>
    <t>декабрь 2009</t>
  </si>
  <si>
    <t>2010/2009</t>
  </si>
  <si>
    <t>см.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</si>
  <si>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</si>
  <si>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</si>
  <si>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</si>
  <si>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</si>
  <si>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</si>
  <si>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</si>
  <si>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>от 300 до 2200</t>
  </si>
  <si>
    <t xml:space="preserve"> изготовление фотоснимков для паспорта  (6 шт.)</t>
  </si>
  <si>
    <t>Саратовская область</t>
  </si>
  <si>
    <t>декабрь 2010</t>
  </si>
  <si>
    <t>на 01.01.11</t>
  </si>
  <si>
    <t>на 01.01.11г.</t>
  </si>
  <si>
    <t>на 01.01.11г</t>
  </si>
  <si>
    <t>29,80 / 31,20</t>
  </si>
  <si>
    <t>39,55 / 41,15</t>
  </si>
  <si>
    <t>39,55 / 41,40</t>
  </si>
  <si>
    <t>29,55 / 31,55</t>
  </si>
  <si>
    <t>2011-2010</t>
  </si>
  <si>
    <t>к декабрю 2010 г., %</t>
  </si>
  <si>
    <t>29,05 / 30,30</t>
  </si>
  <si>
    <t>28,90 / 30,50</t>
  </si>
  <si>
    <t>29,40 / 30,35</t>
  </si>
  <si>
    <t>39,95 / 41,45</t>
  </si>
  <si>
    <t>39,95 / 41,60</t>
  </si>
  <si>
    <t>40,15 / 41,25</t>
  </si>
  <si>
    <r>
      <rPr>
        <b/>
        <sz val="13"/>
        <rFont val="Times New Roman Cyr"/>
        <charset val="204"/>
      </rPr>
      <t>(1)</t>
    </r>
    <r>
      <rPr>
        <sz val="13"/>
        <rFont val="Times New Roman Cyr"/>
        <charset val="204"/>
      </rPr>
      <t xml:space="preserve"> Изменение тарифов принято Постановлением Администрации города Норильска от 21.12.2010г. №506</t>
    </r>
  </si>
  <si>
    <r>
      <t>31,10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</si>
  <si>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256,98 (мес./чел.)</t>
  </si>
  <si>
    <t>327,35 (мес./чел.)</t>
  </si>
  <si>
    <t>28,30 / 29,60</t>
  </si>
  <si>
    <t>28,15 / 29,75</t>
  </si>
  <si>
    <t>28,85 / 29,75</t>
  </si>
  <si>
    <t>39,25 / 40,75</t>
  </si>
  <si>
    <t>39,20 / 40,85</t>
  </si>
  <si>
    <t>39,40 / 40,85</t>
  </si>
  <si>
    <t>ё</t>
  </si>
  <si>
    <t>27,85 / 29,00</t>
  </si>
  <si>
    <t>27,70 / 29,30</t>
  </si>
  <si>
    <t>28,10 / 29,05</t>
  </si>
  <si>
    <t>39,50 / 40,80</t>
  </si>
  <si>
    <t>39,30 / 40,90</t>
  </si>
  <si>
    <t>39,25 / 40,65</t>
  </si>
  <si>
    <t>26,80 / 28,40</t>
  </si>
  <si>
    <t>27,20 / 28,20</t>
  </si>
  <si>
    <t>26,85 / 28,25</t>
  </si>
  <si>
    <t>40,10 / 41,55</t>
  </si>
  <si>
    <t>40,15 / 41,80</t>
  </si>
  <si>
    <t>40,20 / 41,42</t>
  </si>
  <si>
    <r>
      <rPr>
        <b/>
        <sz val="10"/>
        <rFont val="Times New Roman Cyr"/>
        <charset val="204"/>
      </rPr>
      <t>*</t>
    </r>
    <r>
      <rPr>
        <sz val="10"/>
        <rFont val="Times New Roman CYR"/>
        <family val="1"/>
        <charset val="204"/>
      </rPr>
      <t xml:space="preserve"> - По данным ЗАГС</t>
    </r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</si>
  <si>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1</t>
    </r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</si>
  <si>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</si>
  <si>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</si>
  <si>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 - финансируемые за счет местного бюджета</t>
    </r>
    <r>
      <rPr>
        <b/>
        <vertAlign val="superscript"/>
        <sz val="11"/>
        <rFont val="Times New Roman Cyr"/>
        <charset val="204"/>
      </rPr>
      <t>1</t>
    </r>
  </si>
  <si>
    <r>
      <t xml:space="preserve"> - финансируемые за счет Фонда обязательного медицинского страхования</t>
    </r>
    <r>
      <rPr>
        <b/>
        <vertAlign val="superscript"/>
        <sz val="11"/>
        <rFont val="Times New Roman Cyr"/>
        <charset val="204"/>
      </rPr>
      <t>1</t>
    </r>
  </si>
  <si>
    <r>
      <t xml:space="preserve">46,02 </t>
    </r>
    <r>
      <rPr>
        <b/>
        <vertAlign val="superscript"/>
        <sz val="13"/>
        <rFont val="Times New Roman Cyr"/>
        <charset val="204"/>
      </rPr>
      <t>2</t>
    </r>
  </si>
  <si>
    <r>
      <rPr>
        <b/>
        <sz val="13"/>
        <rFont val="Times New Roman Cyr"/>
        <charset val="204"/>
      </rPr>
      <t xml:space="preserve">(3) </t>
    </r>
    <r>
      <rPr>
        <sz val="13"/>
        <rFont val="Times New Roman Cyr"/>
        <charset val="204"/>
      </rPr>
      <t>В соответствии с приказами Региональной энергетической комиссии Красноярского края с 01.01.11 г. произошло увеличение тарифов на электроэнергию.</t>
    </r>
  </si>
  <si>
    <r>
      <rPr>
        <b/>
        <sz val="13"/>
        <rFont val="Times New Roman Cyr"/>
        <charset val="204"/>
      </rPr>
      <t xml:space="preserve">(2)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</t>
    </r>
  </si>
  <si>
    <r>
      <t xml:space="preserve"> электроэнергия </t>
    </r>
    <r>
      <rPr>
        <b/>
        <vertAlign val="superscript"/>
        <sz val="13"/>
        <rFont val="Times New Roman Cyr"/>
        <charset val="204"/>
      </rPr>
      <t>3</t>
    </r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</si>
  <si>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 за 2010 год)</t>
  </si>
  <si>
    <t>27,45 / 28,70</t>
  </si>
  <si>
    <t>27,25 / 28,85</t>
  </si>
  <si>
    <t>27,75 / 28,75</t>
  </si>
  <si>
    <t>39,45 / 40,70</t>
  </si>
  <si>
    <t>39,25 / 40,90</t>
  </si>
  <si>
    <t>39,45 / 40,65</t>
  </si>
  <si>
    <r>
      <t xml:space="preserve">44,57 </t>
    </r>
    <r>
      <rPr>
        <vertAlign val="superscript"/>
        <sz val="13"/>
        <rFont val="Times New Roman Cyr"/>
        <charset val="204"/>
      </rPr>
      <t>2</t>
    </r>
  </si>
  <si>
    <t>27,35 / 28,65</t>
  </si>
  <si>
    <t>27,20 / 28,80</t>
  </si>
  <si>
    <t>27,75 / 28,70</t>
  </si>
  <si>
    <t>39,60 / 41,05</t>
  </si>
  <si>
    <t>39,55 / 41,20</t>
  </si>
  <si>
    <t>39,80 / 41,00</t>
  </si>
  <si>
    <t>2011/2010</t>
  </si>
  <si>
    <t>Курская область</t>
  </si>
  <si>
    <t>Омская область</t>
  </si>
  <si>
    <t xml:space="preserve"> - высшее образование</t>
  </si>
  <si>
    <t>26,95 / 28,20</t>
  </si>
  <si>
    <t>27,30 / 27,90</t>
  </si>
  <si>
    <t>38,95 / 40,20</t>
  </si>
  <si>
    <t>38,95 / 40,05</t>
  </si>
  <si>
    <t>38,90 / 40,25</t>
  </si>
  <si>
    <t>Динамика индекса потребительских цен по Российской Федерации (декабрь к декабрю), %</t>
  </si>
  <si>
    <t>28,30 / 29,50</t>
  </si>
  <si>
    <t>28,60 / 29,40</t>
  </si>
  <si>
    <t>28,55 / 29,50</t>
  </si>
  <si>
    <t>41,00 / 42,45</t>
  </si>
  <si>
    <t>41,35 / 42,45</t>
  </si>
  <si>
    <t>41,25 / 42,45</t>
  </si>
  <si>
    <t>Тамбовская область</t>
  </si>
  <si>
    <t>г. Дудинка</t>
  </si>
  <si>
    <t>г. Норильск</t>
  </si>
  <si>
    <t>(1) С 01.01.2011 г. учреждения здравоохранения переведены на финансирование за счет средств фонда обязательного медицинского страхования.</t>
  </si>
  <si>
    <t>31,20 / 32,90</t>
  </si>
  <si>
    <t>31,40 / 32,40</t>
  </si>
  <si>
    <t>31,25 / 32,40</t>
  </si>
  <si>
    <t>42,70 / 44,30</t>
  </si>
  <si>
    <t>43,00 / 44,15</t>
  </si>
  <si>
    <t>42,65 / 44,05</t>
  </si>
  <si>
    <t>26,5 / 28</t>
  </si>
  <si>
    <t>28,5 / 31</t>
  </si>
  <si>
    <t>23 / 25</t>
  </si>
  <si>
    <t>26 / 28</t>
  </si>
  <si>
    <t>29 / 31</t>
  </si>
  <si>
    <t>35 / 36</t>
  </si>
  <si>
    <t xml:space="preserve"> усредненный ремонт импортного цветного телевизора (без стоимостити запчастей), с НДС</t>
  </si>
  <si>
    <t>Индексы цен по группам товаров и услуг в Красноярском крае,%</t>
  </si>
  <si>
    <t>Индексы цен</t>
  </si>
  <si>
    <t>декабрю 2010г.</t>
  </si>
  <si>
    <t>Продовольственные товары</t>
  </si>
  <si>
    <t>Непродовольственные товары</t>
  </si>
  <si>
    <t>Бытовые услуги</t>
  </si>
  <si>
    <t xml:space="preserve">Жилищно-коммунальные услуги    </t>
  </si>
  <si>
    <t>Индексы цен в различных секторах экономики по Красноярскому краю,%</t>
  </si>
  <si>
    <t>Индекс цен производителей промышленных товаров</t>
  </si>
  <si>
    <t>добыча полезных ископаемых</t>
  </si>
  <si>
    <t>добыча топливно-энергетических полезных ископаемых</t>
  </si>
  <si>
    <t>добыча металлических руд</t>
  </si>
  <si>
    <t>обрабатывающие производства</t>
  </si>
  <si>
    <t>производство и распределение электроэнергии, газа и воды</t>
  </si>
  <si>
    <t>Индексы цен строительной продукции</t>
  </si>
  <si>
    <r>
      <t xml:space="preserve">Строительная продукция – </t>
    </r>
    <r>
      <rPr>
        <i/>
        <sz val="10"/>
        <rFont val="Times New Roman"/>
        <family val="1"/>
        <charset val="204"/>
      </rPr>
      <t>всего, в том числе:</t>
    </r>
  </si>
  <si>
    <t>строительно – монтажные работы</t>
  </si>
  <si>
    <t>машины и оборудование</t>
  </si>
  <si>
    <t>прочие капитальные работы и затраты</t>
  </si>
  <si>
    <t>Индексы тарифов на грузовые перевозки</t>
  </si>
  <si>
    <r>
      <t>Транспорт - всего</t>
    </r>
    <r>
      <rPr>
        <i/>
        <sz val="10"/>
        <rFont val="Times New Roman"/>
        <family val="1"/>
        <charset val="204"/>
      </rPr>
      <t>, в том числе:</t>
    </r>
  </si>
  <si>
    <t>железнодорожный транспорт</t>
  </si>
  <si>
    <t>воздушный транспорт</t>
  </si>
  <si>
    <t>автомобильный транспорт</t>
  </si>
  <si>
    <t>внутригородское и пригородное сообщение</t>
  </si>
  <si>
    <t>трубопроводный транспорт</t>
  </si>
  <si>
    <t>Индексы тарифов на услуги связи</t>
  </si>
  <si>
    <r>
      <t xml:space="preserve">Услуги связи – всего, </t>
    </r>
    <r>
      <rPr>
        <i/>
        <sz val="10"/>
        <rFont val="Times New Roman"/>
        <family val="1"/>
        <charset val="204"/>
      </rPr>
      <t>в том числе:</t>
    </r>
  </si>
  <si>
    <t>почтовая связь</t>
  </si>
  <si>
    <t>городская телефонная связь</t>
  </si>
  <si>
    <t>междугородная телефонная связь</t>
  </si>
  <si>
    <t>передача данных по каналам связи</t>
  </si>
  <si>
    <t>беспроводная связь от сотовых систем</t>
  </si>
  <si>
    <t>на 01.10.10г.</t>
  </si>
  <si>
    <t>22 / 25</t>
  </si>
  <si>
    <t>Белгородская область</t>
  </si>
  <si>
    <t xml:space="preserve"> - среднее профессиональное образование</t>
  </si>
  <si>
    <t>(2)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труда и трудовых ресурсов Администрации г. Норильска.</t>
  </si>
  <si>
    <t>Социальная инфраструктура</t>
  </si>
  <si>
    <t>ежеквартальная информация</t>
  </si>
  <si>
    <t>Таймырский Долгано-Ненецкий муницип. Район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</si>
  <si>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</si>
  <si>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</si>
  <si>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</si>
  <si>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</si>
  <si>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</si>
  <si>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</si>
  <si>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>27 /4 776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</si>
  <si>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</si>
  <si>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</si>
  <si>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</si>
  <si>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</si>
  <si>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</si>
  <si>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</si>
  <si>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</si>
  <si>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</si>
  <si>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</si>
  <si>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</si>
  <si>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</si>
  <si>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</si>
  <si>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</si>
  <si>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</si>
  <si>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</si>
  <si>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</si>
  <si>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</si>
  <si>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>Училище</t>
  </si>
  <si>
    <t>Среднее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</si>
  <si>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</si>
  <si>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</si>
  <si>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</si>
  <si>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</si>
  <si>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</si>
  <si>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</si>
  <si>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</si>
  <si>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</si>
  <si>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</si>
  <si>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</si>
  <si>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</si>
  <si>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</si>
  <si>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</si>
  <si>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</si>
  <si>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</si>
  <si>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</si>
  <si>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Филиалы иногородних ВУЗов</t>
  </si>
  <si>
    <t>ед/коек</t>
  </si>
  <si>
    <t>2 / 845</t>
  </si>
  <si>
    <t>5/584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</si>
  <si>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</si>
  <si>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>1 / 820</t>
  </si>
  <si>
    <t xml:space="preserve">           Городская больница № 3 (пос. Снежногорск)</t>
  </si>
  <si>
    <t>1 / 25</t>
  </si>
  <si>
    <t>1 / 15</t>
  </si>
  <si>
    <t>3 / 486</t>
  </si>
  <si>
    <t>1/75</t>
  </si>
  <si>
    <t xml:space="preserve"> - Родильный дом</t>
  </si>
  <si>
    <t>1 / 181</t>
  </si>
  <si>
    <t xml:space="preserve"> - Детская больница</t>
  </si>
  <si>
    <t>1 / 142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</si>
  <si>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</si>
  <si>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163</t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</si>
  <si>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</si>
  <si>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</si>
  <si>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</si>
  <si>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</si>
  <si>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</si>
  <si>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</si>
  <si>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</si>
  <si>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</si>
  <si>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</si>
  <si>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</si>
  <si>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</si>
  <si>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</si>
  <si>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7 / 2 401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</si>
  <si>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</si>
  <si>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</si>
  <si>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</si>
  <si>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</si>
  <si>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</si>
  <si>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</si>
  <si>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</si>
  <si>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</si>
  <si>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</si>
  <si>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</si>
  <si>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</si>
  <si>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</si>
  <si>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</si>
  <si>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</si>
  <si>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</si>
  <si>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</si>
  <si>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</si>
  <si>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</si>
  <si>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</si>
  <si>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</si>
  <si>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</si>
  <si>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</si>
  <si>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</si>
  <si>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</si>
  <si>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</si>
  <si>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</si>
  <si>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</si>
  <si>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4 кв. 2010</t>
  </si>
  <si>
    <t>1 кв. 2011</t>
  </si>
  <si>
    <t>2 кв. 2011</t>
  </si>
  <si>
    <t>3 кв. 2011</t>
  </si>
  <si>
    <t>4 кв. 2011</t>
  </si>
  <si>
    <t>4 кв. 2007</t>
  </si>
  <si>
    <t>4 кв. 2008</t>
  </si>
  <si>
    <t>4 кв. 2009</t>
  </si>
  <si>
    <t>на 01.12.10г.</t>
  </si>
  <si>
    <t>21 / 25</t>
  </si>
  <si>
    <t>29 / 32</t>
  </si>
  <si>
    <t>25,5 / 28</t>
  </si>
  <si>
    <t>29,5 / 31</t>
  </si>
  <si>
    <t>25 / 26</t>
  </si>
  <si>
    <t>31 / 32</t>
  </si>
  <si>
    <t>29,05 / 30,75</t>
  </si>
  <si>
    <t>29,60 / 30,60</t>
  </si>
  <si>
    <t>29,51 / 30,20</t>
  </si>
  <si>
    <t>30,55 / 31,95</t>
  </si>
  <si>
    <t>30,80 / 31,80</t>
  </si>
  <si>
    <t>31,00 / 31,70</t>
  </si>
  <si>
    <t>41,55 / 43,00</t>
  </si>
  <si>
    <t>41,67 / 42,76</t>
  </si>
  <si>
    <t>41,65 / 42,95</t>
  </si>
  <si>
    <t>41,05 / 42,45</t>
  </si>
  <si>
    <t>41,24 / 42,33</t>
  </si>
  <si>
    <t>41,04 / 42,24</t>
  </si>
  <si>
    <t>Средние цены в городах РФ и МО г. Норильск в декабре 2011 года, по данным Росстата</t>
  </si>
  <si>
    <t>декабрь 2011</t>
  </si>
  <si>
    <t>31,30 / 32,75</t>
  </si>
  <si>
    <t>31,10 / 32,10</t>
  </si>
  <si>
    <t>40,55 / 42,30</t>
  </si>
  <si>
    <t>40,75 / 41,85</t>
  </si>
  <si>
    <t>01.01.09 г.</t>
  </si>
  <si>
    <t>01.01.10 г.</t>
  </si>
  <si>
    <t>01.01.11 г.</t>
  </si>
  <si>
    <t>01.01.12 г.</t>
  </si>
  <si>
    <t>38 / 39</t>
  </si>
  <si>
    <t>на 01.01.2011г.</t>
  </si>
  <si>
    <t>на 01.01.2012г.</t>
  </si>
  <si>
    <t>средняя цена</t>
  </si>
  <si>
    <t>серебро $/тр.унция</t>
  </si>
  <si>
    <t>золото $/тр.унция</t>
  </si>
  <si>
    <t>палладий $/тр.унция</t>
  </si>
  <si>
    <t>платина $/тр.унция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</si>
  <si>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</si>
  <si>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медь $/т</t>
  </si>
  <si>
    <r>
      <t xml:space="preserve">               </t>
    </r>
    <r>
      <rPr>
        <b/>
        <sz val="26"/>
        <rFont val="Times New Roman"/>
        <family val="1"/>
        <charset val="204"/>
      </rPr>
      <t>Средние цены на металлы</t>
    </r>
    <r>
      <rPr>
        <sz val="26"/>
        <rFont val="Times New Roman"/>
        <family val="1"/>
        <charset val="204"/>
      </rPr>
      <t xml:space="preserve"> (по данным Лондонской биржи металлов)</t>
    </r>
  </si>
  <si>
    <t>на 01.01.12г.</t>
  </si>
  <si>
    <t>на 01.01.12</t>
  </si>
  <si>
    <t>Итого за 12 месяцев</t>
  </si>
  <si>
    <t>Динамика индекса потребительских цен по Красноярскому краю (январь-декабрь к январю-декабрю), %</t>
  </si>
  <si>
    <t>декабрь 2011 г. к</t>
  </si>
  <si>
    <t xml:space="preserve">ноябрю 2011г.
2009 г.
</t>
  </si>
  <si>
    <t>Январь – декабрь 2011 г. к январю – декабрю 2010 г.</t>
  </si>
  <si>
    <t>декабрю 2010 г.</t>
  </si>
  <si>
    <t>Отклонение 01.01.12/ 01.01.11,          +, -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</si>
  <si>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</si>
  <si>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</si>
  <si>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</si>
  <si>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</si>
  <si>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</si>
  <si>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</si>
  <si>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</si>
  <si>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</si>
  <si>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</si>
  <si>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</si>
  <si>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</si>
  <si>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1 кв. 2008</t>
  </si>
  <si>
    <t>2 кв. 2008</t>
  </si>
  <si>
    <t>3 кв. 2008</t>
  </si>
  <si>
    <t>1 кв. 2009</t>
  </si>
  <si>
    <t>2 кв. 2009</t>
  </si>
  <si>
    <t>3 кв. 2009</t>
  </si>
  <si>
    <t>1 кв. 2010</t>
  </si>
  <si>
    <t>2 кв. 2010</t>
  </si>
  <si>
    <t>3 кв. 2010</t>
  </si>
  <si>
    <t>Отток</t>
  </si>
  <si>
    <t>Отклонение                                        декабрь 2011 / 2010</t>
  </si>
  <si>
    <t>на 01.01.12г</t>
  </si>
  <si>
    <t>Отклонение                                    01.01.12г. / 01.01.11г.</t>
  </si>
  <si>
    <t>Отклонение                                          декабрь 2011 / 2010</t>
  </si>
  <si>
    <t>Отклонение 01.01.12г./ 01.01.11г, +, -</t>
  </si>
  <si>
    <t>Родилось*</t>
  </si>
  <si>
    <t>Умерло*</t>
  </si>
  <si>
    <t>01.01.2012г.</t>
  </si>
  <si>
    <r>
      <t xml:space="preserve"> I. Учреждение дошкольного образования</t>
    </r>
    <r>
      <rPr>
        <b/>
        <vertAlign val="superscript"/>
        <sz val="13"/>
        <rFont val="Times New Roman Cyr"/>
        <charset val="204"/>
      </rPr>
      <t>1</t>
    </r>
  </si>
  <si>
    <r>
      <t>Численность детей стоящих на очереди по устройству в ДУ/ в том числе старше 3-х лет</t>
    </r>
    <r>
      <rPr>
        <vertAlign val="superscript"/>
        <sz val="13"/>
        <rFont val="Times New Roman Cyr"/>
        <charset val="204"/>
      </rPr>
      <t>2</t>
    </r>
  </si>
  <si>
    <t>5809/717</t>
  </si>
  <si>
    <t>5204/37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</si>
  <si>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</si>
  <si>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>42 / 22138</t>
  </si>
  <si>
    <t>42 / 23015</t>
  </si>
  <si>
    <t>7 / 2 410</t>
  </si>
  <si>
    <t xml:space="preserve"> - лыжные базы и горнолыжные базы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</si>
  <si>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Увеличение учреждений дошкольного образования связано с открытием в сентябре 2011 года после реконструкции МБДОУ №86 «Детский сад комбинированного вида «Брусничка».  </t>
    </r>
  </si>
  <si>
    <t>31,24 / 32,10</t>
  </si>
  <si>
    <t>40,99 / 42,14</t>
  </si>
  <si>
    <r>
      <t>Больницы, всего</t>
    </r>
    <r>
      <rPr>
        <b/>
        <vertAlign val="superscript"/>
        <sz val="13"/>
        <rFont val="Times New Roman Cyr"/>
        <charset val="204"/>
      </rPr>
      <t>3</t>
    </r>
  </si>
  <si>
    <t>2 / 787</t>
  </si>
  <si>
    <t>1 / 772</t>
  </si>
  <si>
    <r>
      <t>Специализированные медицинские учреждения</t>
    </r>
    <r>
      <rPr>
        <b/>
        <vertAlign val="superscript"/>
        <sz val="13"/>
        <rFont val="Times New Roman Cyr"/>
        <charset val="204"/>
      </rPr>
      <t>3</t>
    </r>
    <r>
      <rPr>
        <b/>
        <sz val="13"/>
        <rFont val="Times New Roman Cyr"/>
        <family val="1"/>
        <charset val="204"/>
      </rPr>
      <t>:</t>
    </r>
  </si>
  <si>
    <t>3 / 424</t>
  </si>
  <si>
    <t>1 / 132</t>
  </si>
  <si>
    <t>1 / 150</t>
  </si>
  <si>
    <r>
      <t xml:space="preserve"> - Городская поликлинника №2 (р-н Талнах)</t>
    </r>
    <r>
      <rPr>
        <vertAlign val="superscript"/>
        <sz val="13"/>
        <rFont val="Times New Roman Cyr"/>
        <charset val="204"/>
      </rPr>
      <t>4</t>
    </r>
  </si>
  <si>
    <r>
      <t>Образовательные учреждения культуры</t>
    </r>
    <r>
      <rPr>
        <vertAlign val="superscript"/>
        <sz val="13"/>
        <rFont val="Times New Roman Cyr"/>
        <charset val="204"/>
      </rPr>
      <t>5</t>
    </r>
  </si>
  <si>
    <t>4/906</t>
  </si>
  <si>
    <r>
      <t>"Синема Арт Холл"</t>
    </r>
    <r>
      <rPr>
        <i/>
        <vertAlign val="superscript"/>
        <sz val="13"/>
        <rFont val="Times New Roman Cyr"/>
        <charset val="204"/>
      </rPr>
      <t>6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</si>
  <si>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численности связано с открытием 6 групп во втором корпусе МБДОУ №59, 14 групп в СОШ №18, №43, увеличением плановой наполняемости МБДОУ в связи с изменением нормы площади на 1 ребенка в соответствии с новыми СанПиН.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</si>
  <si>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Снижение коечного фонда круглосуточного стационара в муниципальных учреждениях здравоохранения произошло в связи с новыми установленными нормативами Красноярского края.
</t>
    </r>
  </si>
  <si>
    <r>
      <t xml:space="preserve">(4) </t>
    </r>
    <r>
      <rPr>
        <sz val="13"/>
        <rFont val="Times New Roman"/>
        <family val="1"/>
        <charset val="204"/>
      </rPr>
      <t>МБУЗ «Медико-санитарная часть № 2» переименована в МБУЗ «Городская поликлиника № 2»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</si>
  <si>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Произошло увеличение численности учащихся отделения ИЗО на платной основе. </t>
    </r>
  </si>
  <si>
    <r>
      <rPr>
        <b/>
        <sz val="13"/>
        <rFont val="Times New Roman"/>
        <family val="1"/>
        <charset val="204"/>
      </rPr>
      <t xml:space="preserve">(6) </t>
    </r>
    <r>
      <rPr>
        <sz val="13"/>
        <rFont val="Times New Roman"/>
        <family val="1"/>
        <charset val="204"/>
      </rPr>
      <t>Кинозал «Арт» выведен из состава МБУ «Кинокомплекс «Родина» в октябре 2011 года</t>
    </r>
  </si>
  <si>
    <t>2011 год</t>
  </si>
  <si>
    <t>за декабрь 2011г</t>
  </si>
  <si>
    <t>за декабрь 2010г</t>
  </si>
  <si>
    <t xml:space="preserve"> Работники учреждений бюджетной сферы,                              всего:</t>
  </si>
  <si>
    <t xml:space="preserve"> - спорт, туризм и молодежная политика</t>
  </si>
  <si>
    <t xml:space="preserve"> - хоз/расчетный участок</t>
  </si>
  <si>
    <t>Прочие:</t>
  </si>
  <si>
    <t>Администрация МО город Норильск</t>
  </si>
  <si>
    <t>отрасли:</t>
  </si>
  <si>
    <r>
      <t xml:space="preserve">7 131                         </t>
    </r>
    <r>
      <rPr>
        <sz val="10"/>
        <rFont val="Times New Roman Cyr"/>
        <charset val="204"/>
      </rPr>
      <t>(по итогам 2010 года)</t>
    </r>
  </si>
  <si>
    <r>
      <t xml:space="preserve">7 131                       </t>
    </r>
    <r>
      <rPr>
        <sz val="10"/>
        <rFont val="Times New Roman Cyr"/>
        <charset val="204"/>
      </rPr>
      <t>(по итогам 2010 года)</t>
    </r>
  </si>
  <si>
    <t>(1) Рост в 2011 году численности постоянного населения обусловлен изменением  с 01.01.2011 года методики расчета миграционных процессов. Данный показатель объединяет в себе три административных района: Кайеркан, Талнах и Центральный, а также поселок Снежногорск, в связи с принятием статуса - муниципальное образование город Норильск. Численность указана с учетом окончательных итогов ВПН-2010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</si>
</sst>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2" formatCode="#,##0.0_ ;\-#,##0.0\ "/>
  </numFmts>
  <fonts count="8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vertAlign val="superscript"/>
      <sz val="14"/>
      <name val="Times New Roman Cyr"/>
      <charset val="204"/>
    </font>
    <font>
      <b/>
      <sz val="16"/>
      <name val="Times New Roman"/>
      <family val="1"/>
      <charset val="204"/>
    </font>
    <font>
      <sz val="11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1"/>
      <name val="Times New Roman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10"/>
      <color theme="0" tint="-0.14999847407452621"/>
      <name val="Arial Cyr"/>
      <charset val="204"/>
    </font>
    <font>
      <sz val="10"/>
      <color theme="0" tint="-0.14999847407452621"/>
      <name val="Times New Roman"/>
      <family val="1"/>
      <charset val="204"/>
    </font>
    <font>
      <i/>
      <vertAlign val="superscript"/>
      <sz val="13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A9A9A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</cellStyleXfs>
  <cellXfs count="1075"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 applyBorder="1" applyAlignment="1">
      <alignment horizontal="left"/>
    </xf>
    <xf numFmtId="167" fontId="3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167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166" fontId="9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5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39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/>
    <xf numFmtId="166" fontId="4" fillId="0" borderId="0" xfId="0" applyNumberFormat="1" applyFont="1" applyFill="1" applyBorder="1"/>
    <xf numFmtId="0" fontId="49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0" fontId="38" fillId="0" borderId="0" xfId="0" applyFont="1" applyFill="1" applyBorder="1" applyAlignment="1"/>
    <xf numFmtId="0" fontId="3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50" fillId="0" borderId="0" xfId="0" applyFont="1" applyFill="1"/>
    <xf numFmtId="2" fontId="3" fillId="0" borderId="0" xfId="0" applyNumberFormat="1" applyFont="1" applyFill="1"/>
    <xf numFmtId="1" fontId="3" fillId="0" borderId="0" xfId="0" applyNumberFormat="1" applyFont="1" applyFill="1"/>
    <xf numFmtId="0" fontId="30" fillId="0" borderId="0" xfId="0" applyFont="1" applyFill="1"/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justify" wrapText="1"/>
    </xf>
    <xf numFmtId="167" fontId="30" fillId="0" borderId="0" xfId="0" applyNumberFormat="1" applyFont="1" applyFill="1"/>
    <xf numFmtId="1" fontId="30" fillId="0" borderId="0" xfId="0" applyNumberFormat="1" applyFont="1" applyFill="1"/>
    <xf numFmtId="167" fontId="3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67" fontId="4" fillId="0" borderId="0" xfId="0" applyNumberFormat="1" applyFont="1" applyFill="1" applyBorder="1"/>
    <xf numFmtId="0" fontId="39" fillId="0" borderId="0" xfId="0" applyFont="1" applyFill="1" applyBorder="1"/>
    <xf numFmtId="0" fontId="40" fillId="0" borderId="0" xfId="0" applyFont="1" applyFill="1" applyBorder="1" applyAlignment="1">
      <alignment vertical="top" wrapText="1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justify"/>
    </xf>
    <xf numFmtId="0" fontId="38" fillId="0" borderId="0" xfId="0" applyFont="1" applyFill="1"/>
    <xf numFmtId="3" fontId="3" fillId="0" borderId="0" xfId="0" applyNumberFormat="1" applyFont="1" applyFill="1"/>
    <xf numFmtId="2" fontId="3" fillId="0" borderId="0" xfId="0" applyNumberFormat="1" applyFont="1" applyFill="1" applyAlignment="1">
      <alignment horizontal="left"/>
    </xf>
    <xf numFmtId="0" fontId="35" fillId="0" borderId="0" xfId="17" applyFont="1" applyFill="1" applyBorder="1" applyAlignment="1">
      <alignment horizontal="left" wrapText="1"/>
    </xf>
    <xf numFmtId="166" fontId="8" fillId="2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8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7" fontId="3" fillId="2" borderId="39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7" fontId="3" fillId="2" borderId="40" xfId="0" applyNumberFormat="1" applyFont="1" applyFill="1" applyBorder="1"/>
    <xf numFmtId="0" fontId="63" fillId="0" borderId="0" xfId="2" applyFont="1" applyFill="1" applyBorder="1" applyAlignment="1">
      <alignment horizontal="right" wrapText="1"/>
    </xf>
    <xf numFmtId="0" fontId="62" fillId="0" borderId="0" xfId="7" applyFont="1"/>
    <xf numFmtId="0" fontId="62" fillId="0" borderId="0" xfId="11" applyFont="1" applyFill="1"/>
    <xf numFmtId="0" fontId="62" fillId="0" borderId="0" xfId="12" applyFont="1" applyFill="1"/>
    <xf numFmtId="0" fontId="62" fillId="0" borderId="0" xfId="13" applyFont="1" applyFill="1"/>
    <xf numFmtId="0" fontId="61" fillId="0" borderId="0" xfId="14" applyFill="1"/>
    <xf numFmtId="0" fontId="61" fillId="0" borderId="0" xfId="15" applyFill="1"/>
    <xf numFmtId="0" fontId="62" fillId="0" borderId="0" xfId="16" applyFont="1" applyFill="1"/>
    <xf numFmtId="0" fontId="62" fillId="0" borderId="0" xfId="8" applyFont="1" applyFill="1"/>
    <xf numFmtId="0" fontId="62" fillId="0" borderId="0" xfId="10" applyFont="1" applyFill="1"/>
    <xf numFmtId="0" fontId="62" fillId="0" borderId="0" xfId="9" applyFont="1" applyFill="1"/>
    <xf numFmtId="0" fontId="4" fillId="0" borderId="31" xfId="0" applyFont="1" applyFill="1" applyBorder="1" applyAlignment="1">
      <alignment horizontal="center" vertical="center"/>
    </xf>
    <xf numFmtId="0" fontId="64" fillId="0" borderId="0" xfId="8" applyFont="1" applyFill="1"/>
    <xf numFmtId="0" fontId="5" fillId="0" borderId="0" xfId="0" applyFont="1" applyFill="1" applyBorder="1"/>
    <xf numFmtId="0" fontId="64" fillId="0" borderId="0" xfId="10" applyFont="1" applyFill="1"/>
    <xf numFmtId="0" fontId="64" fillId="0" borderId="0" xfId="9" applyFont="1" applyFill="1"/>
    <xf numFmtId="0" fontId="5" fillId="0" borderId="0" xfId="0" applyFont="1" applyFill="1"/>
    <xf numFmtId="0" fontId="35" fillId="0" borderId="0" xfId="0" applyFont="1" applyFill="1" applyBorder="1" applyAlignment="1">
      <alignment horizontal="left"/>
    </xf>
    <xf numFmtId="0" fontId="65" fillId="0" borderId="0" xfId="3" applyFont="1" applyFill="1" applyBorder="1" applyAlignment="1">
      <alignment horizontal="right" wrapText="1"/>
    </xf>
    <xf numFmtId="0" fontId="65" fillId="0" borderId="0" xfId="4" applyFont="1" applyFill="1" applyBorder="1" applyAlignment="1">
      <alignment horizontal="right" wrapText="1"/>
    </xf>
    <xf numFmtId="0" fontId="66" fillId="0" borderId="0" xfId="5" applyFont="1" applyFill="1" applyBorder="1" applyAlignment="1">
      <alignment horizontal="right" wrapText="1"/>
    </xf>
    <xf numFmtId="0" fontId="63" fillId="0" borderId="0" xfId="5" applyFont="1" applyFill="1" applyBorder="1" applyAlignment="1">
      <alignment horizontal="right" wrapText="1"/>
    </xf>
    <xf numFmtId="0" fontId="66" fillId="0" borderId="0" xfId="6" applyFont="1" applyFill="1" applyBorder="1" applyAlignment="1">
      <alignment horizontal="right" wrapText="1"/>
    </xf>
    <xf numFmtId="0" fontId="63" fillId="0" borderId="0" xfId="6" applyFont="1" applyFill="1" applyBorder="1" applyAlignment="1">
      <alignment horizontal="right" wrapText="1"/>
    </xf>
    <xf numFmtId="0" fontId="3" fillId="2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3" fontId="7" fillId="2" borderId="38" xfId="0" applyNumberFormat="1" applyFont="1" applyFill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center"/>
    </xf>
    <xf numFmtId="0" fontId="23" fillId="0" borderId="0" xfId="0" applyFont="1" applyFill="1"/>
    <xf numFmtId="1" fontId="3" fillId="0" borderId="0" xfId="0" applyNumberFormat="1" applyFont="1" applyFill="1" applyBorder="1"/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3" fontId="25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2" xfId="0" applyFont="1" applyFill="1" applyBorder="1"/>
    <xf numFmtId="0" fontId="8" fillId="0" borderId="4" xfId="0" applyFont="1" applyFill="1" applyBorder="1" applyAlignment="1">
      <alignment horizontal="left" vertical="center"/>
    </xf>
    <xf numFmtId="166" fontId="8" fillId="0" borderId="5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top" wrapText="1"/>
    </xf>
    <xf numFmtId="0" fontId="3" fillId="3" borderId="0" xfId="0" applyFont="1" applyFill="1" applyBorder="1"/>
    <xf numFmtId="0" fontId="0" fillId="3" borderId="0" xfId="0" applyFill="1" applyBorder="1"/>
    <xf numFmtId="0" fontId="8" fillId="0" borderId="3" xfId="0" applyFont="1" applyFill="1" applyBorder="1" applyAlignment="1">
      <alignment horizontal="left"/>
    </xf>
    <xf numFmtId="0" fontId="7" fillId="0" borderId="1" xfId="0" applyFont="1" applyFill="1" applyBorder="1"/>
    <xf numFmtId="0" fontId="3" fillId="0" borderId="1" xfId="0" applyFont="1" applyFill="1" applyBorder="1"/>
    <xf numFmtId="3" fontId="8" fillId="0" borderId="3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7" fillId="0" borderId="32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/>
    <xf numFmtId="0" fontId="38" fillId="0" borderId="0" xfId="0" applyFont="1" applyFill="1" applyBorder="1" applyAlignment="1">
      <alignment horizontal="justify"/>
    </xf>
    <xf numFmtId="0" fontId="40" fillId="2" borderId="0" xfId="0" applyFont="1" applyFill="1" applyBorder="1" applyAlignment="1">
      <alignment horizontal="center" wrapText="1"/>
    </xf>
    <xf numFmtId="3" fontId="25" fillId="2" borderId="39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8" fillId="0" borderId="32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166" fontId="8" fillId="0" borderId="52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166" fontId="11" fillId="0" borderId="38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166" fontId="8" fillId="0" borderId="55" xfId="0" applyNumberFormat="1" applyFont="1" applyFill="1" applyBorder="1" applyAlignment="1">
      <alignment horizontal="center" vertical="center"/>
    </xf>
    <xf numFmtId="166" fontId="8" fillId="0" borderId="3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wrapText="1"/>
    </xf>
    <xf numFmtId="166" fontId="8" fillId="0" borderId="4" xfId="0" applyNumberFormat="1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8" fillId="0" borderId="4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wrapText="1"/>
    </xf>
    <xf numFmtId="166" fontId="8" fillId="0" borderId="3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38" fillId="0" borderId="0" xfId="0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wrapText="1"/>
    </xf>
    <xf numFmtId="0" fontId="38" fillId="0" borderId="5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center" vertical="center"/>
    </xf>
    <xf numFmtId="167" fontId="38" fillId="0" borderId="0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44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1" fillId="0" borderId="9" xfId="0" applyFont="1" applyFill="1" applyBorder="1" applyAlignment="1"/>
    <xf numFmtId="0" fontId="5" fillId="0" borderId="32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/>
    </xf>
    <xf numFmtId="2" fontId="33" fillId="0" borderId="32" xfId="0" applyNumberFormat="1" applyFont="1" applyFill="1" applyBorder="1" applyAlignment="1">
      <alignment horizontal="center" vertical="center"/>
    </xf>
    <xf numFmtId="2" fontId="33" fillId="0" borderId="63" xfId="0" applyNumberFormat="1" applyFont="1" applyFill="1" applyBorder="1" applyAlignment="1">
      <alignment horizontal="center" vertical="center"/>
    </xf>
    <xf numFmtId="2" fontId="54" fillId="0" borderId="32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7" fillId="0" borderId="3" xfId="0" applyFont="1" applyFill="1" applyBorder="1"/>
    <xf numFmtId="0" fontId="7" fillId="0" borderId="5" xfId="0" applyFont="1" applyFill="1" applyBorder="1"/>
    <xf numFmtId="0" fontId="8" fillId="0" borderId="31" xfId="0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53" fillId="0" borderId="32" xfId="0" applyNumberFormat="1" applyFont="1" applyFill="1" applyBorder="1" applyAlignment="1">
      <alignment horizontal="center" vertical="center" wrapText="1"/>
    </xf>
    <xf numFmtId="3" fontId="22" fillId="0" borderId="55" xfId="0" applyNumberFormat="1" applyFont="1" applyFill="1" applyBorder="1" applyAlignment="1">
      <alignment horizontal="center" vertical="center"/>
    </xf>
    <xf numFmtId="3" fontId="22" fillId="0" borderId="32" xfId="0" applyNumberFormat="1" applyFont="1" applyFill="1" applyBorder="1" applyAlignment="1">
      <alignment horizontal="center" vertical="center"/>
    </xf>
    <xf numFmtId="3" fontId="22" fillId="0" borderId="5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3" fontId="67" fillId="0" borderId="70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horizontal="center" vertical="center"/>
    </xf>
    <xf numFmtId="3" fontId="67" fillId="0" borderId="3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35" fillId="0" borderId="56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center" vertical="top" wrapText="1"/>
    </xf>
    <xf numFmtId="166" fontId="25" fillId="0" borderId="14" xfId="0" applyNumberFormat="1" applyFont="1" applyFill="1" applyBorder="1" applyAlignment="1">
      <alignment horizontal="center" vertical="center"/>
    </xf>
    <xf numFmtId="166" fontId="25" fillId="0" borderId="66" xfId="0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0" fontId="57" fillId="0" borderId="0" xfId="0" applyFont="1" applyFill="1" applyAlignment="1"/>
    <xf numFmtId="0" fontId="23" fillId="0" borderId="0" xfId="0" applyFont="1" applyFill="1" applyAlignment="1"/>
    <xf numFmtId="0" fontId="20" fillId="0" borderId="0" xfId="0" applyFont="1" applyFill="1" applyAlignment="1"/>
    <xf numFmtId="2" fontId="7" fillId="0" borderId="3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/>
    </xf>
    <xf numFmtId="0" fontId="3" fillId="0" borderId="14" xfId="0" applyFont="1" applyFill="1" applyBorder="1"/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vertical="center"/>
    </xf>
    <xf numFmtId="0" fontId="8" fillId="0" borderId="66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 wrapText="1"/>
    </xf>
    <xf numFmtId="3" fontId="25" fillId="0" borderId="54" xfId="0" applyNumberFormat="1" applyFont="1" applyFill="1" applyBorder="1" applyAlignment="1">
      <alignment horizontal="center" vertical="center" wrapText="1"/>
    </xf>
    <xf numFmtId="166" fontId="25" fillId="0" borderId="6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/>
    </xf>
    <xf numFmtId="3" fontId="27" fillId="0" borderId="29" xfId="0" applyNumberFormat="1" applyFont="1" applyFill="1" applyBorder="1" applyAlignment="1">
      <alignment horizontal="center" vertical="center"/>
    </xf>
    <xf numFmtId="3" fontId="26" fillId="0" borderId="29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justify" wrapText="1"/>
    </xf>
    <xf numFmtId="0" fontId="25" fillId="0" borderId="56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/>
    </xf>
    <xf numFmtId="49" fontId="27" fillId="0" borderId="23" xfId="0" applyNumberFormat="1" applyFont="1" applyFill="1" applyBorder="1" applyAlignment="1">
      <alignment horizontal="left" vertical="center" wrapText="1"/>
    </xf>
    <xf numFmtId="49" fontId="27" fillId="0" borderId="36" xfId="0" applyNumberFormat="1" applyFont="1" applyFill="1" applyBorder="1" applyAlignment="1">
      <alignment horizontal="left" vertical="center" wrapText="1"/>
    </xf>
    <xf numFmtId="0" fontId="31" fillId="0" borderId="29" xfId="0" applyNumberFormat="1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6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66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center" wrapText="1"/>
    </xf>
    <xf numFmtId="0" fontId="35" fillId="0" borderId="59" xfId="0" applyFont="1" applyFill="1" applyBorder="1" applyAlignment="1">
      <alignment horizontal="center" wrapText="1"/>
    </xf>
    <xf numFmtId="0" fontId="35" fillId="0" borderId="57" xfId="0" applyFont="1" applyFill="1" applyBorder="1" applyAlignment="1">
      <alignment horizontal="center" wrapText="1"/>
    </xf>
    <xf numFmtId="167" fontId="35" fillId="0" borderId="59" xfId="0" applyNumberFormat="1" applyFont="1" applyFill="1" applyBorder="1" applyAlignment="1">
      <alignment horizontal="center" wrapText="1"/>
    </xf>
    <xf numFmtId="167" fontId="35" fillId="0" borderId="57" xfId="0" applyNumberFormat="1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 wrapText="1"/>
    </xf>
    <xf numFmtId="167" fontId="35" fillId="0" borderId="58" xfId="0" applyNumberFormat="1" applyFont="1" applyFill="1" applyBorder="1" applyAlignment="1">
      <alignment horizontal="center" wrapText="1"/>
    </xf>
    <xf numFmtId="167" fontId="35" fillId="0" borderId="18" xfId="0" applyNumberFormat="1" applyFont="1" applyFill="1" applyBorder="1" applyAlignment="1">
      <alignment horizontal="center" wrapText="1"/>
    </xf>
    <xf numFmtId="2" fontId="35" fillId="0" borderId="18" xfId="0" applyNumberFormat="1" applyFont="1" applyFill="1" applyBorder="1" applyAlignment="1">
      <alignment horizontal="center" wrapText="1"/>
    </xf>
    <xf numFmtId="0" fontId="35" fillId="0" borderId="36" xfId="0" applyFont="1" applyFill="1" applyBorder="1" applyAlignment="1">
      <alignment horizontal="center" vertical="top" wrapText="1"/>
    </xf>
    <xf numFmtId="0" fontId="35" fillId="0" borderId="46" xfId="0" applyFont="1" applyFill="1" applyBorder="1" applyAlignment="1">
      <alignment horizontal="center" wrapText="1"/>
    </xf>
    <xf numFmtId="167" fontId="35" fillId="0" borderId="61" xfId="0" applyNumberFormat="1" applyFont="1" applyFill="1" applyBorder="1" applyAlignment="1">
      <alignment horizontal="center" wrapText="1"/>
    </xf>
    <xf numFmtId="2" fontId="35" fillId="0" borderId="37" xfId="0" applyNumberFormat="1" applyFont="1" applyFill="1" applyBorder="1" applyAlignment="1">
      <alignment horizontal="center" wrapText="1"/>
    </xf>
    <xf numFmtId="167" fontId="35" fillId="0" borderId="37" xfId="0" applyNumberFormat="1" applyFont="1" applyFill="1" applyBorder="1" applyAlignment="1">
      <alignment horizontal="center" wrapText="1"/>
    </xf>
    <xf numFmtId="49" fontId="35" fillId="0" borderId="12" xfId="0" applyNumberFormat="1" applyFont="1" applyFill="1" applyBorder="1" applyAlignment="1">
      <alignment horizontal="center" vertical="top" wrapText="1"/>
    </xf>
    <xf numFmtId="2" fontId="35" fillId="0" borderId="57" xfId="0" applyNumberFormat="1" applyFont="1" applyFill="1" applyBorder="1" applyAlignment="1">
      <alignment horizontal="center" wrapText="1"/>
    </xf>
    <xf numFmtId="167" fontId="35" fillId="0" borderId="11" xfId="0" applyNumberFormat="1" applyFont="1" applyFill="1" applyBorder="1" applyAlignment="1">
      <alignment horizontal="center" wrapText="1"/>
    </xf>
    <xf numFmtId="49" fontId="35" fillId="0" borderId="23" xfId="0" applyNumberFormat="1" applyFont="1" applyFill="1" applyBorder="1" applyAlignment="1">
      <alignment horizontal="center" vertical="top" wrapText="1"/>
    </xf>
    <xf numFmtId="167" fontId="35" fillId="0" borderId="46" xfId="0" applyNumberFormat="1" applyFont="1" applyFill="1" applyBorder="1" applyAlignment="1">
      <alignment horizontal="center" wrapText="1"/>
    </xf>
    <xf numFmtId="0" fontId="35" fillId="0" borderId="23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167" fontId="35" fillId="0" borderId="17" xfId="0" applyNumberFormat="1" applyFont="1" applyFill="1" applyBorder="1" applyAlignment="1">
      <alignment horizontal="center" wrapText="1"/>
    </xf>
    <xf numFmtId="49" fontId="35" fillId="0" borderId="56" xfId="0" applyNumberFormat="1" applyFont="1" applyFill="1" applyBorder="1" applyAlignment="1">
      <alignment horizontal="center" vertical="top" wrapText="1"/>
    </xf>
    <xf numFmtId="167" fontId="35" fillId="0" borderId="60" xfId="0" applyNumberFormat="1" applyFont="1" applyFill="1" applyBorder="1" applyAlignment="1">
      <alignment horizontal="center" wrapText="1"/>
    </xf>
    <xf numFmtId="167" fontId="35" fillId="0" borderId="53" xfId="0" applyNumberFormat="1" applyFont="1" applyFill="1" applyBorder="1" applyAlignment="1">
      <alignment horizontal="center" wrapText="1"/>
    </xf>
    <xf numFmtId="2" fontId="35" fillId="0" borderId="11" xfId="0" applyNumberFormat="1" applyFont="1" applyFill="1" applyBorder="1" applyAlignment="1">
      <alignment horizontal="center" wrapText="1"/>
    </xf>
    <xf numFmtId="49" fontId="35" fillId="0" borderId="29" xfId="0" applyNumberFormat="1" applyFont="1" applyFill="1" applyBorder="1" applyAlignment="1">
      <alignment horizontal="center" vertical="top" wrapText="1"/>
    </xf>
    <xf numFmtId="167" fontId="35" fillId="0" borderId="19" xfId="0" applyNumberFormat="1" applyFont="1" applyFill="1" applyBorder="1" applyAlignment="1">
      <alignment horizontal="center" wrapText="1"/>
    </xf>
    <xf numFmtId="167" fontId="35" fillId="0" borderId="20" xfId="0" applyNumberFormat="1" applyFont="1" applyFill="1" applyBorder="1" applyAlignment="1">
      <alignment horizontal="center" wrapText="1"/>
    </xf>
    <xf numFmtId="49" fontId="35" fillId="0" borderId="36" xfId="0" applyNumberFormat="1" applyFont="1" applyFill="1" applyBorder="1" applyAlignment="1">
      <alignment horizontal="center" vertical="top" wrapText="1"/>
    </xf>
    <xf numFmtId="167" fontId="35" fillId="0" borderId="62" xfId="0" applyNumberFormat="1" applyFont="1" applyFill="1" applyBorder="1" applyAlignment="1">
      <alignment horizontal="center" wrapText="1"/>
    </xf>
    <xf numFmtId="2" fontId="35" fillId="0" borderId="61" xfId="0" applyNumberFormat="1" applyFont="1" applyFill="1" applyBorder="1" applyAlignment="1">
      <alignment horizontal="center" wrapText="1"/>
    </xf>
    <xf numFmtId="167" fontId="35" fillId="0" borderId="26" xfId="0" applyNumberFormat="1" applyFont="1" applyFill="1" applyBorder="1" applyAlignment="1">
      <alignment horizontal="center" wrapText="1"/>
    </xf>
    <xf numFmtId="2" fontId="35" fillId="0" borderId="46" xfId="0" applyNumberFormat="1" applyFont="1" applyFill="1" applyBorder="1" applyAlignment="1">
      <alignment horizontal="center" wrapText="1"/>
    </xf>
    <xf numFmtId="2" fontId="35" fillId="0" borderId="58" xfId="0" applyNumberFormat="1" applyFont="1" applyFill="1" applyBorder="1" applyAlignment="1">
      <alignment horizontal="center" wrapText="1"/>
    </xf>
    <xf numFmtId="2" fontId="35" fillId="0" borderId="17" xfId="0" applyNumberFormat="1" applyFont="1" applyFill="1" applyBorder="1" applyAlignment="1">
      <alignment horizontal="center" wrapText="1"/>
    </xf>
    <xf numFmtId="49" fontId="35" fillId="0" borderId="14" xfId="0" applyNumberFormat="1" applyFont="1" applyFill="1" applyBorder="1" applyAlignment="1">
      <alignment horizontal="center" vertical="top" wrapText="1"/>
    </xf>
    <xf numFmtId="49" fontId="35" fillId="0" borderId="66" xfId="0" applyNumberFormat="1" applyFont="1" applyFill="1" applyBorder="1" applyAlignment="1">
      <alignment horizontal="center" vertical="top" wrapText="1"/>
    </xf>
    <xf numFmtId="167" fontId="35" fillId="0" borderId="44" xfId="0" applyNumberFormat="1" applyFont="1" applyFill="1" applyBorder="1" applyAlignment="1">
      <alignment horizontal="center" wrapText="1"/>
    </xf>
    <xf numFmtId="167" fontId="35" fillId="0" borderId="64" xfId="0" applyNumberFormat="1" applyFont="1" applyFill="1" applyBorder="1" applyAlignment="1">
      <alignment horizontal="center" wrapText="1"/>
    </xf>
    <xf numFmtId="167" fontId="35" fillId="0" borderId="67" xfId="0" applyNumberFormat="1" applyFont="1" applyFill="1" applyBorder="1" applyAlignment="1">
      <alignment horizontal="center" wrapText="1"/>
    </xf>
    <xf numFmtId="167" fontId="35" fillId="0" borderId="68" xfId="0" applyNumberFormat="1" applyFont="1" applyFill="1" applyBorder="1" applyAlignment="1">
      <alignment horizontal="center" wrapText="1"/>
    </xf>
    <xf numFmtId="167" fontId="35" fillId="0" borderId="11" xfId="0" applyNumberFormat="1" applyFont="1" applyFill="1" applyBorder="1" applyAlignment="1">
      <alignment horizontal="center" vertical="center" wrapText="1"/>
    </xf>
    <xf numFmtId="167" fontId="35" fillId="0" borderId="59" xfId="0" applyNumberFormat="1" applyFont="1" applyFill="1" applyBorder="1" applyAlignment="1">
      <alignment horizontal="center" vertical="center" wrapText="1"/>
    </xf>
    <xf numFmtId="167" fontId="35" fillId="0" borderId="57" xfId="0" applyNumberFormat="1" applyFont="1" applyFill="1" applyBorder="1" applyAlignment="1">
      <alignment horizontal="center" vertical="center" wrapText="1"/>
    </xf>
    <xf numFmtId="167" fontId="35" fillId="0" borderId="60" xfId="0" applyNumberFormat="1" applyFont="1" applyFill="1" applyBorder="1" applyAlignment="1">
      <alignment horizontal="center" vertical="center" wrapText="1"/>
    </xf>
    <xf numFmtId="167" fontId="35" fillId="0" borderId="53" xfId="0" applyNumberFormat="1" applyFont="1" applyFill="1" applyBorder="1" applyAlignment="1">
      <alignment horizontal="center" vertical="center" wrapText="1"/>
    </xf>
    <xf numFmtId="167" fontId="35" fillId="0" borderId="18" xfId="0" applyNumberFormat="1" applyFont="1" applyFill="1" applyBorder="1" applyAlignment="1">
      <alignment horizontal="center" vertical="center" wrapText="1"/>
    </xf>
    <xf numFmtId="167" fontId="35" fillId="0" borderId="20" xfId="0" applyNumberFormat="1" applyFont="1" applyFill="1" applyBorder="1" applyAlignment="1">
      <alignment horizontal="center" vertical="center" wrapText="1"/>
    </xf>
    <xf numFmtId="167" fontId="35" fillId="0" borderId="17" xfId="0" applyNumberFormat="1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vertical="center" wrapText="1"/>
    </xf>
    <xf numFmtId="167" fontId="35" fillId="0" borderId="58" xfId="0" applyNumberFormat="1" applyFont="1" applyFill="1" applyBorder="1" applyAlignment="1">
      <alignment horizontal="center" vertical="center" wrapText="1"/>
    </xf>
    <xf numFmtId="167" fontId="35" fillId="0" borderId="19" xfId="0" applyNumberFormat="1" applyFont="1" applyFill="1" applyBorder="1" applyAlignment="1">
      <alignment horizontal="center" vertical="center" wrapText="1"/>
    </xf>
    <xf numFmtId="49" fontId="35" fillId="0" borderId="36" xfId="0" applyNumberFormat="1" applyFont="1" applyFill="1" applyBorder="1" applyAlignment="1">
      <alignment horizontal="center" vertical="center" wrapText="1"/>
    </xf>
    <xf numFmtId="167" fontId="35" fillId="0" borderId="46" xfId="0" applyNumberFormat="1" applyFont="1" applyFill="1" applyBorder="1" applyAlignment="1">
      <alignment horizontal="center" vertical="center" wrapText="1"/>
    </xf>
    <xf numFmtId="167" fontId="35" fillId="0" borderId="61" xfId="0" applyNumberFormat="1" applyFont="1" applyFill="1" applyBorder="1" applyAlignment="1">
      <alignment horizontal="center" vertical="center" wrapText="1"/>
    </xf>
    <xf numFmtId="167" fontId="35" fillId="0" borderId="37" xfId="0" applyNumberFormat="1" applyFont="1" applyFill="1" applyBorder="1" applyAlignment="1">
      <alignment horizontal="center" vertical="center" wrapText="1"/>
    </xf>
    <xf numFmtId="167" fontId="35" fillId="0" borderId="62" xfId="0" applyNumberFormat="1" applyFont="1" applyFill="1" applyBorder="1" applyAlignment="1">
      <alignment horizontal="center" vertical="center" wrapText="1"/>
    </xf>
    <xf numFmtId="167" fontId="35" fillId="0" borderId="26" xfId="0" applyNumberFormat="1" applyFont="1" applyFill="1" applyBorder="1" applyAlignment="1">
      <alignment horizontal="center" vertical="center" wrapText="1"/>
    </xf>
    <xf numFmtId="167" fontId="35" fillId="0" borderId="70" xfId="0" applyNumberFormat="1" applyFont="1" applyFill="1" applyBorder="1" applyAlignment="1">
      <alignment horizontal="center" vertical="center" wrapText="1"/>
    </xf>
    <xf numFmtId="167" fontId="35" fillId="0" borderId="77" xfId="0" applyNumberFormat="1" applyFont="1" applyFill="1" applyBorder="1" applyAlignment="1">
      <alignment horizontal="center" vertical="center" wrapText="1"/>
    </xf>
    <xf numFmtId="167" fontId="35" fillId="0" borderId="71" xfId="0" applyNumberFormat="1" applyFont="1" applyFill="1" applyBorder="1" applyAlignment="1">
      <alignment horizontal="center" vertical="center" wrapText="1"/>
    </xf>
    <xf numFmtId="49" fontId="35" fillId="0" borderId="23" xfId="0" applyNumberFormat="1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167" fontId="35" fillId="0" borderId="44" xfId="0" applyNumberFormat="1" applyFont="1" applyFill="1" applyBorder="1" applyAlignment="1">
      <alignment horizontal="center" vertical="center" wrapText="1"/>
    </xf>
    <xf numFmtId="167" fontId="35" fillId="0" borderId="64" xfId="0" applyNumberFormat="1" applyFont="1" applyFill="1" applyBorder="1" applyAlignment="1">
      <alignment horizontal="center" vertical="center" wrapText="1"/>
    </xf>
    <xf numFmtId="167" fontId="35" fillId="0" borderId="67" xfId="0" applyNumberFormat="1" applyFont="1" applyFill="1" applyBorder="1" applyAlignment="1">
      <alignment horizontal="center" vertical="center" wrapText="1"/>
    </xf>
    <xf numFmtId="166" fontId="38" fillId="0" borderId="58" xfId="0" applyNumberFormat="1" applyFont="1" applyFill="1" applyBorder="1" applyAlignment="1">
      <alignment horizontal="center" vertical="center"/>
    </xf>
    <xf numFmtId="4" fontId="38" fillId="0" borderId="58" xfId="0" applyNumberFormat="1" applyFont="1" applyFill="1" applyBorder="1" applyAlignment="1">
      <alignment horizontal="center"/>
    </xf>
    <xf numFmtId="166" fontId="38" fillId="0" borderId="64" xfId="0" applyNumberFormat="1" applyFont="1" applyFill="1" applyBorder="1" applyAlignment="1">
      <alignment horizontal="center"/>
    </xf>
    <xf numFmtId="4" fontId="38" fillId="0" borderId="59" xfId="0" applyNumberFormat="1" applyFont="1" applyFill="1" applyBorder="1" applyAlignment="1">
      <alignment horizontal="center"/>
    </xf>
    <xf numFmtId="167" fontId="38" fillId="0" borderId="64" xfId="0" applyNumberFormat="1" applyFont="1" applyFill="1" applyBorder="1" applyAlignment="1">
      <alignment horizontal="center" vertical="center"/>
    </xf>
    <xf numFmtId="166" fontId="38" fillId="0" borderId="17" xfId="0" applyNumberFormat="1" applyFont="1" applyFill="1" applyBorder="1" applyAlignment="1">
      <alignment horizontal="center" vertical="center"/>
    </xf>
    <xf numFmtId="4" fontId="38" fillId="0" borderId="17" xfId="0" applyNumberFormat="1" applyFont="1" applyFill="1" applyBorder="1" applyAlignment="1">
      <alignment horizontal="center"/>
    </xf>
    <xf numFmtId="166" fontId="38" fillId="0" borderId="4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167" fontId="8" fillId="0" borderId="55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166" fontId="8" fillId="0" borderId="58" xfId="0" applyNumberFormat="1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6" fontId="38" fillId="0" borderId="64" xfId="0" applyNumberFormat="1" applyFont="1" applyFill="1" applyBorder="1" applyAlignment="1">
      <alignment horizontal="center" vertical="center"/>
    </xf>
    <xf numFmtId="168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9" xfId="0" applyNumberFormat="1" applyFont="1" applyFill="1" applyBorder="1" applyAlignment="1">
      <alignment horizontal="center" vertical="center"/>
    </xf>
    <xf numFmtId="4" fontId="8" fillId="0" borderId="39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3" fontId="8" fillId="0" borderId="56" xfId="0" applyNumberFormat="1" applyFont="1" applyFill="1" applyBorder="1" applyAlignment="1">
      <alignment horizontal="center" vertical="center"/>
    </xf>
    <xf numFmtId="3" fontId="27" fillId="0" borderId="36" xfId="0" applyNumberFormat="1" applyFont="1" applyFill="1" applyBorder="1" applyAlignment="1">
      <alignment horizontal="center" vertical="center"/>
    </xf>
    <xf numFmtId="3" fontId="21" fillId="0" borderId="29" xfId="0" applyNumberFormat="1" applyFont="1" applyFill="1" applyBorder="1" applyAlignment="1">
      <alignment horizontal="center" vertical="center"/>
    </xf>
    <xf numFmtId="3" fontId="21" fillId="0" borderId="65" xfId="0" applyNumberFormat="1" applyFont="1" applyFill="1" applyBorder="1" applyAlignment="1">
      <alignment horizontal="center" vertical="center"/>
    </xf>
    <xf numFmtId="167" fontId="8" fillId="0" borderId="32" xfId="0" applyNumberFormat="1" applyFont="1" applyFill="1" applyBorder="1" applyAlignment="1">
      <alignment horizontal="center" vertical="center"/>
    </xf>
    <xf numFmtId="166" fontId="8" fillId="0" borderId="66" xfId="0" applyNumberFormat="1" applyFont="1" applyFill="1" applyBorder="1" applyAlignment="1">
      <alignment horizontal="center" vertical="center"/>
    </xf>
    <xf numFmtId="3" fontId="8" fillId="0" borderId="6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7" fontId="3" fillId="0" borderId="3" xfId="0" applyNumberFormat="1" applyFont="1" applyFill="1" applyBorder="1"/>
    <xf numFmtId="167" fontId="3" fillId="0" borderId="2" xfId="0" applyNumberFormat="1" applyFont="1" applyFill="1" applyBorder="1"/>
    <xf numFmtId="0" fontId="51" fillId="3" borderId="32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3" fontId="4" fillId="0" borderId="3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0" fillId="3" borderId="0" xfId="0" applyFill="1"/>
    <xf numFmtId="49" fontId="8" fillId="0" borderId="3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0" fillId="2" borderId="0" xfId="0" applyFill="1"/>
    <xf numFmtId="49" fontId="8" fillId="0" borderId="2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vertical="center"/>
    </xf>
    <xf numFmtId="0" fontId="3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left"/>
    </xf>
    <xf numFmtId="0" fontId="28" fillId="0" borderId="3" xfId="0" applyFont="1" applyFill="1" applyBorder="1"/>
    <xf numFmtId="0" fontId="7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4" fillId="0" borderId="66" xfId="0" applyFont="1" applyFill="1" applyBorder="1" applyAlignment="1">
      <alignment horizontal="left"/>
    </xf>
    <xf numFmtId="0" fontId="8" fillId="0" borderId="54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3" borderId="0" xfId="0" applyFont="1" applyFill="1"/>
    <xf numFmtId="0" fontId="21" fillId="0" borderId="0" xfId="0" applyFont="1" applyFill="1" applyBorder="1" applyAlignment="1">
      <alignment horizontal="left" wrapText="1"/>
    </xf>
    <xf numFmtId="49" fontId="35" fillId="0" borderId="0" xfId="0" applyNumberFormat="1" applyFont="1" applyFill="1" applyBorder="1" applyAlignment="1">
      <alignment horizontal="left" vertical="top" wrapText="1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6" fontId="71" fillId="0" borderId="32" xfId="0" applyNumberFormat="1" applyFont="1" applyFill="1" applyBorder="1" applyAlignment="1">
      <alignment horizontal="center" vertical="center" wrapText="1"/>
    </xf>
    <xf numFmtId="166" fontId="71" fillId="0" borderId="27" xfId="0" applyNumberFormat="1" applyFont="1" applyFill="1" applyBorder="1" applyAlignment="1">
      <alignment horizontal="center" vertical="center" wrapText="1"/>
    </xf>
    <xf numFmtId="0" fontId="71" fillId="0" borderId="55" xfId="0" applyFont="1" applyFill="1" applyBorder="1" applyAlignment="1">
      <alignment horizontal="center" vertical="center" wrapText="1"/>
    </xf>
    <xf numFmtId="166" fontId="72" fillId="0" borderId="43" xfId="0" applyNumberFormat="1" applyFont="1" applyFill="1" applyBorder="1" applyAlignment="1">
      <alignment horizontal="center" vertical="center" wrapText="1"/>
    </xf>
    <xf numFmtId="166" fontId="72" fillId="0" borderId="14" xfId="0" applyNumberFormat="1" applyFont="1" applyFill="1" applyBorder="1" applyAlignment="1">
      <alignment horizontal="center" vertical="center" wrapText="1"/>
    </xf>
    <xf numFmtId="166" fontId="72" fillId="0" borderId="16" xfId="0" applyNumberFormat="1" applyFont="1" applyFill="1" applyBorder="1" applyAlignment="1">
      <alignment horizontal="center" vertical="center" wrapText="1"/>
    </xf>
    <xf numFmtId="166" fontId="72" fillId="0" borderId="66" xfId="0" applyNumberFormat="1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horizontal="center" vertical="center" wrapText="1"/>
    </xf>
    <xf numFmtId="166" fontId="72" fillId="0" borderId="48" xfId="0" applyNumberFormat="1" applyFont="1" applyFill="1" applyBorder="1" applyAlignment="1">
      <alignment horizontal="center" vertical="center" wrapText="1"/>
    </xf>
    <xf numFmtId="166" fontId="72" fillId="0" borderId="22" xfId="0" applyNumberFormat="1" applyFont="1" applyFill="1" applyBorder="1" applyAlignment="1">
      <alignment horizontal="center" vertical="center" wrapText="1"/>
    </xf>
    <xf numFmtId="166" fontId="72" fillId="0" borderId="21" xfId="0" applyNumberFormat="1" applyFont="1" applyFill="1" applyBorder="1" applyAlignment="1">
      <alignment horizontal="center" vertical="center" wrapText="1"/>
    </xf>
    <xf numFmtId="166" fontId="72" fillId="0" borderId="49" xfId="0" applyNumberFormat="1" applyFont="1" applyFill="1" applyBorder="1" applyAlignment="1">
      <alignment horizontal="center" vertical="center" wrapText="1"/>
    </xf>
    <xf numFmtId="166" fontId="72" fillId="0" borderId="23" xfId="0" applyNumberFormat="1" applyFont="1" applyFill="1" applyBorder="1" applyAlignment="1">
      <alignment horizontal="center" vertical="center" wrapText="1"/>
    </xf>
    <xf numFmtId="166" fontId="72" fillId="0" borderId="15" xfId="0" applyNumberFormat="1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 wrapText="1"/>
    </xf>
    <xf numFmtId="166" fontId="72" fillId="0" borderId="41" xfId="0" applyNumberFormat="1" applyFont="1" applyFill="1" applyBorder="1" applyAlignment="1">
      <alignment horizontal="center" vertical="center" wrapText="1"/>
    </xf>
    <xf numFmtId="166" fontId="72" fillId="0" borderId="12" xfId="0" applyNumberFormat="1" applyFont="1" applyFill="1" applyBorder="1" applyAlignment="1">
      <alignment horizontal="center" vertical="center" wrapText="1"/>
    </xf>
    <xf numFmtId="166" fontId="72" fillId="0" borderId="13" xfId="0" applyNumberFormat="1" applyFont="1" applyFill="1" applyBorder="1" applyAlignment="1">
      <alignment horizontal="center" vertical="center" wrapText="1"/>
    </xf>
    <xf numFmtId="0" fontId="72" fillId="0" borderId="56" xfId="0" applyFont="1" applyFill="1" applyBorder="1" applyAlignment="1">
      <alignment horizontal="center" vertical="center" wrapText="1"/>
    </xf>
    <xf numFmtId="0" fontId="71" fillId="0" borderId="52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71" fillId="0" borderId="50" xfId="0" applyFont="1" applyFill="1" applyBorder="1" applyAlignment="1">
      <alignment horizontal="center" vertical="top" wrapText="1"/>
    </xf>
    <xf numFmtId="0" fontId="71" fillId="0" borderId="52" xfId="0" applyFont="1" applyFill="1" applyBorder="1" applyAlignment="1">
      <alignment horizontal="center" vertical="top" wrapText="1"/>
    </xf>
    <xf numFmtId="0" fontId="71" fillId="0" borderId="32" xfId="0" applyFont="1" applyFill="1" applyBorder="1" applyAlignment="1">
      <alignment horizontal="center" vertical="top" wrapText="1"/>
    </xf>
    <xf numFmtId="0" fontId="71" fillId="0" borderId="55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28" fillId="0" borderId="56" xfId="0" applyFont="1" applyFill="1" applyBorder="1" applyAlignment="1">
      <alignment vertical="top" wrapText="1"/>
    </xf>
    <xf numFmtId="167" fontId="35" fillId="0" borderId="12" xfId="0" applyNumberFormat="1" applyFont="1" applyFill="1" applyBorder="1" applyAlignment="1">
      <alignment horizontal="center" wrapText="1"/>
    </xf>
    <xf numFmtId="167" fontId="4" fillId="0" borderId="13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67" fontId="35" fillId="0" borderId="56" xfId="0" applyNumberFormat="1" applyFont="1" applyFill="1" applyBorder="1" applyAlignment="1">
      <alignment horizontal="center" wrapText="1"/>
    </xf>
    <xf numFmtId="167" fontId="4" fillId="0" borderId="41" xfId="0" applyNumberFormat="1" applyFont="1" applyFill="1" applyBorder="1" applyAlignment="1">
      <alignment horizontal="center"/>
    </xf>
    <xf numFmtId="167" fontId="35" fillId="0" borderId="13" xfId="0" applyNumberFormat="1" applyFont="1" applyFill="1" applyBorder="1" applyAlignment="1">
      <alignment horizontal="center" wrapText="1"/>
    </xf>
    <xf numFmtId="167" fontId="4" fillId="0" borderId="56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vertical="top" wrapText="1"/>
    </xf>
    <xf numFmtId="167" fontId="35" fillId="0" borderId="14" xfId="0" applyNumberFormat="1" applyFont="1" applyFill="1" applyBorder="1" applyAlignment="1">
      <alignment horizontal="center" wrapText="1"/>
    </xf>
    <xf numFmtId="167" fontId="4" fillId="0" borderId="16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35" fillId="0" borderId="29" xfId="0" applyNumberFormat="1" applyFont="1" applyFill="1" applyBorder="1" applyAlignment="1">
      <alignment horizontal="center" wrapText="1"/>
    </xf>
    <xf numFmtId="167" fontId="4" fillId="0" borderId="43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 wrapText="1"/>
    </xf>
    <xf numFmtId="167" fontId="4" fillId="0" borderId="29" xfId="0" applyNumberFormat="1" applyFont="1" applyFill="1" applyBorder="1" applyAlignment="1">
      <alignment horizontal="center"/>
    </xf>
    <xf numFmtId="167" fontId="35" fillId="0" borderId="14" xfId="0" applyNumberFormat="1" applyFont="1" applyFill="1" applyBorder="1" applyAlignment="1">
      <alignment horizontal="center" vertical="top" wrapText="1"/>
    </xf>
    <xf numFmtId="167" fontId="35" fillId="0" borderId="29" xfId="0" applyNumberFormat="1" applyFont="1" applyFill="1" applyBorder="1" applyAlignment="1">
      <alignment horizontal="center" vertical="top" wrapText="1"/>
    </xf>
    <xf numFmtId="167" fontId="35" fillId="0" borderId="16" xfId="0" applyNumberFormat="1" applyFont="1" applyFill="1" applyBorder="1" applyAlignment="1">
      <alignment horizontal="center" vertical="top" wrapText="1"/>
    </xf>
    <xf numFmtId="0" fontId="8" fillId="0" borderId="36" xfId="0" applyFont="1" applyFill="1" applyBorder="1"/>
    <xf numFmtId="167" fontId="35" fillId="0" borderId="14" xfId="0" applyNumberFormat="1" applyFont="1" applyFill="1" applyBorder="1" applyAlignment="1">
      <alignment horizontal="center"/>
    </xf>
    <xf numFmtId="167" fontId="35" fillId="0" borderId="29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/>
    </xf>
    <xf numFmtId="0" fontId="8" fillId="0" borderId="65" xfId="0" applyFont="1" applyFill="1" applyBorder="1"/>
    <xf numFmtId="167" fontId="35" fillId="0" borderId="66" xfId="0" applyNumberFormat="1" applyFont="1" applyFill="1" applyBorder="1" applyAlignment="1">
      <alignment horizontal="center"/>
    </xf>
    <xf numFmtId="167" fontId="4" fillId="0" borderId="54" xfId="0" applyNumberFormat="1" applyFont="1" applyFill="1" applyBorder="1" applyAlignment="1">
      <alignment horizontal="center"/>
    </xf>
    <xf numFmtId="167" fontId="4" fillId="0" borderId="66" xfId="0" applyNumberFormat="1" applyFont="1" applyFill="1" applyBorder="1" applyAlignment="1">
      <alignment horizontal="center"/>
    </xf>
    <xf numFmtId="167" fontId="35" fillId="0" borderId="65" xfId="0" applyNumberFormat="1" applyFont="1" applyFill="1" applyBorder="1" applyAlignment="1">
      <alignment horizontal="center"/>
    </xf>
    <xf numFmtId="167" fontId="4" fillId="0" borderId="45" xfId="0" applyNumberFormat="1" applyFont="1" applyFill="1" applyBorder="1" applyAlignment="1">
      <alignment horizontal="center"/>
    </xf>
    <xf numFmtId="167" fontId="35" fillId="0" borderId="54" xfId="0" applyNumberFormat="1" applyFont="1" applyFill="1" applyBorder="1" applyAlignment="1">
      <alignment horizontal="center"/>
    </xf>
    <xf numFmtId="167" fontId="4" fillId="0" borderId="65" xfId="0" applyNumberFormat="1" applyFont="1" applyFill="1" applyBorder="1" applyAlignment="1">
      <alignment horizontal="center"/>
    </xf>
    <xf numFmtId="167" fontId="35" fillId="0" borderId="18" xfId="0" applyNumberFormat="1" applyFont="1" applyFill="1" applyBorder="1" applyAlignment="1">
      <alignment horizontal="center" vertical="center"/>
    </xf>
    <xf numFmtId="167" fontId="36" fillId="0" borderId="18" xfId="0" applyNumberFormat="1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7" xfId="0" applyFont="1" applyFill="1" applyBorder="1"/>
    <xf numFmtId="0" fontId="35" fillId="0" borderId="18" xfId="0" applyFont="1" applyFill="1" applyBorder="1" applyAlignment="1">
      <alignment horizontal="left" wrapText="1"/>
    </xf>
    <xf numFmtId="167" fontId="68" fillId="0" borderId="29" xfId="17" applyNumberFormat="1" applyFont="1" applyFill="1" applyBorder="1" applyAlignment="1">
      <alignment horizontal="center" wrapText="1"/>
    </xf>
    <xf numFmtId="167" fontId="35" fillId="0" borderId="3" xfId="0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left" wrapText="1"/>
    </xf>
    <xf numFmtId="167" fontId="69" fillId="0" borderId="29" xfId="17" applyNumberFormat="1" applyFont="1" applyFill="1" applyBorder="1" applyAlignment="1">
      <alignment horizontal="center" wrapText="1"/>
    </xf>
    <xf numFmtId="0" fontId="35" fillId="0" borderId="79" xfId="0" applyFont="1" applyFill="1" applyBorder="1" applyAlignment="1">
      <alignment horizontal="left" wrapText="1"/>
    </xf>
    <xf numFmtId="167" fontId="68" fillId="0" borderId="65" xfId="17" applyNumberFormat="1" applyFont="1" applyFill="1" applyBorder="1" applyAlignment="1">
      <alignment horizontal="center" wrapText="1"/>
    </xf>
    <xf numFmtId="3" fontId="8" fillId="0" borderId="6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77" fillId="0" borderId="0" xfId="0" applyNumberFormat="1" applyFont="1" applyFill="1"/>
    <xf numFmtId="0" fontId="77" fillId="0" borderId="0" xfId="0" applyFont="1" applyFill="1"/>
    <xf numFmtId="166" fontId="78" fillId="0" borderId="0" xfId="0" applyNumberFormat="1" applyFont="1" applyFill="1" applyBorder="1" applyAlignment="1">
      <alignment horizontal="center" vertical="center"/>
    </xf>
    <xf numFmtId="166" fontId="78" fillId="0" borderId="0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7" fontId="4" fillId="0" borderId="58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/>
    <xf numFmtId="3" fontId="8" fillId="0" borderId="59" xfId="0" applyNumberFormat="1" applyFont="1" applyFill="1" applyBorder="1" applyAlignment="1">
      <alignment horizontal="center" vertical="center"/>
    </xf>
    <xf numFmtId="167" fontId="8" fillId="0" borderId="57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58" xfId="0" applyFont="1" applyFill="1" applyBorder="1"/>
    <xf numFmtId="0" fontId="3" fillId="0" borderId="39" xfId="0" applyFont="1" applyFill="1" applyBorder="1"/>
    <xf numFmtId="0" fontId="8" fillId="0" borderId="17" xfId="0" applyFont="1" applyFill="1" applyBorder="1"/>
    <xf numFmtId="166" fontId="8" fillId="0" borderId="18" xfId="0" applyNumberFormat="1" applyFont="1" applyFill="1" applyBorder="1" applyAlignment="1">
      <alignment horizontal="center" vertical="center"/>
    </xf>
    <xf numFmtId="0" fontId="8" fillId="0" borderId="44" xfId="0" applyFont="1" applyFill="1" applyBorder="1"/>
    <xf numFmtId="166" fontId="8" fillId="0" borderId="64" xfId="0" applyNumberFormat="1" applyFont="1" applyFill="1" applyBorder="1" applyAlignment="1">
      <alignment horizontal="center" vertical="center"/>
    </xf>
    <xf numFmtId="166" fontId="8" fillId="0" borderId="67" xfId="0" applyNumberFormat="1" applyFont="1" applyFill="1" applyBorder="1" applyAlignment="1">
      <alignment horizontal="center" vertical="center"/>
    </xf>
    <xf numFmtId="0" fontId="7" fillId="0" borderId="56" xfId="0" applyFont="1" applyFill="1" applyBorder="1"/>
    <xf numFmtId="0" fontId="8" fillId="0" borderId="11" xfId="0" applyFont="1" applyFill="1" applyBorder="1"/>
    <xf numFmtId="0" fontId="8" fillId="0" borderId="57" xfId="0" applyFont="1" applyFill="1" applyBorder="1"/>
    <xf numFmtId="0" fontId="8" fillId="0" borderId="29" xfId="0" applyFont="1" applyFill="1" applyBorder="1"/>
    <xf numFmtId="166" fontId="8" fillId="0" borderId="44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3" fontId="9" fillId="0" borderId="59" xfId="0" applyNumberFormat="1" applyFont="1" applyFill="1" applyBorder="1" applyAlignment="1">
      <alignment horizontal="center"/>
    </xf>
    <xf numFmtId="3" fontId="7" fillId="0" borderId="57" xfId="0" applyNumberFormat="1" applyFont="1" applyFill="1" applyBorder="1" applyAlignment="1">
      <alignment horizontal="center"/>
    </xf>
    <xf numFmtId="0" fontId="4" fillId="0" borderId="17" xfId="0" applyFont="1" applyFill="1" applyBorder="1"/>
    <xf numFmtId="167" fontId="4" fillId="0" borderId="18" xfId="0" applyNumberFormat="1" applyFont="1" applyFill="1" applyBorder="1" applyAlignment="1">
      <alignment horizontal="center"/>
    </xf>
    <xf numFmtId="0" fontId="4" fillId="0" borderId="44" xfId="0" applyFont="1" applyFill="1" applyBorder="1"/>
    <xf numFmtId="167" fontId="4" fillId="0" borderId="64" xfId="0" applyNumberFormat="1" applyFont="1" applyFill="1" applyBorder="1" applyAlignment="1">
      <alignment horizontal="center"/>
    </xf>
    <xf numFmtId="167" fontId="4" fillId="0" borderId="67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14" fontId="3" fillId="0" borderId="59" xfId="0" applyNumberFormat="1" applyFont="1" applyFill="1" applyBorder="1" applyAlignment="1">
      <alignment vertical="center"/>
    </xf>
    <xf numFmtId="14" fontId="3" fillId="0" borderId="5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8" fillId="4" borderId="58" xfId="0" applyNumberFormat="1" applyFont="1" applyFill="1" applyBorder="1" applyAlignment="1">
      <alignment horizontal="center" vertical="center"/>
    </xf>
    <xf numFmtId="3" fontId="8" fillId="5" borderId="58" xfId="0" applyNumberFormat="1" applyFont="1" applyFill="1" applyBorder="1" applyAlignment="1">
      <alignment horizontal="center" vertical="center"/>
    </xf>
    <xf numFmtId="3" fontId="8" fillId="5" borderId="18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3" fontId="8" fillId="5" borderId="64" xfId="0" applyNumberFormat="1" applyFont="1" applyFill="1" applyBorder="1" applyAlignment="1">
      <alignment horizontal="center" vertical="center"/>
    </xf>
    <xf numFmtId="3" fontId="8" fillId="5" borderId="67" xfId="0" applyNumberFormat="1" applyFont="1" applyFill="1" applyBorder="1" applyAlignment="1">
      <alignment horizontal="center" vertical="center"/>
    </xf>
    <xf numFmtId="2" fontId="7" fillId="2" borderId="52" xfId="0" applyNumberFormat="1" applyFont="1" applyFill="1" applyBorder="1" applyAlignment="1">
      <alignment horizontal="center" vertical="top"/>
    </xf>
    <xf numFmtId="49" fontId="7" fillId="2" borderId="52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27" fillId="0" borderId="66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/>
    <xf numFmtId="3" fontId="24" fillId="0" borderId="1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 horizontal="center" vertical="center"/>
    </xf>
    <xf numFmtId="0" fontId="3" fillId="0" borderId="38" xfId="0" applyFont="1" applyFill="1" applyBorder="1"/>
    <xf numFmtId="3" fontId="8" fillId="0" borderId="39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horizontal="center" vertical="center"/>
    </xf>
    <xf numFmtId="0" fontId="24" fillId="0" borderId="38" xfId="0" applyFont="1" applyFill="1" applyBorder="1"/>
    <xf numFmtId="0" fontId="0" fillId="0" borderId="10" xfId="0" applyFill="1" applyBorder="1"/>
    <xf numFmtId="0" fontId="3" fillId="0" borderId="10" xfId="0" applyFont="1" applyFill="1" applyBorder="1"/>
    <xf numFmtId="0" fontId="25" fillId="0" borderId="39" xfId="0" applyFont="1" applyFill="1" applyBorder="1"/>
    <xf numFmtId="0" fontId="24" fillId="0" borderId="38" xfId="0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/>
    </xf>
    <xf numFmtId="0" fontId="25" fillId="0" borderId="4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8" fillId="0" borderId="1" xfId="0" applyFont="1" applyFill="1" applyBorder="1"/>
    <xf numFmtId="0" fontId="0" fillId="0" borderId="3" xfId="0" applyFill="1" applyBorder="1"/>
    <xf numFmtId="49" fontId="8" fillId="0" borderId="1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0" fontId="0" fillId="0" borderId="1" xfId="0" applyFont="1" applyFill="1" applyBorder="1"/>
    <xf numFmtId="3" fontId="8" fillId="0" borderId="1" xfId="0" applyNumberFormat="1" applyFont="1" applyFill="1" applyBorder="1" applyAlignment="1">
      <alignment horizontal="center" vertical="center"/>
    </xf>
    <xf numFmtId="166" fontId="25" fillId="0" borderId="23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49" fontId="35" fillId="0" borderId="3" xfId="0" applyNumberFormat="1" applyFont="1" applyFill="1" applyBorder="1" applyAlignment="1">
      <alignment horizontal="center" vertical="center" wrapText="1"/>
    </xf>
    <xf numFmtId="167" fontId="35" fillId="0" borderId="80" xfId="0" applyNumberFormat="1" applyFont="1" applyFill="1" applyBorder="1" applyAlignment="1">
      <alignment horizontal="center" vertical="center" wrapText="1"/>
    </xf>
    <xf numFmtId="167" fontId="35" fillId="0" borderId="7" xfId="0" applyNumberFormat="1" applyFont="1" applyFill="1" applyBorder="1" applyAlignment="1">
      <alignment horizontal="center" vertical="center" wrapText="1"/>
    </xf>
    <xf numFmtId="167" fontId="35" fillId="0" borderId="47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66" xfId="0" applyFont="1" applyFill="1" applyBorder="1" applyAlignment="1">
      <alignment horizontal="left" vertical="center" wrapText="1"/>
    </xf>
    <xf numFmtId="0" fontId="21" fillId="0" borderId="23" xfId="0" applyNumberFormat="1" applyFont="1" applyFill="1" applyBorder="1" applyAlignment="1">
      <alignment horizontal="center" vertical="center"/>
    </xf>
    <xf numFmtId="3" fontId="21" fillId="0" borderId="36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center" vertical="center"/>
    </xf>
    <xf numFmtId="0" fontId="25" fillId="0" borderId="29" xfId="0" applyNumberFormat="1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3" fontId="8" fillId="0" borderId="33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top" wrapText="1"/>
    </xf>
    <xf numFmtId="0" fontId="34" fillId="0" borderId="65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38" xfId="0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/>
    </xf>
    <xf numFmtId="0" fontId="21" fillId="0" borderId="9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6" fillId="0" borderId="55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24" fillId="0" borderId="55" xfId="0" applyNumberFormat="1" applyFont="1" applyFill="1" applyBorder="1" applyAlignment="1">
      <alignment horizontal="center" vertical="center"/>
    </xf>
    <xf numFmtId="3" fontId="24" fillId="0" borderId="50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3" fontId="25" fillId="0" borderId="29" xfId="0" applyNumberFormat="1" applyFont="1" applyFill="1" applyBorder="1" applyAlignment="1">
      <alignment horizontal="center" vertical="center" wrapText="1"/>
    </xf>
    <xf numFmtId="3" fontId="25" fillId="0" borderId="43" xfId="0" applyNumberFormat="1" applyFont="1" applyFill="1" applyBorder="1" applyAlignment="1">
      <alignment horizontal="center" vertical="center" wrapText="1"/>
    </xf>
    <xf numFmtId="3" fontId="25" fillId="0" borderId="65" xfId="0" applyNumberFormat="1" applyFont="1" applyFill="1" applyBorder="1" applyAlignment="1">
      <alignment horizontal="center" vertical="center" wrapText="1"/>
    </xf>
    <xf numFmtId="3" fontId="25" fillId="0" borderId="45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38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 wrapText="1"/>
    </xf>
    <xf numFmtId="2" fontId="12" fillId="0" borderId="40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66" xfId="0" applyNumberFormat="1" applyFont="1" applyFill="1" applyBorder="1" applyAlignment="1">
      <alignment horizontal="center" vertical="center"/>
    </xf>
    <xf numFmtId="2" fontId="53" fillId="0" borderId="70" xfId="0" applyNumberFormat="1" applyFont="1" applyFill="1" applyBorder="1" applyAlignment="1">
      <alignment horizontal="center" vertical="center" wrapText="1"/>
    </xf>
    <xf numFmtId="2" fontId="53" fillId="0" borderId="7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2" fontId="53" fillId="0" borderId="55" xfId="0" applyNumberFormat="1" applyFont="1" applyFill="1" applyBorder="1" applyAlignment="1">
      <alignment horizontal="center" vertical="center" wrapText="1"/>
    </xf>
    <xf numFmtId="2" fontId="53" fillId="0" borderId="5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3" fontId="24" fillId="0" borderId="56" xfId="0" applyNumberFormat="1" applyFont="1" applyFill="1" applyBorder="1" applyAlignment="1">
      <alignment horizontal="center" vertical="center" wrapText="1"/>
    </xf>
    <xf numFmtId="3" fontId="24" fillId="0" borderId="4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36" fillId="0" borderId="55" xfId="0" applyNumberFormat="1" applyFont="1" applyFill="1" applyBorder="1" applyAlignment="1">
      <alignment horizontal="center" vertical="center" wrapText="1"/>
    </xf>
    <xf numFmtId="49" fontId="36" fillId="0" borderId="50" xfId="0" applyNumberFormat="1" applyFont="1" applyFill="1" applyBorder="1" applyAlignment="1">
      <alignment horizontal="center" vertical="center" wrapText="1"/>
    </xf>
    <xf numFmtId="49" fontId="36" fillId="0" borderId="52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justify"/>
    </xf>
    <xf numFmtId="0" fontId="48" fillId="0" borderId="34" xfId="0" applyFont="1" applyFill="1" applyBorder="1" applyAlignment="1">
      <alignment horizontal="center" vertical="center" wrapText="1"/>
    </xf>
    <xf numFmtId="0" fontId="48" fillId="0" borderId="67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63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center" vertical="top" wrapText="1"/>
    </xf>
    <xf numFmtId="0" fontId="35" fillId="0" borderId="65" xfId="0" applyFont="1" applyFill="1" applyBorder="1" applyAlignment="1">
      <alignment horizontal="center" vertical="top" wrapText="1"/>
    </xf>
    <xf numFmtId="0" fontId="47" fillId="0" borderId="72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69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34" fillId="0" borderId="55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8" fillId="0" borderId="3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center" vertical="center" textRotation="90"/>
    </xf>
    <xf numFmtId="0" fontId="7" fillId="0" borderId="65" xfId="0" applyFont="1" applyFill="1" applyBorder="1" applyAlignment="1">
      <alignment horizontal="center" vertical="center" textRotation="90"/>
    </xf>
    <xf numFmtId="49" fontId="28" fillId="0" borderId="0" xfId="0" applyNumberFormat="1" applyFont="1" applyFill="1" applyAlignment="1">
      <alignment horizontal="left" vertical="center" wrapText="1"/>
    </xf>
    <xf numFmtId="49" fontId="34" fillId="0" borderId="0" xfId="0" applyNumberFormat="1" applyFont="1" applyFill="1" applyAlignment="1">
      <alignment horizontal="left" vertical="center" wrapText="1"/>
    </xf>
    <xf numFmtId="172" fontId="38" fillId="0" borderId="18" xfId="1" applyNumberFormat="1" applyFont="1" applyFill="1" applyBorder="1" applyAlignment="1">
      <alignment horizontal="center" vertical="center"/>
    </xf>
    <xf numFmtId="172" fontId="38" fillId="0" borderId="67" xfId="1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 wrapText="1"/>
    </xf>
    <xf numFmtId="0" fontId="51" fillId="0" borderId="75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1" fontId="51" fillId="0" borderId="77" xfId="0" applyNumberFormat="1" applyFont="1" applyFill="1" applyBorder="1" applyAlignment="1">
      <alignment horizontal="center" vertical="center"/>
    </xf>
    <xf numFmtId="1" fontId="51" fillId="0" borderId="69" xfId="0" applyNumberFormat="1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 wrapText="1"/>
    </xf>
    <xf numFmtId="168" fontId="51" fillId="0" borderId="36" xfId="0" applyNumberFormat="1" applyFont="1" applyFill="1" applyBorder="1" applyAlignment="1">
      <alignment vertical="center" wrapText="1"/>
    </xf>
    <xf numFmtId="168" fontId="51" fillId="0" borderId="62" xfId="0" applyNumberFormat="1" applyFont="1" applyFill="1" applyBorder="1" applyAlignment="1">
      <alignment vertical="center" wrapText="1"/>
    </xf>
    <xf numFmtId="168" fontId="51" fillId="0" borderId="4" xfId="0" applyNumberFormat="1" applyFont="1" applyFill="1" applyBorder="1" applyAlignment="1">
      <alignment vertical="center" wrapText="1"/>
    </xf>
    <xf numFmtId="168" fontId="51" fillId="0" borderId="6" xfId="0" applyNumberFormat="1" applyFont="1" applyFill="1" applyBorder="1" applyAlignment="1">
      <alignment vertical="center" wrapText="1"/>
    </xf>
    <xf numFmtId="168" fontId="51" fillId="0" borderId="31" xfId="0" applyNumberFormat="1" applyFont="1" applyFill="1" applyBorder="1" applyAlignment="1">
      <alignment vertical="center" wrapText="1"/>
    </xf>
    <xf numFmtId="168" fontId="51" fillId="0" borderId="76" xfId="0" applyNumberFormat="1" applyFont="1" applyFill="1" applyBorder="1" applyAlignment="1">
      <alignment vertical="center" wrapText="1"/>
    </xf>
    <xf numFmtId="167" fontId="38" fillId="0" borderId="61" xfId="0" applyNumberFormat="1" applyFont="1" applyFill="1" applyBorder="1" applyAlignment="1">
      <alignment horizontal="center" vertical="center"/>
    </xf>
    <xf numFmtId="167" fontId="38" fillId="0" borderId="7" xfId="0" applyNumberFormat="1" applyFont="1" applyFill="1" applyBorder="1" applyAlignment="1">
      <alignment horizontal="center" vertical="center"/>
    </xf>
    <xf numFmtId="167" fontId="38" fillId="0" borderId="78" xfId="0" applyNumberFormat="1" applyFont="1" applyFill="1" applyBorder="1" applyAlignment="1">
      <alignment horizontal="center" vertical="center"/>
    </xf>
    <xf numFmtId="172" fontId="38" fillId="0" borderId="37" xfId="1" applyNumberFormat="1" applyFont="1" applyFill="1" applyBorder="1" applyAlignment="1">
      <alignment horizontal="center" vertical="center"/>
    </xf>
    <xf numFmtId="172" fontId="38" fillId="0" borderId="47" xfId="1" applyNumberFormat="1" applyFont="1" applyFill="1" applyBorder="1" applyAlignment="1">
      <alignment horizontal="center" vertical="center"/>
    </xf>
    <xf numFmtId="172" fontId="38" fillId="0" borderId="30" xfId="1" applyNumberFormat="1" applyFont="1" applyFill="1" applyBorder="1" applyAlignment="1">
      <alignment horizontal="center" vertical="center"/>
    </xf>
    <xf numFmtId="167" fontId="38" fillId="0" borderId="71" xfId="0" applyNumberFormat="1" applyFont="1" applyFill="1" applyBorder="1" applyAlignment="1">
      <alignment horizontal="center" vertical="center"/>
    </xf>
    <xf numFmtId="167" fontId="38" fillId="0" borderId="47" xfId="0" applyNumberFormat="1" applyFont="1" applyFill="1" applyBorder="1" applyAlignment="1">
      <alignment horizontal="center" vertical="center"/>
    </xf>
    <xf numFmtId="167" fontId="38" fillId="0" borderId="40" xfId="0" applyNumberFormat="1" applyFont="1" applyFill="1" applyBorder="1" applyAlignment="1">
      <alignment horizontal="center" vertical="center"/>
    </xf>
    <xf numFmtId="49" fontId="51" fillId="0" borderId="5" xfId="0" applyNumberFormat="1" applyFont="1" applyFill="1" applyBorder="1" applyAlignment="1">
      <alignment vertical="center" wrapText="1"/>
    </xf>
    <xf numFmtId="0" fontId="2" fillId="0" borderId="75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vertical="center" wrapText="1"/>
    </xf>
    <xf numFmtId="0" fontId="2" fillId="0" borderId="76" xfId="0" applyFont="1" applyFill="1" applyBorder="1" applyAlignment="1">
      <alignment vertical="center"/>
    </xf>
    <xf numFmtId="167" fontId="38" fillId="0" borderId="77" xfId="0" applyNumberFormat="1" applyFont="1" applyFill="1" applyBorder="1" applyAlignment="1">
      <alignment horizontal="center" vertical="center"/>
    </xf>
    <xf numFmtId="167" fontId="38" fillId="0" borderId="30" xfId="0" applyNumberFormat="1" applyFont="1" applyFill="1" applyBorder="1" applyAlignment="1">
      <alignment horizontal="center" vertical="center"/>
    </xf>
    <xf numFmtId="0" fontId="51" fillId="2" borderId="55" xfId="0" applyFont="1" applyFill="1" applyBorder="1" applyAlignment="1">
      <alignment horizontal="left" vertical="center" wrapText="1"/>
    </xf>
    <xf numFmtId="0" fontId="51" fillId="2" borderId="72" xfId="0" applyFont="1" applyFill="1" applyBorder="1" applyAlignment="1">
      <alignment horizontal="left" vertical="center" wrapText="1"/>
    </xf>
    <xf numFmtId="49" fontId="51" fillId="2" borderId="51" xfId="0" applyNumberFormat="1" applyFont="1" applyFill="1" applyBorder="1" applyAlignment="1">
      <alignment horizontal="center" vertical="center"/>
    </xf>
    <xf numFmtId="49" fontId="51" fillId="2" borderId="50" xfId="0" applyNumberFormat="1" applyFont="1" applyFill="1" applyBorder="1" applyAlignment="1">
      <alignment horizontal="center" vertical="center"/>
    </xf>
    <xf numFmtId="49" fontId="51" fillId="2" borderId="72" xfId="0" applyNumberFormat="1" applyFont="1" applyFill="1" applyBorder="1" applyAlignment="1">
      <alignment horizontal="center" vertical="center"/>
    </xf>
    <xf numFmtId="49" fontId="51" fillId="2" borderId="52" xfId="0" applyNumberFormat="1" applyFont="1" applyFill="1" applyBorder="1" applyAlignment="1">
      <alignment horizontal="center" vertical="center"/>
    </xf>
    <xf numFmtId="168" fontId="51" fillId="2" borderId="56" xfId="0" applyNumberFormat="1" applyFont="1" applyFill="1" applyBorder="1" applyAlignment="1">
      <alignment horizontal="left" vertical="top" wrapText="1"/>
    </xf>
    <xf numFmtId="168" fontId="51" fillId="2" borderId="60" xfId="0" applyNumberFormat="1" applyFont="1" applyFill="1" applyBorder="1" applyAlignment="1">
      <alignment horizontal="left" vertical="top" wrapText="1"/>
    </xf>
    <xf numFmtId="167" fontId="38" fillId="2" borderId="53" xfId="0" applyNumberFormat="1" applyFont="1" applyFill="1" applyBorder="1" applyAlignment="1">
      <alignment horizontal="center" vertical="center"/>
    </xf>
    <xf numFmtId="167" fontId="38" fillId="2" borderId="13" xfId="0" applyNumberFormat="1" applyFont="1" applyFill="1" applyBorder="1" applyAlignment="1">
      <alignment horizontal="center" vertical="center"/>
    </xf>
    <xf numFmtId="167" fontId="38" fillId="2" borderId="60" xfId="0" applyNumberFormat="1" applyFont="1" applyFill="1" applyBorder="1" applyAlignment="1">
      <alignment horizontal="center" vertical="center"/>
    </xf>
    <xf numFmtId="166" fontId="38" fillId="2" borderId="53" xfId="0" applyNumberFormat="1" applyFont="1" applyFill="1" applyBorder="1" applyAlignment="1">
      <alignment horizontal="center" vertical="center"/>
    </xf>
    <xf numFmtId="166" fontId="38" fillId="2" borderId="13" xfId="0" applyNumberFormat="1" applyFont="1" applyFill="1" applyBorder="1" applyAlignment="1">
      <alignment horizontal="center" vertical="center"/>
    </xf>
    <xf numFmtId="166" fontId="38" fillId="2" borderId="41" xfId="0" applyNumberFormat="1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168" fontId="51" fillId="2" borderId="29" xfId="0" applyNumberFormat="1" applyFont="1" applyFill="1" applyBorder="1" applyAlignment="1">
      <alignment horizontal="left" vertical="top" wrapText="1"/>
    </xf>
    <xf numFmtId="168" fontId="51" fillId="2" borderId="19" xfId="0" applyNumberFormat="1" applyFont="1" applyFill="1" applyBorder="1" applyAlignment="1">
      <alignment horizontal="left" vertical="top" wrapText="1"/>
    </xf>
    <xf numFmtId="167" fontId="38" fillId="2" borderId="20" xfId="0" applyNumberFormat="1" applyFont="1" applyFill="1" applyBorder="1" applyAlignment="1">
      <alignment horizontal="center" vertical="center"/>
    </xf>
    <xf numFmtId="167" fontId="38" fillId="2" borderId="16" xfId="0" applyNumberFormat="1" applyFont="1" applyFill="1" applyBorder="1" applyAlignment="1">
      <alignment horizontal="center" vertical="center"/>
    </xf>
    <xf numFmtId="167" fontId="38" fillId="2" borderId="19" xfId="0" applyNumberFormat="1" applyFont="1" applyFill="1" applyBorder="1" applyAlignment="1">
      <alignment horizontal="center" vertical="center"/>
    </xf>
    <xf numFmtId="166" fontId="38" fillId="2" borderId="20" xfId="0" applyNumberFormat="1" applyFont="1" applyFill="1" applyBorder="1" applyAlignment="1">
      <alignment horizontal="center"/>
    </xf>
    <xf numFmtId="166" fontId="38" fillId="2" borderId="16" xfId="0" applyNumberFormat="1" applyFont="1" applyFill="1" applyBorder="1" applyAlignment="1">
      <alignment horizontal="center"/>
    </xf>
    <xf numFmtId="166" fontId="38" fillId="2" borderId="43" xfId="0" applyNumberFormat="1" applyFont="1" applyFill="1" applyBorder="1" applyAlignment="1">
      <alignment horizontal="center"/>
    </xf>
    <xf numFmtId="168" fontId="51" fillId="2" borderId="65" xfId="0" applyNumberFormat="1" applyFont="1" applyFill="1" applyBorder="1" applyAlignment="1">
      <alignment horizontal="left" vertical="top" wrapText="1"/>
    </xf>
    <xf numFmtId="168" fontId="51" fillId="2" borderId="68" xfId="0" applyNumberFormat="1" applyFont="1" applyFill="1" applyBorder="1" applyAlignment="1">
      <alignment horizontal="left" vertical="top" wrapText="1"/>
    </xf>
    <xf numFmtId="167" fontId="38" fillId="2" borderId="74" xfId="0" applyNumberFormat="1" applyFont="1" applyFill="1" applyBorder="1" applyAlignment="1">
      <alignment horizontal="center"/>
    </xf>
    <xf numFmtId="167" fontId="38" fillId="2" borderId="54" xfId="0" applyNumberFormat="1" applyFont="1" applyFill="1" applyBorder="1" applyAlignment="1">
      <alignment horizontal="center"/>
    </xf>
    <xf numFmtId="167" fontId="38" fillId="2" borderId="68" xfId="0" applyNumberFormat="1" applyFont="1" applyFill="1" applyBorder="1" applyAlignment="1">
      <alignment horizontal="center"/>
    </xf>
    <xf numFmtId="166" fontId="38" fillId="2" borderId="74" xfId="0" applyNumberFormat="1" applyFont="1" applyFill="1" applyBorder="1" applyAlignment="1">
      <alignment horizontal="center"/>
    </xf>
    <xf numFmtId="166" fontId="38" fillId="2" borderId="54" xfId="0" applyNumberFormat="1" applyFont="1" applyFill="1" applyBorder="1" applyAlignment="1">
      <alignment horizontal="center"/>
    </xf>
    <xf numFmtId="166" fontId="38" fillId="2" borderId="45" xfId="0" applyNumberFormat="1" applyFont="1" applyFill="1" applyBorder="1" applyAlignment="1">
      <alignment horizontal="center"/>
    </xf>
    <xf numFmtId="0" fontId="51" fillId="0" borderId="55" xfId="0" applyFont="1" applyFill="1" applyBorder="1" applyAlignment="1">
      <alignment horizontal="left" vertical="center" wrapText="1"/>
    </xf>
    <xf numFmtId="0" fontId="51" fillId="0" borderId="72" xfId="0" applyFont="1" applyFill="1" applyBorder="1" applyAlignment="1">
      <alignment horizontal="left" vertical="center" wrapText="1"/>
    </xf>
    <xf numFmtId="49" fontId="51" fillId="0" borderId="51" xfId="0" applyNumberFormat="1" applyFont="1" applyFill="1" applyBorder="1" applyAlignment="1">
      <alignment horizontal="center" vertical="center"/>
    </xf>
    <xf numFmtId="49" fontId="51" fillId="0" borderId="50" xfId="0" applyNumberFormat="1" applyFont="1" applyFill="1" applyBorder="1" applyAlignment="1">
      <alignment horizontal="center" vertical="center"/>
    </xf>
    <xf numFmtId="49" fontId="51" fillId="0" borderId="72" xfId="0" applyNumberFormat="1" applyFont="1" applyFill="1" applyBorder="1" applyAlignment="1">
      <alignment horizontal="center" vertical="center"/>
    </xf>
    <xf numFmtId="49" fontId="51" fillId="0" borderId="52" xfId="0" applyNumberFormat="1" applyFont="1" applyFill="1" applyBorder="1" applyAlignment="1">
      <alignment horizontal="center" vertical="center"/>
    </xf>
    <xf numFmtId="168" fontId="51" fillId="0" borderId="65" xfId="0" applyNumberFormat="1" applyFont="1" applyFill="1" applyBorder="1" applyAlignment="1">
      <alignment horizontal="left" vertical="top" wrapText="1"/>
    </xf>
    <xf numFmtId="168" fontId="51" fillId="0" borderId="68" xfId="0" applyNumberFormat="1" applyFont="1" applyFill="1" applyBorder="1" applyAlignment="1">
      <alignment horizontal="left" vertical="top" wrapText="1"/>
    </xf>
    <xf numFmtId="167" fontId="38" fillId="0" borderId="74" xfId="0" applyNumberFormat="1" applyFont="1" applyFill="1" applyBorder="1" applyAlignment="1">
      <alignment horizontal="center"/>
    </xf>
    <xf numFmtId="167" fontId="38" fillId="0" borderId="54" xfId="0" applyNumberFormat="1" applyFont="1" applyFill="1" applyBorder="1" applyAlignment="1">
      <alignment horizontal="center"/>
    </xf>
    <xf numFmtId="167" fontId="38" fillId="0" borderId="68" xfId="0" applyNumberFormat="1" applyFont="1" applyFill="1" applyBorder="1" applyAlignment="1">
      <alignment horizontal="center"/>
    </xf>
    <xf numFmtId="166" fontId="38" fillId="0" borderId="74" xfId="0" applyNumberFormat="1" applyFont="1" applyFill="1" applyBorder="1" applyAlignment="1">
      <alignment horizontal="center"/>
    </xf>
    <xf numFmtId="166" fontId="38" fillId="0" borderId="54" xfId="0" applyNumberFormat="1" applyFont="1" applyFill="1" applyBorder="1" applyAlignment="1">
      <alignment horizontal="center"/>
    </xf>
    <xf numFmtId="166" fontId="38" fillId="0" borderId="45" xfId="0" applyNumberFormat="1" applyFont="1" applyFill="1" applyBorder="1" applyAlignment="1">
      <alignment horizontal="center"/>
    </xf>
    <xf numFmtId="168" fontId="51" fillId="0" borderId="56" xfId="0" applyNumberFormat="1" applyFont="1" applyFill="1" applyBorder="1" applyAlignment="1">
      <alignment horizontal="left" vertical="top" wrapText="1"/>
    </xf>
    <xf numFmtId="168" fontId="51" fillId="0" borderId="60" xfId="0" applyNumberFormat="1" applyFont="1" applyFill="1" applyBorder="1" applyAlignment="1">
      <alignment horizontal="left" vertical="top" wrapText="1"/>
    </xf>
    <xf numFmtId="167" fontId="38" fillId="0" borderId="53" xfId="0" applyNumberFormat="1" applyFont="1" applyFill="1" applyBorder="1" applyAlignment="1">
      <alignment horizontal="center" vertical="center"/>
    </xf>
    <xf numFmtId="167" fontId="38" fillId="0" borderId="13" xfId="0" applyNumberFormat="1" applyFont="1" applyFill="1" applyBorder="1" applyAlignment="1">
      <alignment horizontal="center" vertical="center"/>
    </xf>
    <xf numFmtId="167" fontId="38" fillId="0" borderId="60" xfId="0" applyNumberFormat="1" applyFont="1" applyFill="1" applyBorder="1" applyAlignment="1">
      <alignment horizontal="center" vertical="center"/>
    </xf>
    <xf numFmtId="166" fontId="38" fillId="0" borderId="53" xfId="0" applyNumberFormat="1" applyFont="1" applyFill="1" applyBorder="1" applyAlignment="1">
      <alignment horizontal="center" vertical="center"/>
    </xf>
    <xf numFmtId="166" fontId="38" fillId="0" borderId="13" xfId="0" applyNumberFormat="1" applyFont="1" applyFill="1" applyBorder="1" applyAlignment="1">
      <alignment horizontal="center" vertical="center"/>
    </xf>
    <xf numFmtId="166" fontId="38" fillId="0" borderId="41" xfId="0" applyNumberFormat="1" applyFont="1" applyFill="1" applyBorder="1" applyAlignment="1">
      <alignment horizontal="center" vertical="center"/>
    </xf>
    <xf numFmtId="168" fontId="51" fillId="0" borderId="29" xfId="0" applyNumberFormat="1" applyFont="1" applyFill="1" applyBorder="1" applyAlignment="1">
      <alignment horizontal="left" vertical="top" wrapText="1"/>
    </xf>
    <xf numFmtId="168" fontId="51" fillId="0" borderId="19" xfId="0" applyNumberFormat="1" applyFont="1" applyFill="1" applyBorder="1" applyAlignment="1">
      <alignment horizontal="left" vertical="top" wrapText="1"/>
    </xf>
    <xf numFmtId="167" fontId="38" fillId="0" borderId="20" xfId="0" applyNumberFormat="1" applyFont="1" applyFill="1" applyBorder="1" applyAlignment="1">
      <alignment horizontal="center" vertical="center"/>
    </xf>
    <xf numFmtId="167" fontId="38" fillId="0" borderId="16" xfId="0" applyNumberFormat="1" applyFont="1" applyFill="1" applyBorder="1" applyAlignment="1">
      <alignment horizontal="center" vertical="center"/>
    </xf>
    <xf numFmtId="167" fontId="38" fillId="0" borderId="19" xfId="0" applyNumberFormat="1" applyFont="1" applyFill="1" applyBorder="1" applyAlignment="1">
      <alignment horizontal="center" vertical="center"/>
    </xf>
    <xf numFmtId="166" fontId="38" fillId="0" borderId="20" xfId="0" applyNumberFormat="1" applyFont="1" applyFill="1" applyBorder="1" applyAlignment="1">
      <alignment horizontal="center"/>
    </xf>
    <xf numFmtId="166" fontId="38" fillId="0" borderId="16" xfId="0" applyNumberFormat="1" applyFont="1" applyFill="1" applyBorder="1" applyAlignment="1">
      <alignment horizontal="center"/>
    </xf>
    <xf numFmtId="166" fontId="38" fillId="0" borderId="43" xfId="0" applyNumberFormat="1" applyFont="1" applyFill="1" applyBorder="1" applyAlignment="1">
      <alignment horizontal="center"/>
    </xf>
    <xf numFmtId="0" fontId="51" fillId="0" borderId="56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60" xfId="0" applyFont="1" applyFill="1" applyBorder="1" applyAlignment="1">
      <alignment horizontal="center"/>
    </xf>
    <xf numFmtId="0" fontId="55" fillId="0" borderId="71" xfId="0" applyFont="1" applyFill="1" applyBorder="1" applyAlignment="1">
      <alignment horizontal="center" wrapText="1"/>
    </xf>
    <xf numFmtId="0" fontId="55" fillId="0" borderId="34" xfId="0" applyFont="1" applyFill="1" applyBorder="1" applyAlignment="1">
      <alignment horizontal="center" wrapText="1"/>
    </xf>
    <xf numFmtId="0" fontId="38" fillId="0" borderId="65" xfId="0" applyFont="1" applyFill="1" applyBorder="1" applyAlignment="1">
      <alignment horizontal="left"/>
    </xf>
    <xf numFmtId="0" fontId="38" fillId="0" borderId="54" xfId="0" applyFont="1" applyFill="1" applyBorder="1" applyAlignment="1">
      <alignment horizontal="left"/>
    </xf>
    <xf numFmtId="0" fontId="38" fillId="0" borderId="68" xfId="0" applyFont="1" applyFill="1" applyBorder="1" applyAlignment="1">
      <alignment horizontal="left"/>
    </xf>
    <xf numFmtId="0" fontId="0" fillId="0" borderId="54" xfId="0" applyFill="1" applyBorder="1" applyAlignment="1"/>
    <xf numFmtId="0" fontId="0" fillId="0" borderId="68" xfId="0" applyFill="1" applyBorder="1" applyAlignment="1"/>
    <xf numFmtId="167" fontId="38" fillId="0" borderId="45" xfId="0" applyNumberFormat="1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1" fontId="51" fillId="0" borderId="71" xfId="0" applyNumberFormat="1" applyFont="1" applyFill="1" applyBorder="1" applyAlignment="1">
      <alignment horizontal="center" vertical="center"/>
    </xf>
    <xf numFmtId="1" fontId="51" fillId="0" borderId="34" xfId="0" applyNumberFormat="1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167" fontId="38" fillId="0" borderId="20" xfId="0" applyNumberFormat="1" applyFont="1" applyFill="1" applyBorder="1" applyAlignment="1">
      <alignment horizontal="center"/>
    </xf>
    <xf numFmtId="167" fontId="38" fillId="0" borderId="19" xfId="0" applyNumberFormat="1" applyFont="1" applyFill="1" applyBorder="1" applyAlignment="1">
      <alignment horizontal="center"/>
    </xf>
    <xf numFmtId="0" fontId="0" fillId="0" borderId="16" xfId="0" applyFill="1" applyBorder="1" applyAlignment="1"/>
    <xf numFmtId="0" fontId="0" fillId="0" borderId="19" xfId="0" applyFill="1" applyBorder="1" applyAlignment="1"/>
    <xf numFmtId="167" fontId="38" fillId="0" borderId="16" xfId="0" applyNumberFormat="1" applyFont="1" applyFill="1" applyBorder="1" applyAlignment="1">
      <alignment horizontal="center"/>
    </xf>
    <xf numFmtId="167" fontId="38" fillId="0" borderId="43" xfId="0" applyNumberFormat="1" applyFont="1" applyFill="1" applyBorder="1" applyAlignment="1">
      <alignment horizontal="center"/>
    </xf>
    <xf numFmtId="0" fontId="38" fillId="0" borderId="29" xfId="0" applyFont="1" applyFill="1" applyBorder="1" applyAlignment="1">
      <alignment horizontal="left" wrapText="1"/>
    </xf>
    <xf numFmtId="0" fontId="51" fillId="0" borderId="29" xfId="0" applyFont="1" applyFill="1" applyBorder="1" applyAlignment="1">
      <alignment horizontal="left"/>
    </xf>
    <xf numFmtId="0" fontId="51" fillId="0" borderId="16" xfId="0" applyFont="1" applyFill="1" applyBorder="1" applyAlignment="1">
      <alignment horizontal="left"/>
    </xf>
    <xf numFmtId="0" fontId="51" fillId="0" borderId="19" xfId="0" applyFont="1" applyFill="1" applyBorder="1" applyAlignment="1">
      <alignment horizontal="left"/>
    </xf>
    <xf numFmtId="0" fontId="38" fillId="0" borderId="29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167" fontId="51" fillId="0" borderId="20" xfId="0" applyNumberFormat="1" applyFont="1" applyFill="1" applyBorder="1" applyAlignment="1">
      <alignment horizontal="center"/>
    </xf>
    <xf numFmtId="167" fontId="51" fillId="0" borderId="19" xfId="0" applyNumberFormat="1" applyFont="1" applyFill="1" applyBorder="1" applyAlignment="1">
      <alignment horizontal="center"/>
    </xf>
    <xf numFmtId="167" fontId="51" fillId="0" borderId="16" xfId="0" applyNumberFormat="1" applyFont="1" applyFill="1" applyBorder="1" applyAlignment="1">
      <alignment horizontal="center"/>
    </xf>
    <xf numFmtId="167" fontId="51" fillId="0" borderId="43" xfId="0" applyNumberFormat="1" applyFont="1" applyFill="1" applyBorder="1" applyAlignment="1">
      <alignment horizontal="center"/>
    </xf>
    <xf numFmtId="0" fontId="51" fillId="0" borderId="5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wrapText="1"/>
    </xf>
    <xf numFmtId="0" fontId="51" fillId="0" borderId="57" xfId="0" applyFont="1" applyFill="1" applyBorder="1" applyAlignment="1">
      <alignment horizontal="center"/>
    </xf>
    <xf numFmtId="0" fontId="51" fillId="0" borderId="58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58" xfId="0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167" fontId="38" fillId="0" borderId="43" xfId="0" applyNumberFormat="1" applyFont="1" applyFill="1" applyBorder="1" applyAlignment="1">
      <alignment horizontal="center" vertical="center"/>
    </xf>
    <xf numFmtId="166" fontId="38" fillId="0" borderId="4" xfId="0" applyNumberFormat="1" applyFont="1" applyFill="1" applyBorder="1" applyAlignment="1">
      <alignment horizontal="center"/>
    </xf>
    <xf numFmtId="166" fontId="38" fillId="0" borderId="0" xfId="0" applyNumberFormat="1" applyFont="1" applyFill="1" applyBorder="1" applyAlignment="1">
      <alignment horizontal="center"/>
    </xf>
    <xf numFmtId="49" fontId="51" fillId="0" borderId="4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167" fontId="38" fillId="0" borderId="41" xfId="0" applyNumberFormat="1" applyFont="1" applyFill="1" applyBorder="1" applyAlignment="1">
      <alignment horizontal="center" vertical="center"/>
    </xf>
    <xf numFmtId="166" fontId="38" fillId="0" borderId="4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left"/>
    </xf>
    <xf numFmtId="0" fontId="51" fillId="0" borderId="54" xfId="0" applyFont="1" applyFill="1" applyBorder="1" applyAlignment="1">
      <alignment horizontal="left"/>
    </xf>
    <xf numFmtId="0" fontId="51" fillId="0" borderId="68" xfId="0" applyFont="1" applyFill="1" applyBorder="1" applyAlignment="1">
      <alignment horizontal="left"/>
    </xf>
    <xf numFmtId="0" fontId="51" fillId="0" borderId="53" xfId="0" applyFont="1" applyFill="1" applyBorder="1" applyAlignment="1">
      <alignment horizontal="center"/>
    </xf>
    <xf numFmtId="0" fontId="51" fillId="0" borderId="73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38" xfId="0" applyFont="1" applyFill="1" applyBorder="1" applyAlignment="1">
      <alignment horizontal="center" wrapText="1"/>
    </xf>
    <xf numFmtId="0" fontId="51" fillId="0" borderId="25" xfId="0" applyFont="1" applyFill="1" applyBorder="1" applyAlignment="1">
      <alignment horizontal="center" wrapText="1"/>
    </xf>
    <xf numFmtId="0" fontId="51" fillId="0" borderId="21" xfId="0" applyFont="1" applyFill="1" applyBorder="1" applyAlignment="1">
      <alignment horizontal="center" wrapText="1"/>
    </xf>
    <xf numFmtId="0" fontId="51" fillId="0" borderId="48" xfId="0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center" wrapText="1"/>
    </xf>
    <xf numFmtId="0" fontId="51" fillId="0" borderId="19" xfId="0" applyFont="1" applyFill="1" applyBorder="1" applyAlignment="1">
      <alignment horizontal="center" wrapText="1"/>
    </xf>
    <xf numFmtId="0" fontId="51" fillId="0" borderId="19" xfId="0" applyFont="1" applyFill="1" applyBorder="1" applyAlignment="1">
      <alignment horizontal="center"/>
    </xf>
    <xf numFmtId="0" fontId="71" fillId="0" borderId="55" xfId="0" applyFont="1" applyFill="1" applyBorder="1" applyAlignment="1">
      <alignment horizontal="center" vertical="center" wrapText="1"/>
    </xf>
    <xf numFmtId="0" fontId="71" fillId="0" borderId="52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71" fillId="0" borderId="1" xfId="0" applyFont="1" applyFill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38" fillId="0" borderId="9" xfId="0" applyFont="1" applyFill="1" applyBorder="1" applyAlignment="1">
      <alignment horizontal="center"/>
    </xf>
    <xf numFmtId="0" fontId="35" fillId="0" borderId="55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top" wrapText="1"/>
    </xf>
    <xf numFmtId="0" fontId="35" fillId="0" borderId="41" xfId="0" applyFont="1" applyFill="1" applyBorder="1" applyAlignment="1">
      <alignment horizontal="center" vertical="top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167" fontId="35" fillId="0" borderId="56" xfId="0" applyNumberFormat="1" applyFont="1" applyFill="1" applyBorder="1" applyAlignment="1">
      <alignment horizontal="center" vertical="center"/>
    </xf>
    <xf numFmtId="167" fontId="35" fillId="0" borderId="41" xfId="0" applyNumberFormat="1" applyFont="1" applyFill="1" applyBorder="1" applyAlignment="1">
      <alignment horizontal="center" vertical="center"/>
    </xf>
    <xf numFmtId="2" fontId="35" fillId="0" borderId="56" xfId="0" applyNumberFormat="1" applyFont="1" applyFill="1" applyBorder="1" applyAlignment="1">
      <alignment horizontal="center" vertical="center"/>
    </xf>
    <xf numFmtId="2" fontId="35" fillId="0" borderId="41" xfId="0" applyNumberFormat="1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43" xfId="0" applyNumberFormat="1" applyFont="1" applyFill="1" applyBorder="1" applyAlignment="1">
      <alignment horizontal="center" vertical="center"/>
    </xf>
    <xf numFmtId="167" fontId="35" fillId="0" borderId="29" xfId="0" applyNumberFormat="1" applyFont="1" applyFill="1" applyBorder="1" applyAlignment="1">
      <alignment horizontal="center" vertical="center"/>
    </xf>
    <xf numFmtId="167" fontId="35" fillId="0" borderId="43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top" wrapText="1"/>
    </xf>
    <xf numFmtId="0" fontId="35" fillId="0" borderId="43" xfId="0" applyFont="1" applyFill="1" applyBorder="1" applyAlignment="1">
      <alignment horizontal="center" vertical="top" wrapText="1"/>
    </xf>
    <xf numFmtId="0" fontId="35" fillId="0" borderId="27" xfId="0" applyFont="1" applyFill="1" applyBorder="1" applyAlignment="1">
      <alignment horizontal="center" vertical="top" wrapText="1"/>
    </xf>
    <xf numFmtId="0" fontId="35" fillId="0" borderId="63" xfId="0" applyFont="1" applyFill="1" applyBorder="1" applyAlignment="1">
      <alignment horizontal="center" vertical="top" wrapText="1"/>
    </xf>
    <xf numFmtId="0" fontId="35" fillId="0" borderId="28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63" xfId="0" applyFont="1" applyFill="1" applyBorder="1" applyAlignment="1">
      <alignment horizontal="center" vertical="top" wrapText="1"/>
    </xf>
    <xf numFmtId="0" fontId="48" fillId="0" borderId="28" xfId="0" applyFont="1" applyFill="1" applyBorder="1" applyAlignment="1">
      <alignment horizontal="center" vertical="top" wrapText="1"/>
    </xf>
    <xf numFmtId="0" fontId="48" fillId="0" borderId="72" xfId="0" applyFont="1" applyFill="1" applyBorder="1" applyAlignment="1">
      <alignment horizontal="center" vertical="top" wrapText="1"/>
    </xf>
    <xf numFmtId="0" fontId="48" fillId="0" borderId="51" xfId="0" applyFont="1" applyFill="1" applyBorder="1" applyAlignment="1">
      <alignment horizontal="center" vertical="top" wrapText="1"/>
    </xf>
    <xf numFmtId="0" fontId="48" fillId="0" borderId="55" xfId="0" applyFont="1" applyFill="1" applyBorder="1" applyAlignment="1">
      <alignment horizontal="center" vertical="top" wrapText="1"/>
    </xf>
    <xf numFmtId="0" fontId="48" fillId="0" borderId="50" xfId="0" applyFont="1" applyFill="1" applyBorder="1" applyAlignment="1">
      <alignment horizontal="center" vertical="top" wrapText="1"/>
    </xf>
    <xf numFmtId="0" fontId="48" fillId="0" borderId="52" xfId="0" applyFont="1" applyFill="1" applyBorder="1" applyAlignment="1">
      <alignment horizontal="center" vertical="top" wrapText="1"/>
    </xf>
    <xf numFmtId="0" fontId="35" fillId="0" borderId="54" xfId="0" applyFont="1" applyFill="1" applyBorder="1" applyAlignment="1">
      <alignment horizontal="center" vertical="top" wrapText="1"/>
    </xf>
    <xf numFmtId="0" fontId="35" fillId="0" borderId="45" xfId="0" applyFont="1" applyFill="1" applyBorder="1" applyAlignment="1">
      <alignment horizontal="center" vertical="top" wrapText="1"/>
    </xf>
    <xf numFmtId="0" fontId="45" fillId="0" borderId="65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167" fontId="35" fillId="0" borderId="65" xfId="0" applyNumberFormat="1" applyFont="1" applyFill="1" applyBorder="1" applyAlignment="1">
      <alignment horizontal="center" vertical="center"/>
    </xf>
    <xf numFmtId="167" fontId="35" fillId="0" borderId="45" xfId="0" applyNumberFormat="1" applyFont="1" applyFill="1" applyBorder="1" applyAlignment="1">
      <alignment horizontal="center" vertical="center"/>
    </xf>
    <xf numFmtId="2" fontId="35" fillId="0" borderId="65" xfId="0" applyNumberFormat="1" applyFont="1" applyFill="1" applyBorder="1" applyAlignment="1">
      <alignment horizontal="center" vertical="center"/>
    </xf>
    <xf numFmtId="2" fontId="35" fillId="0" borderId="45" xfId="0" applyNumberFormat="1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35" fillId="0" borderId="42" xfId="0" applyFont="1" applyFill="1" applyBorder="1" applyAlignment="1">
      <alignment horizontal="center" vertical="top" wrapText="1"/>
    </xf>
    <xf numFmtId="0" fontId="35" fillId="0" borderId="69" xfId="0" applyFont="1" applyFill="1" applyBorder="1" applyAlignment="1">
      <alignment horizontal="center" vertical="top" wrapText="1"/>
    </xf>
    <xf numFmtId="0" fontId="35" fillId="0" borderId="34" xfId="0" applyFont="1" applyFill="1" applyBorder="1" applyAlignment="1">
      <alignment horizontal="center" vertical="top" wrapText="1"/>
    </xf>
    <xf numFmtId="0" fontId="35" fillId="0" borderId="42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59" xfId="0" applyFont="1" applyFill="1" applyBorder="1" applyAlignment="1">
      <alignment horizontal="center"/>
    </xf>
    <xf numFmtId="0" fontId="35" fillId="0" borderId="57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 vertical="top" wrapText="1"/>
    </xf>
    <xf numFmtId="0" fontId="35" fillId="0" borderId="58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top" wrapText="1"/>
    </xf>
    <xf numFmtId="0" fontId="35" fillId="0" borderId="64" xfId="0" applyFont="1" applyFill="1" applyBorder="1" applyAlignment="1">
      <alignment horizontal="center" vertical="top" wrapText="1"/>
    </xf>
    <xf numFmtId="0" fontId="35" fillId="0" borderId="67" xfId="0" applyFont="1" applyFill="1" applyBorder="1" applyAlignment="1">
      <alignment horizontal="center" vertical="top" wrapText="1"/>
    </xf>
    <xf numFmtId="0" fontId="35" fillId="0" borderId="44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67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49" fontId="35" fillId="0" borderId="80" xfId="0" applyNumberFormat="1" applyFont="1" applyFill="1" applyBorder="1" applyAlignment="1">
      <alignment horizontal="center" vertical="center" wrapText="1"/>
    </xf>
    <xf numFmtId="49" fontId="35" fillId="0" borderId="7" xfId="0" applyNumberFormat="1" applyFont="1" applyFill="1" applyBorder="1" applyAlignment="1">
      <alignment horizontal="center" vertical="center" wrapText="1"/>
    </xf>
    <xf numFmtId="2" fontId="45" fillId="0" borderId="7" xfId="0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 wrapText="1"/>
    </xf>
    <xf numFmtId="49" fontId="35" fillId="0" borderId="58" xfId="0" applyNumberFormat="1" applyFont="1" applyFill="1" applyBorder="1" applyAlignment="1">
      <alignment horizontal="center" vertical="center" wrapText="1"/>
    </xf>
    <xf numFmtId="2" fontId="45" fillId="0" borderId="58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top" wrapText="1"/>
    </xf>
    <xf numFmtId="49" fontId="35" fillId="0" borderId="24" xfId="0" applyNumberFormat="1" applyFont="1" applyFill="1" applyBorder="1" applyAlignment="1">
      <alignment horizontal="center" vertical="center" wrapText="1"/>
    </xf>
    <xf numFmtId="49" fontId="35" fillId="0" borderId="78" xfId="0" applyNumberFormat="1" applyFont="1" applyFill="1" applyBorder="1" applyAlignment="1">
      <alignment horizontal="center" vertical="center" wrapText="1"/>
    </xf>
    <xf numFmtId="2" fontId="45" fillId="0" borderId="78" xfId="0" applyNumberFormat="1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/>
    </xf>
    <xf numFmtId="2" fontId="35" fillId="0" borderId="20" xfId="0" applyNumberFormat="1" applyFont="1" applyFill="1" applyBorder="1" applyAlignment="1">
      <alignment horizontal="center" vertical="center" wrapText="1"/>
    </xf>
    <xf numFmtId="2" fontId="35" fillId="0" borderId="16" xfId="0" applyNumberFormat="1" applyFont="1" applyFill="1" applyBorder="1" applyAlignment="1">
      <alignment horizontal="center" vertical="center" wrapText="1"/>
    </xf>
    <xf numFmtId="2" fontId="35" fillId="0" borderId="19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5" fillId="0" borderId="58" xfId="0" applyNumberFormat="1" applyFont="1" applyFill="1" applyBorder="1" applyAlignment="1">
      <alignment horizontal="center" vertical="center" wrapText="1"/>
    </xf>
    <xf numFmtId="2" fontId="35" fillId="0" borderId="7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/>
    </xf>
    <xf numFmtId="2" fontId="35" fillId="0" borderId="78" xfId="0" applyNumberFormat="1" applyFont="1" applyFill="1" applyBorder="1" applyAlignment="1">
      <alignment horizontal="center" vertical="center" wrapText="1"/>
    </xf>
  </cellXfs>
  <cellStyles count="19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0" xfId="15"/>
    <cellStyle name="Обычный 31" xfId="16"/>
    <cellStyle name="Обычный 5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6.310525952716485E-2"/>
          <c:y val="0.17262486257014484"/>
          <c:w val="0.92043600980031981"/>
          <c:h val="0.71145699192663225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50800">
              <a:solidFill>
                <a:srgbClr val="0070C0"/>
              </a:solidFill>
            </a:ln>
          </c:spPr>
          <c:marker>
            <c:symbol val="diamond"/>
            <c:size val="13"/>
            <c:spPr>
              <a:solidFill>
                <a:srgbClr val="0070C0"/>
              </a:solidFill>
            </c:spPr>
          </c:marker>
          <c:dLbls>
            <c:dLbl>
              <c:idx val="0"/>
              <c:layout>
                <c:manualLayout>
                  <c:x val="-5.5068967442899422E-2"/>
                  <c:y val="-4.1969330104923333E-2"/>
                </c:manualLayout>
              </c:layout>
              <c:showVal val="1"/>
            </c:dLbl>
            <c:dLbl>
              <c:idx val="1"/>
              <c:layout>
                <c:manualLayout>
                  <c:x val="-4.0050062578222786E-2"/>
                  <c:y val="4.8426150121065374E-2"/>
                </c:manualLayout>
              </c:layout>
              <c:showVal val="1"/>
            </c:dLbl>
            <c:dLbl>
              <c:idx val="2"/>
              <c:layout>
                <c:manualLayout>
                  <c:x val="-4.1718815185648732E-2"/>
                  <c:y val="4.8426150121065374E-2"/>
                </c:manualLayout>
              </c:layout>
              <c:showVal val="1"/>
            </c:dLbl>
            <c:dLbl>
              <c:idx val="3"/>
              <c:layout>
                <c:manualLayout>
                  <c:x val="-4.6725073007926582E-2"/>
                  <c:y val="5.8111380145278474E-2"/>
                </c:manualLayout>
              </c:layout>
              <c:showVal val="1"/>
            </c:dLbl>
            <c:dLbl>
              <c:idx val="4"/>
              <c:layout>
                <c:manualLayout>
                  <c:x val="-4.8393825615352506E-2"/>
                  <c:y val="5.1654560129136412E-2"/>
                </c:manualLayout>
              </c:layout>
              <c:showVal val="1"/>
            </c:dLbl>
            <c:dLbl>
              <c:idx val="5"/>
              <c:layout>
                <c:manualLayout>
                  <c:x val="-4.8393825615352506E-2"/>
                  <c:y val="-4.5197740112994364E-2"/>
                </c:manualLayout>
              </c:layout>
              <c:showVal val="1"/>
            </c:dLbl>
            <c:dLbl>
              <c:idx val="6"/>
              <c:layout>
                <c:manualLayout>
                  <c:x val="-8.3437630371297842E-3"/>
                  <c:y val="2.9055690072639251E-2"/>
                </c:manualLayout>
              </c:layout>
              <c:showVal val="1"/>
            </c:dLbl>
            <c:dLbl>
              <c:idx val="7"/>
              <c:layout>
                <c:manualLayout>
                  <c:x val="8.3437630371297842E-3"/>
                  <c:y val="-7.6358933394195493E-3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3.2284100080710422E-3"/>
                </c:manualLayout>
              </c:layout>
              <c:showVal val="1"/>
            </c:dLbl>
            <c:spPr>
              <a:noFill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диаграмма!$AA$21:$AI$21</c:f>
              <c:strCache>
                <c:ptCount val="9"/>
                <c:pt idx="0">
                  <c:v>4 кв. 2009</c:v>
                </c:pt>
                <c:pt idx="1">
                  <c:v>1 кв. 2010</c:v>
                </c:pt>
                <c:pt idx="2">
                  <c:v>2 кв. 2010</c:v>
                </c:pt>
                <c:pt idx="3">
                  <c:v>3 кв. 2010</c:v>
                </c:pt>
                <c:pt idx="4">
                  <c:v>4 кв. 2010</c:v>
                </c:pt>
                <c:pt idx="5">
                  <c:v>1 кв. 2011</c:v>
                </c:pt>
                <c:pt idx="6">
                  <c:v>2 кв. 2011</c:v>
                </c:pt>
                <c:pt idx="7">
                  <c:v>3 кв. 2011</c:v>
                </c:pt>
                <c:pt idx="8">
                  <c:v>4 кв. 2011</c:v>
                </c:pt>
              </c:strCache>
            </c:strRef>
          </c:cat>
          <c:val>
            <c:numRef>
              <c:f>диаграмма!$AA$22:$AI$22</c:f>
              <c:numCache>
                <c:formatCode>#,##0</c:formatCode>
                <c:ptCount val="9"/>
                <c:pt idx="0">
                  <c:v>552</c:v>
                </c:pt>
                <c:pt idx="1">
                  <c:v>855</c:v>
                </c:pt>
                <c:pt idx="2">
                  <c:v>976</c:v>
                </c:pt>
                <c:pt idx="3">
                  <c:v>1392</c:v>
                </c:pt>
                <c:pt idx="4">
                  <c:v>1125</c:v>
                </c:pt>
                <c:pt idx="5">
                  <c:v>2202</c:v>
                </c:pt>
                <c:pt idx="6">
                  <c:v>2004</c:v>
                </c:pt>
                <c:pt idx="7">
                  <c:v>2503</c:v>
                </c:pt>
                <c:pt idx="8">
                  <c:v>2952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635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1718815185648732E-2"/>
                  <c:y val="-3.874092009685224E-2"/>
                </c:manualLayout>
              </c:layout>
              <c:showVal val="1"/>
            </c:dLbl>
            <c:dLbl>
              <c:idx val="1"/>
              <c:layout>
                <c:manualLayout>
                  <c:x val="8.3437630371297443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-1.5018773466833541E-2"/>
                  <c:y val="-2.9055690072639251E-2"/>
                </c:manualLayout>
              </c:layout>
              <c:showVal val="1"/>
            </c:dLbl>
            <c:dLbl>
              <c:idx val="6"/>
              <c:layout>
                <c:manualLayout>
                  <c:x val="-5.6737588652482303E-2"/>
                  <c:y val="-3.8740920096852302E-2"/>
                </c:manualLayout>
              </c:layout>
              <c:showVal val="1"/>
            </c:dLbl>
            <c:dLbl>
              <c:idx val="7"/>
              <c:layout>
                <c:manualLayout>
                  <c:x val="-8.5106382978723707E-2"/>
                  <c:y val="-9.6852300242131067E-3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1.2913640032284098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диаграмма!$AA$21:$AI$21</c:f>
              <c:strCache>
                <c:ptCount val="9"/>
                <c:pt idx="0">
                  <c:v>4 кв. 2009</c:v>
                </c:pt>
                <c:pt idx="1">
                  <c:v>1 кв. 2010</c:v>
                </c:pt>
                <c:pt idx="2">
                  <c:v>2 кв. 2010</c:v>
                </c:pt>
                <c:pt idx="3">
                  <c:v>3 кв. 2010</c:v>
                </c:pt>
                <c:pt idx="4">
                  <c:v>4 кв. 2010</c:v>
                </c:pt>
                <c:pt idx="5">
                  <c:v>1 кв. 2011</c:v>
                </c:pt>
                <c:pt idx="6">
                  <c:v>2 кв. 2011</c:v>
                </c:pt>
                <c:pt idx="7">
                  <c:v>3 кв. 2011</c:v>
                </c:pt>
                <c:pt idx="8">
                  <c:v>4 кв. 2011</c:v>
                </c:pt>
              </c:strCache>
            </c:strRef>
          </c:cat>
          <c:val>
            <c:numRef>
              <c:f>диаграмма!$AA$23:$AI$23</c:f>
              <c:numCache>
                <c:formatCode>#,##0</c:formatCode>
                <c:ptCount val="9"/>
                <c:pt idx="0">
                  <c:v>1580</c:v>
                </c:pt>
                <c:pt idx="1">
                  <c:v>1256</c:v>
                </c:pt>
                <c:pt idx="2">
                  <c:v>1748</c:v>
                </c:pt>
                <c:pt idx="3">
                  <c:v>2311</c:v>
                </c:pt>
                <c:pt idx="4">
                  <c:v>1681</c:v>
                </c:pt>
                <c:pt idx="5">
                  <c:v>1486</c:v>
                </c:pt>
                <c:pt idx="6">
                  <c:v>2039</c:v>
                </c:pt>
                <c:pt idx="7">
                  <c:v>2667</c:v>
                </c:pt>
                <c:pt idx="8">
                  <c:v>2687</c:v>
                </c:pt>
              </c:numCache>
            </c:numRef>
          </c:val>
        </c:ser>
        <c:marker val="1"/>
        <c:axId val="89781376"/>
        <c:axId val="89782912"/>
      </c:lineChart>
      <c:catAx>
        <c:axId val="89781376"/>
        <c:scaling>
          <c:orientation val="minMax"/>
        </c:scaling>
        <c:axPos val="b"/>
        <c:numFmt formatCode="dd/mm/yyyy" sourceLinked="1"/>
        <c:tickLblPos val="nextTo"/>
        <c:crossAx val="89782912"/>
        <c:crosses val="autoZero"/>
        <c:auto val="1"/>
        <c:lblAlgn val="ctr"/>
        <c:lblOffset val="100"/>
      </c:catAx>
      <c:valAx>
        <c:axId val="89782912"/>
        <c:scaling>
          <c:orientation val="minMax"/>
          <c:max val="3500"/>
        </c:scaling>
        <c:axPos val="l"/>
        <c:majorGridlines/>
        <c:numFmt formatCode="#,##0" sourceLinked="1"/>
        <c:tickLblPos val="nextTo"/>
        <c:crossAx val="897813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1688219205157823"/>
          <c:y val="0.13164566293620078"/>
          <c:w val="0.24371461702456151"/>
          <c:h val="3.4942827798699075E-2"/>
        </c:manualLayout>
      </c:layout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zero"/>
  </c:chart>
  <c:printSettings>
    <c:headerFooter/>
    <c:pageMargins b="0.75000000000000666" l="0.70000000000000062" r="0.70000000000000062" t="0.75000000000000666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(2010-2011 гг.),%</a:t>
            </a:r>
          </a:p>
        </c:rich>
      </c:tx>
      <c:layout>
        <c:manualLayout>
          <c:xMode val="edge"/>
          <c:yMode val="edge"/>
          <c:x val="9.8966356478168246E-2"/>
          <c:y val="4.5845272206303722E-3"/>
        </c:manualLayout>
      </c:layout>
    </c:title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ser>
          <c:idx val="0"/>
          <c:order val="0"/>
          <c:tx>
            <c:v>2011</c:v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4.7094803491285794E-2"/>
                  <c:y val="-3.8396625748251624E-2"/>
                </c:manualLayout>
              </c:layout>
              <c:showVal val="1"/>
            </c:dLbl>
            <c:dLbl>
              <c:idx val="1"/>
              <c:layout>
                <c:manualLayout>
                  <c:x val="-3.7104996690103996E-2"/>
                  <c:y val="-3.83966257482516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102,</a:t>
                    </a:r>
                    <a:r>
                      <a:rPr lang="ru-RU"/>
                      <a:t>9</a:t>
                    </a:r>
                    <a:endParaRPr lang="en-US"/>
                  </a:p>
                </c:rich>
              </c:tx>
              <c:showVal val="1"/>
            </c:dLbl>
            <c:dLbl>
              <c:idx val="2"/>
              <c:layout>
                <c:manualLayout>
                  <c:x val="-4.5667688233974088E-2"/>
                  <c:y val="-3.83966257482515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103,</a:t>
                    </a:r>
                    <a:r>
                      <a:rPr lang="ru-RU"/>
                      <a:t>6</a:t>
                    </a:r>
                    <a:endParaRPr lang="en-US"/>
                  </a:p>
                </c:rich>
              </c:tx>
              <c:showVal val="1"/>
            </c:dLbl>
            <c:dLbl>
              <c:idx val="3"/>
              <c:layout>
                <c:manualLayout>
                  <c:x val="-4.9949034005909304E-2"/>
                  <c:y val="-3.54430391522322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104,</a:t>
                    </a:r>
                    <a:r>
                      <a:rPr lang="ru-RU"/>
                      <a:t>4</a:t>
                    </a:r>
                    <a:endParaRPr lang="en-US"/>
                  </a:p>
                </c:rich>
              </c:tx>
              <c:showVal val="1"/>
            </c:dLbl>
            <c:dLbl>
              <c:idx val="4"/>
              <c:layout>
                <c:manualLayout>
                  <c:x val="-4.2813457719350724E-2"/>
                  <c:y val="-3.24894525562133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104,</a:t>
                    </a:r>
                    <a:r>
                      <a:rPr lang="ru-RU"/>
                      <a:t>7</a:t>
                    </a:r>
                    <a:endParaRPr lang="en-US"/>
                  </a:p>
                </c:rich>
              </c:tx>
              <c:showVal val="1"/>
            </c:dLbl>
            <c:dLbl>
              <c:idx val="5"/>
              <c:layout>
                <c:manualLayout>
                  <c:x val="-5.2803264520533161E-2"/>
                  <c:y val="-3.8396625748251624E-2"/>
                </c:manualLayout>
              </c:layout>
              <c:showVal val="1"/>
            </c:dLbl>
            <c:dLbl>
              <c:idx val="6"/>
              <c:layout>
                <c:manualLayout>
                  <c:x val="-3.4250766175480576E-2"/>
                  <c:y val="3.2489452556213327E-2"/>
                </c:manualLayout>
              </c:layout>
              <c:showVal val="1"/>
            </c:dLbl>
            <c:dLbl>
              <c:idx val="7"/>
              <c:layout>
                <c:manualLayout>
                  <c:x val="-3.4250766175480576E-2"/>
                  <c:y val="3.8396625748251624E-2"/>
                </c:manualLayout>
              </c:layout>
              <c:showVal val="1"/>
            </c:dLbl>
            <c:dLbl>
              <c:idx val="8"/>
              <c:layout>
                <c:manualLayout>
                  <c:x val="-2.924470528873601E-2"/>
                  <c:y val="3.8396580427446571E-2"/>
                </c:manualLayout>
              </c:layout>
              <c:showVal val="1"/>
            </c:dLbl>
            <c:dLbl>
              <c:idx val="9"/>
              <c:layout>
                <c:manualLayout>
                  <c:x val="-2.0236087689713543E-2"/>
                  <c:y val="3.2000000000000042E-2"/>
                </c:manualLayout>
              </c:layout>
              <c:showVal val="1"/>
            </c:dLbl>
            <c:dLbl>
              <c:idx val="10"/>
              <c:layout>
                <c:manualLayout>
                  <c:x val="-3.2377740303541312E-2"/>
                  <c:y val="3.4285714285714614E-2"/>
                </c:manualLayout>
              </c:layout>
              <c:showVal val="1"/>
            </c:dLbl>
            <c:dLbl>
              <c:idx val="11"/>
              <c:layout>
                <c:manualLayout>
                  <c:x val="-2.1585160202360891E-2"/>
                  <c:y val="3.65714285714286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106,1</a:t>
                    </a:r>
                  </a:p>
                </c:rich>
              </c:tx>
              <c:showVal val="1"/>
            </c:dLbl>
            <c:numFmt formatCode="#,##0.0" sourceLinked="0"/>
            <c:txPr>
              <a:bodyPr/>
              <a:lstStyle/>
              <a:p>
                <a:pPr>
                  <a:defRPr sz="1600" b="1">
                    <a:solidFill>
                      <a:srgbClr val="0070C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val>
            <c:numRef>
              <c:f>'индекс потр цен '!$O$32:$Z$32</c:f>
              <c:numCache>
                <c:formatCode>General</c:formatCode>
                <c:ptCount val="12"/>
                <c:pt idx="0" formatCode="#,##0.0">
                  <c:v>101.9</c:v>
                </c:pt>
                <c:pt idx="1">
                  <c:v>102.81710000000001</c:v>
                </c:pt>
                <c:pt idx="2">
                  <c:v>103.53681970000001</c:v>
                </c:pt>
                <c:pt idx="3">
                  <c:v>104.26157743790002</c:v>
                </c:pt>
                <c:pt idx="4">
                  <c:v>104.57436217021372</c:v>
                </c:pt>
                <c:pt idx="5">
                  <c:v>104.67893653238393</c:v>
                </c:pt>
                <c:pt idx="6">
                  <c:v>104.99297334198107</c:v>
                </c:pt>
                <c:pt idx="7">
                  <c:v>104.67799442195513</c:v>
                </c:pt>
                <c:pt idx="8">
                  <c:v>104.67799442195513</c:v>
                </c:pt>
                <c:pt idx="9">
                  <c:v>105.20138439406492</c:v>
                </c:pt>
                <c:pt idx="10">
                  <c:v>105.72739131603525</c:v>
                </c:pt>
                <c:pt idx="11">
                  <c:v>106.15030088129939</c:v>
                </c:pt>
              </c:numCache>
            </c:numRef>
          </c:val>
        </c:ser>
        <c:ser>
          <c:idx val="1"/>
          <c:order val="1"/>
          <c:tx>
            <c:v>2010</c:v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1.4271152573116898E-3"/>
                  <c:y val="2.3628692768154849E-2"/>
                </c:manualLayout>
              </c:layout>
              <c:showVal val="1"/>
            </c:dLbl>
            <c:dLbl>
              <c:idx val="1"/>
              <c:layout>
                <c:manualLayout>
                  <c:x val="2.6163477474657818E-17"/>
                  <c:y val="2.3628692768154849E-2"/>
                </c:manualLayout>
              </c:layout>
              <c:showVal val="1"/>
            </c:dLbl>
            <c:dLbl>
              <c:idx val="2"/>
              <c:layout>
                <c:manualLayout>
                  <c:x val="-2.8542305146233805E-3"/>
                  <c:y val="2.9535865960193815E-2"/>
                </c:manualLayout>
              </c:layout>
              <c:showVal val="1"/>
            </c:dLbl>
            <c:dLbl>
              <c:idx val="3"/>
              <c:layout>
                <c:manualLayout>
                  <c:x val="-5.7084610292468703E-3"/>
                  <c:y val="2.95358659601938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103,</a:t>
                    </a:r>
                    <a:r>
                      <a:rPr lang="ru-RU"/>
                      <a:t>8</a:t>
                    </a:r>
                    <a:endParaRPr lang="en-US"/>
                  </a:p>
                </c:rich>
              </c:tx>
              <c:showVal val="1"/>
            </c:dLbl>
            <c:dLbl>
              <c:idx val="4"/>
              <c:layout>
                <c:manualLayout>
                  <c:x val="-4.2813457719350833E-3"/>
                  <c:y val="3.54430391522322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104,</a:t>
                    </a:r>
                    <a:r>
                      <a:rPr lang="ru-RU"/>
                      <a:t>4</a:t>
                    </a:r>
                    <a:endParaRPr lang="en-US"/>
                  </a:p>
                </c:rich>
              </c:tx>
              <c:showVal val="1"/>
            </c:dLbl>
            <c:dLbl>
              <c:idx val="5"/>
              <c:layout>
                <c:manualLayout>
                  <c:x val="-1.1416922058493519E-2"/>
                  <c:y val="3.24894525562133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104,</a:t>
                    </a:r>
                    <a:r>
                      <a:rPr lang="ru-RU"/>
                      <a:t>6</a:t>
                    </a:r>
                    <a:endParaRPr lang="en-US"/>
                  </a:p>
                </c:rich>
              </c:tx>
              <c:showVal val="1"/>
            </c:dLbl>
            <c:dLbl>
              <c:idx val="6"/>
              <c:layout>
                <c:manualLayout>
                  <c:x val="-2.9969420403545478E-2"/>
                  <c:y val="-3.5443039152232271E-2"/>
                </c:manualLayout>
              </c:layout>
              <c:showVal val="1"/>
            </c:dLbl>
            <c:dLbl>
              <c:idx val="7"/>
              <c:layout>
                <c:manualLayout>
                  <c:x val="-4.7094803491285774E-2"/>
                  <c:y val="-4.72573855363096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105,</a:t>
                    </a:r>
                    <a:r>
                      <a:rPr lang="ru-RU"/>
                      <a:t>6</a:t>
                    </a:r>
                    <a:endParaRPr lang="en-US"/>
                  </a:p>
                </c:rich>
              </c:tx>
              <c:showVal val="1"/>
            </c:dLbl>
            <c:dLbl>
              <c:idx val="8"/>
              <c:layout>
                <c:manualLayout>
                  <c:x val="-3.7104996690103996E-2"/>
                  <c:y val="-3.54430391522322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106,</a:t>
                    </a:r>
                    <a:r>
                      <a:rPr lang="ru-RU"/>
                      <a:t>2</a:t>
                    </a:r>
                    <a:endParaRPr lang="en-US"/>
                  </a:p>
                </c:rich>
              </c:tx>
              <c:showVal val="1"/>
            </c:dLbl>
            <c:dLbl>
              <c:idx val="9"/>
              <c:layout>
                <c:manualLayout>
                  <c:x val="-3.5075885328836411E-2"/>
                  <c:y val="-3.42857142857145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106,</a:t>
                    </a:r>
                    <a:r>
                      <a:rPr lang="ru-RU"/>
                      <a:t>2</a:t>
                    </a:r>
                    <a:endParaRPr lang="en-US"/>
                  </a:p>
                </c:rich>
              </c:tx>
              <c:showVal val="1"/>
            </c:dLbl>
            <c:dLbl>
              <c:idx val="10"/>
              <c:layout>
                <c:manualLayout>
                  <c:x val="-4.3170320404721754E-2"/>
                  <c:y val="-2.7428571428571621E-2"/>
                </c:manualLayout>
              </c:layout>
              <c:showVal val="1"/>
            </c:dLbl>
            <c:dLbl>
              <c:idx val="11"/>
              <c:layout>
                <c:manualLayout>
                  <c:x val="-3.1028667790893801E-2"/>
                  <c:y val="-2.97142857142856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107,9</a:t>
                    </a:r>
                  </a:p>
                </c:rich>
              </c:tx>
              <c:showVal val="1"/>
            </c:dLbl>
            <c:numFmt formatCode="#,##0.0" sourceLinked="0"/>
            <c:txPr>
              <a:bodyPr/>
              <a:lstStyle/>
              <a:p>
                <a:pPr>
                  <a:defRPr sz="1600" b="1">
                    <a:solidFill>
                      <a:schemeClr val="accent6">
                        <a:lumMod val="50000"/>
                      </a:schemeClr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val>
            <c:numRef>
              <c:f>'индекс потр цен '!$O$33:$Z$33</c:f>
              <c:numCache>
                <c:formatCode>General</c:formatCode>
                <c:ptCount val="12"/>
                <c:pt idx="0" formatCode="#,##0.0">
                  <c:v>101.5</c:v>
                </c:pt>
                <c:pt idx="1">
                  <c:v>102.4135</c:v>
                </c:pt>
                <c:pt idx="2">
                  <c:v>103.13039450000001</c:v>
                </c:pt>
                <c:pt idx="3">
                  <c:v>103.85230726150002</c:v>
                </c:pt>
                <c:pt idx="4">
                  <c:v>104.47542110506902</c:v>
                </c:pt>
                <c:pt idx="5">
                  <c:v>104.68437194727916</c:v>
                </c:pt>
                <c:pt idx="6">
                  <c:v>105.31247817896283</c:v>
                </c:pt>
                <c:pt idx="7">
                  <c:v>105.7337280916787</c:v>
                </c:pt>
                <c:pt idx="8">
                  <c:v>106.2</c:v>
                </c:pt>
                <c:pt idx="9">
                  <c:v>106.2</c:v>
                </c:pt>
                <c:pt idx="10">
                  <c:v>107.3</c:v>
                </c:pt>
                <c:pt idx="11">
                  <c:v>107.9438</c:v>
                </c:pt>
              </c:numCache>
            </c:numRef>
          </c:val>
        </c:ser>
        <c:marker val="1"/>
        <c:axId val="92712320"/>
        <c:axId val="92730496"/>
      </c:lineChart>
      <c:catAx>
        <c:axId val="92712320"/>
        <c:scaling>
          <c:orientation val="minMax"/>
        </c:scaling>
        <c:axPos val="b"/>
        <c:majorTickMark val="none"/>
        <c:tickLblPos val="nextTo"/>
        <c:crossAx val="92730496"/>
        <c:crosses val="autoZero"/>
        <c:auto val="1"/>
        <c:lblAlgn val="ctr"/>
        <c:lblOffset val="100"/>
      </c:catAx>
      <c:valAx>
        <c:axId val="92730496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spPr>
          <a:ln w="9525">
            <a:noFill/>
          </a:ln>
        </c:spPr>
        <c:crossAx val="92712320"/>
        <c:crosses val="autoZero"/>
        <c:crossBetween val="between"/>
      </c:valAx>
      <c:spPr>
        <a:ln w="6350">
          <a:prstDash val="lgDash"/>
        </a:ln>
      </c:spPr>
    </c:plotArea>
    <c:legend>
      <c:legendPos val="b"/>
      <c:layout/>
      <c:txPr>
        <a:bodyPr/>
        <a:lstStyle/>
        <a:p>
          <a:pPr rtl="0">
            <a:defRPr sz="1600" b="1"/>
          </a:pPr>
          <a:endParaRPr lang="ru-RU"/>
        </a:p>
      </c:txPr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2974080"/>
        <c:axId val="93741824"/>
        <c:axId val="0"/>
      </c:bar3DChart>
      <c:catAx>
        <c:axId val="929740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3741824"/>
        <c:crosses val="autoZero"/>
        <c:auto val="1"/>
        <c:lblAlgn val="ctr"/>
        <c:lblOffset val="100"/>
        <c:tickLblSkip val="1"/>
        <c:tickMarkSkip val="1"/>
      </c:catAx>
      <c:valAx>
        <c:axId val="93741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97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3776512"/>
        <c:axId val="93004160"/>
        <c:axId val="0"/>
      </c:bar3DChart>
      <c:catAx>
        <c:axId val="937765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3004160"/>
        <c:crosses val="autoZero"/>
        <c:auto val="1"/>
        <c:lblAlgn val="ctr"/>
        <c:lblOffset val="100"/>
        <c:tickLblSkip val="1"/>
        <c:tickMarkSkip val="1"/>
      </c:catAx>
      <c:valAx>
        <c:axId val="93004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3776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000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102"/>
          <c:y val="0.16464895065207241"/>
          <c:w val="0.88353500283850561"/>
          <c:h val="0.6416464891041429"/>
        </c:manualLayout>
      </c:layout>
      <c:lineChart>
        <c:grouping val="standard"/>
        <c:ser>
          <c:idx val="0"/>
          <c:order val="0"/>
          <c:tx>
            <c:strRef>
              <c:f>диаграмма!$B$52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336831084411685E-2"/>
                  <c:y val="-4.275813308176896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072964191186006E-2"/>
                  <c:y val="-4.820779773294415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0083631044307212E-2"/>
                  <c:y val="-3.5479815336391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073083303366694E-2"/>
                  <c:y val="-3.586060125042267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554936490754182E-2"/>
                  <c:y val="-2.995100188747605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1081040975470946E-2"/>
                  <c:y val="-3.236955389110177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1635342763936246E-2"/>
                  <c:y val="-3.38888149436475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2766985692409001E-2"/>
                  <c:y val="-3.180400745718084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55886302402704E-2"/>
                  <c:y val="-3.701682258372162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86740367832E-2"/>
                  <c:y val="-4.521458206769236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5926076360198568E-2"/>
                  <c:y val="-3.406980372718671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1910303203728752E-2"/>
                  <c:y val="-1.850695606054424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диаграмма!$B$53:$B$64</c:f>
              <c:numCache>
                <c:formatCode>0.0</c:formatCode>
                <c:ptCount val="12"/>
                <c:pt idx="0">
                  <c:v>3220.2738095238096</c:v>
                </c:pt>
                <c:pt idx="1">
                  <c:v>3314.0374999999999</c:v>
                </c:pt>
                <c:pt idx="2">
                  <c:v>3748.7727272727275</c:v>
                </c:pt>
                <c:pt idx="3">
                  <c:v>4405.8625000000002</c:v>
                </c:pt>
                <c:pt idx="4">
                  <c:v>4568.144736842105</c:v>
                </c:pt>
                <c:pt idx="5">
                  <c:v>5013.18</c:v>
                </c:pt>
                <c:pt idx="6">
                  <c:v>5214.630434782609</c:v>
                </c:pt>
                <c:pt idx="7">
                  <c:v>6164.7250000000004</c:v>
                </c:pt>
                <c:pt idx="8">
                  <c:v>6195.761363636364</c:v>
                </c:pt>
                <c:pt idx="9">
                  <c:v>6287.375</c:v>
                </c:pt>
                <c:pt idx="10">
                  <c:v>6674.916666666667</c:v>
                </c:pt>
                <c:pt idx="11">
                  <c:v>6980.8214285714284</c:v>
                </c:pt>
              </c:numCache>
            </c:numRef>
          </c:val>
        </c:ser>
        <c:ser>
          <c:idx val="1"/>
          <c:order val="1"/>
          <c:tx>
            <c:strRef>
              <c:f>диаграмма!$C$52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329384264331463E-2"/>
                  <c:y val="-3.964489412916655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458642323861055E-2"/>
                  <c:y val="-4.561282689404794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881513387998654E-2"/>
                  <c:y val="-3.230418995553017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576321409832795E-2"/>
                  <c:y val="-3.248386438741809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7216729858970392E-2"/>
                  <c:y val="-4.35221861749498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270372147719842E-2"/>
                  <c:y val="-3.558973522092121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423683694269045E-2"/>
                  <c:y val="-3.749888373035741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5.0350781434412933E-2"/>
                  <c:y val="-2.997080955367030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6.4502907665735923E-2"/>
                  <c:y val="-1.91545020602994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6116992099587663E-2"/>
                  <c:y val="-3.23440088123700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02812150644371E-2"/>
                  <c:y val="-4.40321488311371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055171595318411E-2"/>
                  <c:y val="-2.727803843172481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диаграмма!$C$53:$C$64</c:f>
              <c:numCache>
                <c:formatCode>0.0</c:formatCode>
                <c:ptCount val="12"/>
                <c:pt idx="0">
                  <c:v>7385.6125000000002</c:v>
                </c:pt>
                <c:pt idx="1">
                  <c:v>6847.6875</c:v>
                </c:pt>
                <c:pt idx="2">
                  <c:v>7462.4</c:v>
                </c:pt>
                <c:pt idx="3">
                  <c:v>7744.4</c:v>
                </c:pt>
                <c:pt idx="4">
                  <c:v>6837.2</c:v>
                </c:pt>
                <c:pt idx="5">
                  <c:v>6498.66</c:v>
                </c:pt>
                <c:pt idx="6">
                  <c:v>6734.63</c:v>
                </c:pt>
                <c:pt idx="7">
                  <c:v>7283.04</c:v>
                </c:pt>
                <c:pt idx="8">
                  <c:v>7708.931818181818</c:v>
                </c:pt>
                <c:pt idx="9">
                  <c:v>8291.85</c:v>
                </c:pt>
                <c:pt idx="10">
                  <c:v>8469.14</c:v>
                </c:pt>
                <c:pt idx="11">
                  <c:v>9146.67</c:v>
                </c:pt>
              </c:numCache>
            </c:numRef>
          </c:val>
        </c:ser>
        <c:ser>
          <c:idx val="2"/>
          <c:order val="2"/>
          <c:tx>
            <c:strRef>
              <c:f>диаграмма!$D$52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75667366816641E-2"/>
                  <c:y val="-3.345958957202888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64096787615025E-2"/>
                  <c:y val="-3.88728326057688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400612710489296E-2"/>
                  <c:y val="-2.92100687591770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46272974982151E-2"/>
                  <c:y val="-2.71448296451094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42737907212E-2"/>
                  <c:y val="-3.942082782152121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391626835228888E-2"/>
                  <c:y val="-3.547390087323790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461072069544406E-2"/>
                  <c:y val="-3.717498266084620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0001882735834E-2"/>
                  <c:y val="-3.28742648663056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10838004016E-2"/>
                  <c:y val="-3.96699555223108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0844630737582E-2"/>
                  <c:y val="-2.729239933091264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диаграмма!$D$53:$D$64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  <c:pt idx="6">
                  <c:v>9618.7999999999993</c:v>
                </c:pt>
                <c:pt idx="7">
                  <c:v>9040.82</c:v>
                </c:pt>
                <c:pt idx="8">
                  <c:v>8314.33</c:v>
                </c:pt>
                <c:pt idx="9">
                  <c:v>7347.1049999999996</c:v>
                </c:pt>
                <c:pt idx="10">
                  <c:v>7551.3613636363634</c:v>
                </c:pt>
                <c:pt idx="11">
                  <c:v>7567.165</c:v>
                </c:pt>
              </c:numCache>
            </c:numRef>
          </c:val>
        </c:ser>
        <c:dLbls>
          <c:showVal val="1"/>
        </c:dLbls>
        <c:marker val="1"/>
        <c:axId val="93060096"/>
        <c:axId val="93815552"/>
      </c:lineChart>
      <c:catAx>
        <c:axId val="93060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815552"/>
        <c:crosses val="autoZero"/>
        <c:auto val="1"/>
        <c:lblAlgn val="ctr"/>
        <c:lblOffset val="100"/>
        <c:tickLblSkip val="1"/>
        <c:tickMarkSkip val="1"/>
      </c:catAx>
      <c:valAx>
        <c:axId val="93815552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06009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225"/>
          <c:y val="0.9128326944743419"/>
          <c:w val="0.28514088927951797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000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2368581862"/>
          <c:y val="0.15639810426541034"/>
          <c:w val="0.87087172218287889"/>
          <c:h val="0.65639810426542666"/>
        </c:manualLayout>
      </c:layout>
      <c:lineChart>
        <c:grouping val="standard"/>
        <c:ser>
          <c:idx val="1"/>
          <c:order val="0"/>
          <c:tx>
            <c:strRef>
              <c:f>диаграмма!$E$52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37266385835444E-2"/>
                  <c:y val="-3.45610135843338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19912190739344E-2"/>
                  <c:y val="-3.248456159317281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613257842231515E-2"/>
                  <c:y val="-3.37480644795234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784757126026656E-2"/>
                  <c:y val="-3.13680911527953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7912891699778448E-2"/>
                  <c:y val="-3.42752298142827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719637574904891E-2"/>
                  <c:y val="-3.234317250871555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390874217645871E-2"/>
                  <c:y val="4.226877603602312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7391883706844401E-2"/>
                  <c:y val="5.143369693467259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7243518133968452E-2"/>
                  <c:y val="3.766852297671762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560428197282367E-2"/>
                  <c:y val="3.978356335878234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728121848062787E-2"/>
                  <c:y val="2.366658044016999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586135290677351E-2"/>
                  <c:y val="2.6951931981936291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диаграмма!$E$53:$E$64</c:f>
              <c:numCache>
                <c:formatCode>0.0</c:formatCode>
                <c:ptCount val="12"/>
                <c:pt idx="0">
                  <c:v>11302.380952380952</c:v>
                </c:pt>
                <c:pt idx="1">
                  <c:v>10403.75</c:v>
                </c:pt>
                <c:pt idx="2">
                  <c:v>9692.954545454546</c:v>
                </c:pt>
                <c:pt idx="3">
                  <c:v>11158</c:v>
                </c:pt>
                <c:pt idx="4">
                  <c:v>12628.815789473685</c:v>
                </c:pt>
                <c:pt idx="5">
                  <c:v>14955.91</c:v>
                </c:pt>
                <c:pt idx="6">
                  <c:v>15980.326086956522</c:v>
                </c:pt>
                <c:pt idx="7">
                  <c:v>19634.875</c:v>
                </c:pt>
                <c:pt idx="8">
                  <c:v>17467.727272727272</c:v>
                </c:pt>
                <c:pt idx="9">
                  <c:v>18519.659090909092</c:v>
                </c:pt>
                <c:pt idx="10">
                  <c:v>16986.904761904763</c:v>
                </c:pt>
                <c:pt idx="11">
                  <c:v>17060.714285714286</c:v>
                </c:pt>
              </c:numCache>
            </c:numRef>
          </c:val>
        </c:ser>
        <c:ser>
          <c:idx val="2"/>
          <c:order val="1"/>
          <c:tx>
            <c:strRef>
              <c:f>диаграмма!$F$52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170066874041192E-2"/>
                  <c:y val="-2.658099535475087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553757744759776E-2"/>
                  <c:y val="-3.0814889200985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5008738547078814E-2"/>
                  <c:y val="-2.457134856207180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494198316706645E-2"/>
                  <c:y val="5.4217604359482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8352932202097014E-2"/>
                  <c:y val="2.91728235232390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1.9776633690019543E-2"/>
                  <c:y val="-5.842519685039373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29362980598E-2"/>
                  <c:y val="-4.48997935582879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15828269133E-2"/>
                  <c:y val="-3.975446224674351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260594570260008E-2"/>
                  <c:y val="-4.140697030040619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диаграмма!$F$53:$F$64</c:f>
              <c:numCache>
                <c:formatCode>0.0</c:formatCode>
                <c:ptCount val="12"/>
                <c:pt idx="0">
                  <c:v>18434.625</c:v>
                </c:pt>
                <c:pt idx="1">
                  <c:v>18970.375</c:v>
                </c:pt>
                <c:pt idx="2">
                  <c:v>22453.8</c:v>
                </c:pt>
                <c:pt idx="3">
                  <c:v>26022.799999999999</c:v>
                </c:pt>
                <c:pt idx="4">
                  <c:v>22001.71</c:v>
                </c:pt>
                <c:pt idx="5">
                  <c:v>19383.2</c:v>
                </c:pt>
                <c:pt idx="6">
                  <c:v>19512.84</c:v>
                </c:pt>
                <c:pt idx="7">
                  <c:v>21408.93</c:v>
                </c:pt>
                <c:pt idx="8">
                  <c:v>22640.56818181818</c:v>
                </c:pt>
                <c:pt idx="9">
                  <c:v>23802.02</c:v>
                </c:pt>
                <c:pt idx="10">
                  <c:v>22905.46</c:v>
                </c:pt>
                <c:pt idx="11">
                  <c:v>24107.26</c:v>
                </c:pt>
              </c:numCache>
            </c:numRef>
          </c:val>
        </c:ser>
        <c:ser>
          <c:idx val="3"/>
          <c:order val="2"/>
          <c:tx>
            <c:strRef>
              <c:f>диаграмма!$G$52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702474085250039E-2"/>
                  <c:y val="-3.858732324076593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6947763660866412E-2"/>
                  <c:y val="-3.456589432942833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690353695024011E-2"/>
                  <c:y val="-3.756267181747965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687573633489586E-2"/>
                  <c:y val="-2.954818332566647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217438105489776E-2"/>
                  <c:y val="-4.083017813499408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031326547044874E-2"/>
                  <c:y val="-4.12929337792707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30990905469441E-2"/>
                  <c:y val="-2.204952858103340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741047439037842E-2"/>
                  <c:y val="-3.293892845681824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8.3795123026199642E-3"/>
                  <c:y val="-1.50262889132655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1.5984201113719801E-2"/>
                  <c:y val="-2.938650864440965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414797047032202E-2"/>
                  <c:y val="-2.4926575290983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4481323580515837E-3"/>
                  <c:y val="-2.937476435152590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диаграмма!$G$53:$G$64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  <c:pt idx="6">
                  <c:v>23726.31</c:v>
                </c:pt>
                <c:pt idx="7">
                  <c:v>22079.55</c:v>
                </c:pt>
                <c:pt idx="8">
                  <c:v>20388.3</c:v>
                </c:pt>
                <c:pt idx="9">
                  <c:v>18882.859285714287</c:v>
                </c:pt>
                <c:pt idx="10">
                  <c:v>17879.439999999999</c:v>
                </c:pt>
                <c:pt idx="11">
                  <c:v>18148.875</c:v>
                </c:pt>
              </c:numCache>
            </c:numRef>
          </c:val>
        </c:ser>
        <c:dLbls>
          <c:showVal val="1"/>
        </c:dLbls>
        <c:marker val="1"/>
        <c:axId val="93883776"/>
        <c:axId val="94049408"/>
      </c:lineChart>
      <c:catAx>
        <c:axId val="93883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4049408"/>
        <c:crosses val="autoZero"/>
        <c:auto val="1"/>
        <c:lblAlgn val="ctr"/>
        <c:lblOffset val="100"/>
        <c:tickLblSkip val="1"/>
        <c:tickMarkSkip val="1"/>
      </c:catAx>
      <c:valAx>
        <c:axId val="94049408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883776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944977224045857"/>
          <c:y val="0.93601895734597163"/>
          <c:w val="0.31331349188617402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4108672"/>
        <c:axId val="94208768"/>
        <c:axId val="0"/>
      </c:bar3DChart>
      <c:catAx>
        <c:axId val="941086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4208768"/>
        <c:crosses val="autoZero"/>
        <c:auto val="1"/>
        <c:lblAlgn val="ctr"/>
        <c:lblOffset val="100"/>
        <c:tickLblSkip val="1"/>
        <c:tickMarkSkip val="1"/>
      </c:catAx>
      <c:valAx>
        <c:axId val="94208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4108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4251648"/>
        <c:axId val="94257536"/>
        <c:axId val="0"/>
      </c:bar3DChart>
      <c:catAx>
        <c:axId val="942516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4257536"/>
        <c:crosses val="autoZero"/>
        <c:auto val="1"/>
        <c:lblAlgn val="ctr"/>
        <c:lblOffset val="100"/>
        <c:tickLblSkip val="1"/>
        <c:tickMarkSkip val="1"/>
      </c:catAx>
      <c:valAx>
        <c:axId val="94257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4251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5476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диаграмма!$K$52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1205673761929E-2"/>
                  <c:y val="-3.344280501433435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15968439941246E-2"/>
                  <c:y val="-3.75776512598475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720311322504E-2"/>
                  <c:y val="-4.655181951127025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0856648238069E-2"/>
                  <c:y val="-2.767374193607205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726159961416953E-2"/>
                  <c:y val="-3.356915001009488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036178574706021E-2"/>
                  <c:y val="-3.843919510061245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9529117879706038E-2"/>
                  <c:y val="-4.117343357092710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1016585692746442E-2"/>
                  <c:y val="-2.178805647733005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42194997542E-2"/>
                  <c:y val="-4.024841958506146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546407900911693E-2"/>
                  <c:y val="-3.157299908567563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199502639160401E-2"/>
                  <c:y val="-4.0841079217562665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диаграмма!$K$53:$K$64</c:f>
              <c:numCache>
                <c:formatCode>0.0</c:formatCode>
                <c:ptCount val="12"/>
                <c:pt idx="0">
                  <c:v>188.35714285714286</c:v>
                </c:pt>
                <c:pt idx="1">
                  <c:v>205.7</c:v>
                </c:pt>
                <c:pt idx="2">
                  <c:v>202.36363636363637</c:v>
                </c:pt>
                <c:pt idx="3">
                  <c:v>226.15</c:v>
                </c:pt>
                <c:pt idx="4">
                  <c:v>229.81578947368422</c:v>
                </c:pt>
                <c:pt idx="5">
                  <c:v>245.52</c:v>
                </c:pt>
                <c:pt idx="6">
                  <c:v>248.63043478260869</c:v>
                </c:pt>
                <c:pt idx="7">
                  <c:v>275.77499999999998</c:v>
                </c:pt>
                <c:pt idx="8">
                  <c:v>293.31818181818181</c:v>
                </c:pt>
                <c:pt idx="9">
                  <c:v>322.06818181818181</c:v>
                </c:pt>
                <c:pt idx="10">
                  <c:v>352.28571428571428</c:v>
                </c:pt>
                <c:pt idx="11">
                  <c:v>373.95238095238096</c:v>
                </c:pt>
              </c:numCache>
            </c:numRef>
          </c:val>
        </c:ser>
        <c:ser>
          <c:idx val="1"/>
          <c:order val="1"/>
          <c:tx>
            <c:strRef>
              <c:f>диаграмма!$L$52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11080677836695E-2"/>
                  <c:y val="-4.32767090554358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31837780361335E-2"/>
                  <c:y val="-5.13929826568299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192260279573891E-2"/>
                  <c:y val="-4.33832211651509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629561225690832E-2"/>
                  <c:y val="-4.0816762311490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187698447131954E-2"/>
                  <c:y val="-4.19868867571982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232053966633195E-2"/>
                  <c:y val="-6.226848711546482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71079128042E-2"/>
                  <c:y val="-5.73396122094908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0193917363480824E-2"/>
                  <c:y val="-3.202639511796665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07487862261E-2"/>
                  <c:y val="-3.841500719785587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8.0588596638185156E-3"/>
                  <c:y val="1.375528879820638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102262340052E-2"/>
                  <c:y val="-4.38629448766720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118598878492E-2"/>
                  <c:y val="-4.66026453428118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диаграмма!$L$53:$L$64</c:f>
              <c:numCache>
                <c:formatCode>0.0</c:formatCode>
                <c:ptCount val="12"/>
                <c:pt idx="0">
                  <c:v>434.1</c:v>
                </c:pt>
                <c:pt idx="1">
                  <c:v>425.5</c:v>
                </c:pt>
                <c:pt idx="2">
                  <c:v>461.5</c:v>
                </c:pt>
                <c:pt idx="3">
                  <c:v>533.25</c:v>
                </c:pt>
                <c:pt idx="4">
                  <c:v>488.58</c:v>
                </c:pt>
                <c:pt idx="5">
                  <c:v>463</c:v>
                </c:pt>
                <c:pt idx="6">
                  <c:v>455.61</c:v>
                </c:pt>
                <c:pt idx="7">
                  <c:v>489.12</c:v>
                </c:pt>
                <c:pt idx="8">
                  <c:v>539.02</c:v>
                </c:pt>
                <c:pt idx="9">
                  <c:v>591.71</c:v>
                </c:pt>
                <c:pt idx="10">
                  <c:v>682.91</c:v>
                </c:pt>
                <c:pt idx="11">
                  <c:v>755.12</c:v>
                </c:pt>
              </c:numCache>
            </c:numRef>
          </c:val>
        </c:ser>
        <c:ser>
          <c:idx val="2"/>
          <c:order val="2"/>
          <c:tx>
            <c:strRef>
              <c:f>диаграмма!$M$52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366158490084175E-2"/>
                  <c:y val="-3.141852149195395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167724875231767E-2"/>
                  <c:y val="-2.575919736345699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856393412383E-2"/>
                  <c:y val="-2.60741201397227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44238163688E-2"/>
                  <c:y val="-3.748675507708628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062133270657551E-2"/>
                  <c:y val="-3.87536303724746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504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6728653599151173E-2"/>
                  <c:y val="-4.781357110033266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8.5157759535377225E-3"/>
                  <c:y val="-2.997275423010232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9858156028368903E-2"/>
                  <c:y val="-4.767020046745245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диаграмма!$M$53:$M$64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  <c:pt idx="6">
                  <c:v>788.74</c:v>
                </c:pt>
                <c:pt idx="7">
                  <c:v>763.7</c:v>
                </c:pt>
                <c:pt idx="8">
                  <c:v>708.17</c:v>
                </c:pt>
                <c:pt idx="9">
                  <c:v>616.21904761904761</c:v>
                </c:pt>
                <c:pt idx="10">
                  <c:v>628.23</c:v>
                </c:pt>
                <c:pt idx="11">
                  <c:v>643.23</c:v>
                </c:pt>
              </c:numCache>
            </c:numRef>
          </c:val>
        </c:ser>
        <c:dLbls>
          <c:showVal val="1"/>
        </c:dLbls>
        <c:marker val="1"/>
        <c:axId val="94329856"/>
        <c:axId val="94364416"/>
      </c:lineChart>
      <c:catAx>
        <c:axId val="94329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4364416"/>
        <c:crosses val="autoZero"/>
        <c:auto val="1"/>
        <c:lblAlgn val="ctr"/>
        <c:lblOffset val="100"/>
        <c:tickLblSkip val="1"/>
        <c:tickMarkSkip val="1"/>
      </c:catAx>
      <c:valAx>
        <c:axId val="94364416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2443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432985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2035"/>
        </c:manualLayout>
      </c:layout>
      <c:lineChart>
        <c:grouping val="standard"/>
        <c:ser>
          <c:idx val="0"/>
          <c:order val="0"/>
          <c:tx>
            <c:strRef>
              <c:f>диаграмма!$H$52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54623294272941E-2"/>
                  <c:y val="-3.861177232229209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001400093324846E-2"/>
                  <c:y val="-3.51061264368684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249113003505892E-2"/>
                  <c:y val="-3.76424071245012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1292786355609E-2"/>
                  <c:y val="-2.5806637239456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169120577637087E-2"/>
                  <c:y val="-3.202726621253864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33041161711E-2"/>
                  <c:y val="-2.789995565086564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6643528460590456E-2"/>
                  <c:y val="-3.82356063508132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414470496549806E-2"/>
                  <c:y val="-4.13240206144901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6360056000423071E-2"/>
                  <c:y val="-4.097292544779332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7560558111572108E-2"/>
                  <c:y val="3.4480779015629799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диаграмма!$H$53:$H$64</c:f>
              <c:numCache>
                <c:formatCode>0.0</c:formatCode>
                <c:ptCount val="12"/>
                <c:pt idx="0">
                  <c:v>949.76190476190482</c:v>
                </c:pt>
                <c:pt idx="1">
                  <c:v>1035.7</c:v>
                </c:pt>
                <c:pt idx="2">
                  <c:v>1081.1818181818182</c:v>
                </c:pt>
                <c:pt idx="3">
                  <c:v>1162.5</c:v>
                </c:pt>
                <c:pt idx="4">
                  <c:v>1130.3684210526317</c:v>
                </c:pt>
                <c:pt idx="5">
                  <c:v>1217.8599999999999</c:v>
                </c:pt>
                <c:pt idx="6">
                  <c:v>1162.2608695652175</c:v>
                </c:pt>
                <c:pt idx="7">
                  <c:v>1244.5999999999999</c:v>
                </c:pt>
                <c:pt idx="8">
                  <c:v>1288.7045454545455</c:v>
                </c:pt>
                <c:pt idx="9">
                  <c:v>1332.7727272727273</c:v>
                </c:pt>
                <c:pt idx="10">
                  <c:v>1400.6190476190477</c:v>
                </c:pt>
                <c:pt idx="11">
                  <c:v>1444.0952380952381</c:v>
                </c:pt>
              </c:numCache>
            </c:numRef>
          </c:val>
        </c:ser>
        <c:ser>
          <c:idx val="1"/>
          <c:order val="1"/>
          <c:tx>
            <c:strRef>
              <c:f>диаграмма!$I$52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7964624875412E-2"/>
                  <c:y val="-4.37024044980175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692721944453429E-2"/>
                  <c:y val="-4.49428418604073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949908901670676E-3"/>
                  <c:y val="-7.3744957765286339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58765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4918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909970827982111E-2"/>
                  <c:y val="-3.072318293573022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957100760499851E-2"/>
                  <c:y val="-3.93038235770156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3340391248819554E-2"/>
                  <c:y val="-4.255078304785358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511166548124476E-2"/>
                  <c:y val="-3.5339920150221991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диаграмма!$I$53:$I$64</c:f>
              <c:numCache>
                <c:formatCode>0.0</c:formatCode>
                <c:ptCount val="12"/>
                <c:pt idx="0">
                  <c:v>1562.75</c:v>
                </c:pt>
                <c:pt idx="1">
                  <c:v>1520.35</c:v>
                </c:pt>
                <c:pt idx="2">
                  <c:v>1599.43</c:v>
                </c:pt>
                <c:pt idx="3">
                  <c:v>1715.55</c:v>
                </c:pt>
                <c:pt idx="4">
                  <c:v>1622.58</c:v>
                </c:pt>
                <c:pt idx="5">
                  <c:v>1553.95</c:v>
                </c:pt>
                <c:pt idx="6">
                  <c:v>1526.32</c:v>
                </c:pt>
                <c:pt idx="7">
                  <c:v>1540.95</c:v>
                </c:pt>
                <c:pt idx="8">
                  <c:v>1591.61</c:v>
                </c:pt>
                <c:pt idx="9">
                  <c:v>1688.69</c:v>
                </c:pt>
                <c:pt idx="10">
                  <c:v>1692.77</c:v>
                </c:pt>
                <c:pt idx="11">
                  <c:v>1709.48</c:v>
                </c:pt>
              </c:numCache>
            </c:numRef>
          </c:val>
        </c:ser>
        <c:ser>
          <c:idx val="2"/>
          <c:order val="2"/>
          <c:tx>
            <c:strRef>
              <c:f>диаграмма!$J$52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3451503522995E-2"/>
                  <c:y val="-3.57023442139090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171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407263734113482E-2"/>
                  <c:y val="-3.243007583403174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212378161857646E-2"/>
                  <c:y val="-3.077641700926061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4.32974608225959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183238395250349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035792762931612E-2"/>
                  <c:y val="-3.058736208604550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703657005758693E-2"/>
                  <c:y val="-1.826797628057103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9794980558501242E-2"/>
                  <c:y val="-5.391003320520853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диаграмма!$J$53:$J$64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  <c:pt idx="6">
                  <c:v>1759.76</c:v>
                </c:pt>
                <c:pt idx="7">
                  <c:v>1804.36</c:v>
                </c:pt>
                <c:pt idx="8">
                  <c:v>1743.44</c:v>
                </c:pt>
                <c:pt idx="9">
                  <c:v>1535.1904761904761</c:v>
                </c:pt>
                <c:pt idx="10">
                  <c:v>1594.93</c:v>
                </c:pt>
                <c:pt idx="11">
                  <c:v>1462.2</c:v>
                </c:pt>
              </c:numCache>
            </c:numRef>
          </c:val>
        </c:ser>
        <c:dLbls>
          <c:showVal val="1"/>
        </c:dLbls>
        <c:marker val="1"/>
        <c:axId val="94150016"/>
        <c:axId val="94381184"/>
      </c:lineChart>
      <c:catAx>
        <c:axId val="94150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4381184"/>
        <c:crosses val="autoZero"/>
        <c:auto val="1"/>
        <c:lblAlgn val="ctr"/>
        <c:lblOffset val="100"/>
        <c:tickLblSkip val="1"/>
        <c:tickMarkSkip val="1"/>
      </c:catAx>
      <c:valAx>
        <c:axId val="94381184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415001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диаграмма!$Q$52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269119582289E-2"/>
                  <c:y val="-4.370726836822274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344557994080516E-2"/>
                  <c:y val="-2.197429233107001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412939880747582E-2"/>
                  <c:y val="-4.720042690053412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81277866692E-2"/>
                  <c:y val="-3.645627069860644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170882894957282E-2"/>
                  <c:y val="-2.564116529278381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5628141717569816E-2"/>
                  <c:y val="-4.384363701956481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785820951110782E-2"/>
                  <c:y val="-4.3326878841386994E-2"/>
                </c:manualLayout>
              </c:layout>
              <c:showVal val="1"/>
            </c:dLbl>
            <c:dLbl>
              <c:idx val="9"/>
              <c:layout>
                <c:manualLayout>
                  <c:x val="-2.2780570415618012E-2"/>
                  <c:y val="-4.019000060126772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4204356066593716E-2"/>
                  <c:y val="-4.38436370195648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747069972450416E-2"/>
                  <c:y val="-5.115090985615892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диаграмма!$Q$53:$Q$64</c:f>
              <c:numCache>
                <c:formatCode>0.0</c:formatCode>
                <c:ptCount val="12"/>
                <c:pt idx="0">
                  <c:v>11.291428571428572</c:v>
                </c:pt>
                <c:pt idx="1">
                  <c:v>13.4125</c:v>
                </c:pt>
                <c:pt idx="2">
                  <c:v>13.116818181818182</c:v>
                </c:pt>
                <c:pt idx="3">
                  <c:v>12.514750000000001</c:v>
                </c:pt>
                <c:pt idx="4">
                  <c:v>14.028947368421051</c:v>
                </c:pt>
                <c:pt idx="5">
                  <c:v>14.65</c:v>
                </c:pt>
                <c:pt idx="6">
                  <c:v>13.361739130434783</c:v>
                </c:pt>
                <c:pt idx="7">
                  <c:v>14.3475</c:v>
                </c:pt>
                <c:pt idx="8">
                  <c:v>16.389545454545456</c:v>
                </c:pt>
                <c:pt idx="9">
                  <c:v>17.236136363636362</c:v>
                </c:pt>
                <c:pt idx="10">
                  <c:v>17.809880952380951</c:v>
                </c:pt>
                <c:pt idx="11">
                  <c:v>17.672857142857143</c:v>
                </c:pt>
              </c:numCache>
            </c:numRef>
          </c:val>
        </c:ser>
        <c:ser>
          <c:idx val="1"/>
          <c:order val="1"/>
          <c:tx>
            <c:strRef>
              <c:f>диаграмма!$R$52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11080677836695E-2"/>
                  <c:y val="-4.32767090554358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32048919417005E-2"/>
                  <c:y val="-4.04714763893455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192260279573891E-2"/>
                  <c:y val="-4.33832211651509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629561225690832E-2"/>
                  <c:y val="-4.0816762311490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187698447131954E-2"/>
                  <c:y val="-4.19868867571982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232032166191992E-2"/>
                  <c:y val="-4.04256118119635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71079128042E-2"/>
                  <c:y val="-5.73396122094908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787559014340797E-2"/>
                  <c:y val="-6.045037778820830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18985632351E-2"/>
                  <c:y val="-3.532980110121176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0092075209089E-2"/>
                  <c:y val="-4.39940672183555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102262340052E-2"/>
                  <c:y val="-4.38629448766720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342324230747737E-2"/>
                  <c:y val="2.984780699956520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диаграмма!$R$53:$R$64</c:f>
              <c:numCache>
                <c:formatCode>0.0</c:formatCode>
                <c:ptCount val="12"/>
                <c:pt idx="0">
                  <c:v>17.805500000000002</c:v>
                </c:pt>
                <c:pt idx="1">
                  <c:v>15.873000000000001</c:v>
                </c:pt>
                <c:pt idx="2">
                  <c:v>17.11</c:v>
                </c:pt>
                <c:pt idx="3">
                  <c:v>18.100000000000001</c:v>
                </c:pt>
                <c:pt idx="4">
                  <c:v>18.420000000000002</c:v>
                </c:pt>
                <c:pt idx="5">
                  <c:v>18.46</c:v>
                </c:pt>
                <c:pt idx="6">
                  <c:v>17.96</c:v>
                </c:pt>
                <c:pt idx="7">
                  <c:v>18.36</c:v>
                </c:pt>
                <c:pt idx="8">
                  <c:v>20.55</c:v>
                </c:pt>
                <c:pt idx="9">
                  <c:v>23.39</c:v>
                </c:pt>
                <c:pt idx="10">
                  <c:v>26.54</c:v>
                </c:pt>
                <c:pt idx="11">
                  <c:v>29.35</c:v>
                </c:pt>
              </c:numCache>
            </c:numRef>
          </c:val>
        </c:ser>
        <c:ser>
          <c:idx val="2"/>
          <c:order val="2"/>
          <c:tx>
            <c:strRef>
              <c:f>диаграмма!$S$52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997017802733402E-2"/>
                  <c:y val="-4.754613218052750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23046853186E-2"/>
                  <c:y val="-3.41688234961936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0708628774523652E-2"/>
                  <c:y val="-2.825742648005783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2754502102030323E-2"/>
                  <c:y val="-1.807566094121190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64816036383575E-2"/>
                  <c:y val="-4.611998085874950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8368794326241127E-2"/>
                  <c:y val="-4.3786338719650188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диаграмма!$S$53:$S$64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  <c:pt idx="6">
                  <c:v>37.92</c:v>
                </c:pt>
                <c:pt idx="7">
                  <c:v>40.299999999999997</c:v>
                </c:pt>
                <c:pt idx="8">
                  <c:v>37.93</c:v>
                </c:pt>
                <c:pt idx="9">
                  <c:v>31.974761904761902</c:v>
                </c:pt>
                <c:pt idx="10">
                  <c:v>33.08</c:v>
                </c:pt>
                <c:pt idx="11">
                  <c:v>30.41</c:v>
                </c:pt>
              </c:numCache>
            </c:numRef>
          </c:val>
        </c:ser>
        <c:dLbls>
          <c:showVal val="1"/>
        </c:dLbls>
        <c:marker val="1"/>
        <c:axId val="94564352"/>
        <c:axId val="94565888"/>
      </c:lineChart>
      <c:catAx>
        <c:axId val="94564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4565888"/>
        <c:crosses val="autoZero"/>
        <c:auto val="1"/>
        <c:lblAlgn val="ctr"/>
        <c:lblOffset val="100"/>
        <c:tickLblSkip val="1"/>
        <c:tickMarkSkip val="1"/>
      </c:catAx>
      <c:valAx>
        <c:axId val="94565888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4223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456435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6627"/>
          <c:y val="0.91028175345485163"/>
          <c:w val="0.28101813890443988"/>
          <c:h val="6.053276489610347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диаграмма!$A$7:$A$7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диаграмма!$C$6:$C$7</c:f>
              <c:numCache>
                <c:formatCode>#,##0.0</c:formatCode>
                <c:ptCount val="2"/>
                <c:pt idx="0">
                  <c:v>38.4</c:v>
                </c:pt>
                <c:pt idx="1">
                  <c:v>61.6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5372"/>
          <c:y val="7.63025341435343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2068"/>
        </c:manualLayout>
      </c:layout>
      <c:lineChart>
        <c:grouping val="standard"/>
        <c:ser>
          <c:idx val="0"/>
          <c:order val="0"/>
          <c:tx>
            <c:strRef>
              <c:f>диаграмма!$N$52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567814140622144E-2"/>
                  <c:y val="-4.098146744648296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743643513066212E-2"/>
                  <c:y val="-3.51064250503841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895200256313937E-2"/>
                  <c:y val="-5.077312506090422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716222375615066E-2"/>
                  <c:y val="-3.548165845108549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152632050590318E-2"/>
                  <c:y val="-3.197335332583001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974115760965177E-2"/>
                  <c:y val="-3.105553457563739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7027676391583488E-2"/>
                  <c:y val="-3.198761159528627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1979863120535747E-2"/>
                  <c:y val="-3.895422050109939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71473462426587E-2"/>
                  <c:y val="-4.097291117298871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55245178649E-2"/>
                  <c:y val="-3.828442117434123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диаграмма!$N$53:$N$64</c:f>
              <c:numCache>
                <c:formatCode>0.0</c:formatCode>
                <c:ptCount val="12"/>
                <c:pt idx="0">
                  <c:v>858.69047619047615</c:v>
                </c:pt>
                <c:pt idx="1">
                  <c:v>943.16250000000002</c:v>
                </c:pt>
                <c:pt idx="2">
                  <c:v>924.27272727272725</c:v>
                </c:pt>
                <c:pt idx="3">
                  <c:v>890.2</c:v>
                </c:pt>
                <c:pt idx="4">
                  <c:v>928.64473684210532</c:v>
                </c:pt>
                <c:pt idx="5">
                  <c:v>945.67</c:v>
                </c:pt>
                <c:pt idx="6">
                  <c:v>934.22826086956525</c:v>
                </c:pt>
                <c:pt idx="7">
                  <c:v>949.37999999999988</c:v>
                </c:pt>
                <c:pt idx="8">
                  <c:v>996.5886363636364</c:v>
                </c:pt>
                <c:pt idx="9">
                  <c:v>1043.159090909091</c:v>
                </c:pt>
                <c:pt idx="10">
                  <c:v>1124.0595238095239</c:v>
                </c:pt>
                <c:pt idx="11">
                  <c:v>1131.8214285714287</c:v>
                </c:pt>
              </c:numCache>
            </c:numRef>
          </c:val>
        </c:ser>
        <c:ser>
          <c:idx val="1"/>
          <c:order val="1"/>
          <c:tx>
            <c:strRef>
              <c:f>диаграмма!$O$52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95519867106E-2"/>
                  <c:y val="-3.65957668477296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9647691216486E-2"/>
                  <c:y val="-3.181210402558538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358854272616102E-2"/>
                  <c:y val="-3.707838542890478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71089082732527E-2"/>
                  <c:y val="-4.21510249099274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365606786480301E-2"/>
                  <c:y val="-3.65556763095050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523126724529206E-2"/>
                  <c:y val="-4.130450459951311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5826448068085925E-2"/>
                  <c:y val="-4.915194173665646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3340391248819554E-2"/>
                  <c:y val="-4.255078304785358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511162762475768E-2"/>
                  <c:y val="-3.901681199200829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диаграмма!$O$53:$O$64</c:f>
              <c:numCache>
                <c:formatCode>0.0</c:formatCode>
                <c:ptCount val="12"/>
                <c:pt idx="0">
                  <c:v>1117.9625000000001</c:v>
                </c:pt>
                <c:pt idx="1">
                  <c:v>1095.4124999999999</c:v>
                </c:pt>
                <c:pt idx="2">
                  <c:v>1113.3399999999999</c:v>
                </c:pt>
                <c:pt idx="3">
                  <c:v>1148.69</c:v>
                </c:pt>
                <c:pt idx="4">
                  <c:v>1205.43</c:v>
                </c:pt>
                <c:pt idx="5">
                  <c:v>1234.075</c:v>
                </c:pt>
                <c:pt idx="6">
                  <c:v>1192.97</c:v>
                </c:pt>
                <c:pt idx="7">
                  <c:v>1215.81</c:v>
                </c:pt>
                <c:pt idx="8">
                  <c:v>1270.98</c:v>
                </c:pt>
                <c:pt idx="9">
                  <c:v>1342</c:v>
                </c:pt>
                <c:pt idx="10">
                  <c:v>1369.89</c:v>
                </c:pt>
                <c:pt idx="11">
                  <c:v>1391.01</c:v>
                </c:pt>
              </c:numCache>
            </c:numRef>
          </c:val>
        </c:ser>
        <c:ser>
          <c:idx val="2"/>
          <c:order val="2"/>
          <c:tx>
            <c:strRef>
              <c:f>диаграмма!$P$52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65606786480301E-2"/>
                  <c:y val="-2.744031361525911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173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810561439522676E-2"/>
                  <c:y val="-3.89164216973057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007609244811702E-2"/>
                  <c:y val="-3.087930231364847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3.362915129294296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095106086288525E-2"/>
                  <c:y val="-4.493489526674650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975729438910285E-2"/>
                  <c:y val="-2.16987454873672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2658489268905015E-2"/>
                  <c:y val="-2.330953115992274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117584188508774E-2"/>
                  <c:y val="-2.724921012024537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диаграмма!$P$53:$P$64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  <c:pt idx="6">
                  <c:v>1572.81</c:v>
                </c:pt>
                <c:pt idx="7">
                  <c:v>1755.81</c:v>
                </c:pt>
                <c:pt idx="8">
                  <c:v>1769.76</c:v>
                </c:pt>
                <c:pt idx="9">
                  <c:v>1665.2142857142858</c:v>
                </c:pt>
                <c:pt idx="10">
                  <c:v>1738.98</c:v>
                </c:pt>
                <c:pt idx="11">
                  <c:v>1646.18</c:v>
                </c:pt>
              </c:numCache>
            </c:numRef>
          </c:val>
        </c:ser>
        <c:dLbls>
          <c:showVal val="1"/>
        </c:dLbls>
        <c:marker val="1"/>
        <c:axId val="94495872"/>
        <c:axId val="94497408"/>
      </c:lineChart>
      <c:catAx>
        <c:axId val="94495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4497408"/>
        <c:crosses val="autoZero"/>
        <c:auto val="1"/>
        <c:lblAlgn val="ctr"/>
        <c:lblOffset val="100"/>
        <c:tickLblSkip val="1"/>
        <c:tickMarkSkip val="1"/>
      </c:catAx>
      <c:valAx>
        <c:axId val="94497408"/>
        <c:scaling>
          <c:orientation val="minMax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1584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449587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1366528"/>
        <c:axId val="91368064"/>
        <c:axId val="0"/>
      </c:bar3DChart>
      <c:catAx>
        <c:axId val="913665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368064"/>
        <c:crosses val="autoZero"/>
        <c:auto val="1"/>
        <c:lblAlgn val="ctr"/>
        <c:lblOffset val="100"/>
        <c:tickLblSkip val="1"/>
        <c:tickMarkSkip val="1"/>
      </c:catAx>
      <c:valAx>
        <c:axId val="91368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366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4642944"/>
        <c:axId val="94644480"/>
        <c:axId val="0"/>
      </c:bar3DChart>
      <c:catAx>
        <c:axId val="946429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4644480"/>
        <c:crosses val="autoZero"/>
        <c:auto val="1"/>
        <c:lblAlgn val="ctr"/>
        <c:lblOffset val="100"/>
        <c:tickLblSkip val="1"/>
        <c:tickMarkSkip val="1"/>
      </c:catAx>
      <c:valAx>
        <c:axId val="94644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4642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91570944"/>
        <c:axId val="91572480"/>
        <c:axId val="0"/>
      </c:bar3DChart>
      <c:catAx>
        <c:axId val="915709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572480"/>
        <c:crosses val="autoZero"/>
        <c:auto val="1"/>
        <c:lblAlgn val="ctr"/>
        <c:lblOffset val="100"/>
        <c:tickLblSkip val="1"/>
        <c:tickMarkSkip val="1"/>
      </c:catAx>
      <c:valAx>
        <c:axId val="91572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570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5306112"/>
        <c:axId val="95307648"/>
        <c:axId val="0"/>
      </c:bar3DChart>
      <c:catAx>
        <c:axId val="953061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5307648"/>
        <c:crosses val="autoZero"/>
        <c:auto val="1"/>
        <c:lblAlgn val="ctr"/>
        <c:lblOffset val="100"/>
        <c:tickLblSkip val="1"/>
        <c:tickMarkSkip val="1"/>
      </c:catAx>
      <c:valAx>
        <c:axId val="95307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5306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диаграмма!$A$10:$A$12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диаграмма!$C$10:$C$12</c:f>
              <c:numCache>
                <c:formatCode>#,##0.0</c:formatCode>
                <c:ptCount val="3"/>
                <c:pt idx="0">
                  <c:v>42.7</c:v>
                </c:pt>
                <c:pt idx="1">
                  <c:v>25.8</c:v>
                </c:pt>
                <c:pt idx="2">
                  <c:v>31.5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</a:t>
            </a:r>
            <a:r>
              <a:rPr lang="en-US" sz="1375" b="1" i="0" strike="noStrike">
                <a:solidFill>
                  <a:srgbClr val="000000"/>
                </a:solidFill>
                <a:latin typeface="Times New Roman Cyr"/>
              </a:rPr>
              <a:t>01</a:t>
            </a: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.201</a:t>
            </a:r>
            <a:r>
              <a:rPr lang="en-US" sz="1375" b="1" i="0" strike="noStrike">
                <a:solidFill>
                  <a:srgbClr val="000000"/>
                </a:solidFill>
                <a:latin typeface="Times New Roman Cyr"/>
              </a:rPr>
              <a:t>2</a:t>
            </a: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г.</a:t>
            </a:r>
          </a:p>
        </c:rich>
      </c:tx>
      <c:layout>
        <c:manualLayout>
          <c:xMode val="edge"/>
          <c:yMode val="edge"/>
          <c:x val="0.19705094400599241"/>
          <c:y val="3.24324324324324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675603217158173"/>
          <c:y val="0.39459511533350738"/>
          <c:w val="0.4410187667560323"/>
          <c:h val="0.351351815022994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968562727729762E-2"/>
                  <c:y val="-0.131894898016029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</a:t>
                    </a:r>
                    <a:r>
                      <a:rPr lang="en-US"/>
                      <a:t>19</a:t>
                    </a:r>
                    <a:r>
                      <a:rPr lang="ru-RU"/>
                      <a:t>,</a:t>
                    </a:r>
                    <a:r>
                      <a:rPr lang="en-US"/>
                      <a:t>7</a:t>
                    </a:r>
                    <a:r>
                      <a:rPr lang="ru-RU"/>
                      <a:t>%
(10г.- 19,</a:t>
                    </a:r>
                    <a:r>
                      <a:rPr lang="en-US"/>
                      <a:t>3</a:t>
                    </a:r>
                    <a:r>
                      <a:rPr lang="ru-RU"/>
                      <a:t>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6.5441331796762744E-2"/>
                  <c:y val="-3.17436960249126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</a:t>
                    </a:r>
                    <a:r>
                      <a:rPr lang="en-US"/>
                      <a:t>16</a:t>
                    </a:r>
                    <a:r>
                      <a:rPr lang="ru-RU"/>
                      <a:t>,</a:t>
                    </a:r>
                    <a:r>
                      <a:rPr lang="en-US"/>
                      <a:t>0</a:t>
                    </a:r>
                    <a:r>
                      <a:rPr lang="ru-RU"/>
                      <a:t>%
(10г.- 17,</a:t>
                    </a:r>
                    <a:r>
                      <a:rPr lang="en-US"/>
                      <a:t>0</a:t>
                    </a:r>
                    <a:r>
                      <a:rPr lang="ru-RU"/>
                      <a:t>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1773876278181021"/>
                  <c:y val="3.23612776596386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</a:t>
                    </a:r>
                    <a:r>
                      <a:rPr lang="en-US"/>
                      <a:t>3</a:t>
                    </a:r>
                    <a:r>
                      <a:rPr lang="ru-RU"/>
                      <a:t>,7%
(10г.- 3</a:t>
                    </a:r>
                    <a:r>
                      <a:rPr lang="en-US"/>
                      <a:t>4</a:t>
                    </a:r>
                    <a:r>
                      <a:rPr lang="ru-RU"/>
                      <a:t>,</a:t>
                    </a:r>
                    <a:r>
                      <a:rPr lang="en-US"/>
                      <a:t>6</a:t>
                    </a:r>
                    <a:r>
                      <a:rPr lang="ru-RU"/>
                      <a:t>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3.0749842485258343E-2"/>
                  <c:y val="0.1196583408971843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</a:t>
                    </a:r>
                    <a:r>
                      <a:rPr lang="en-US"/>
                      <a:t>7</a:t>
                    </a:r>
                    <a:r>
                      <a:rPr lang="ru-RU"/>
                      <a:t>,</a:t>
                    </a:r>
                    <a:r>
                      <a:rPr lang="en-US"/>
                      <a:t>1</a:t>
                    </a:r>
                    <a:r>
                      <a:rPr lang="ru-RU"/>
                      <a:t>%
(10г.- </a:t>
                    </a:r>
                    <a:r>
                      <a:rPr lang="en-US"/>
                      <a:t>17</a:t>
                    </a:r>
                    <a:r>
                      <a:rPr lang="ru-RU"/>
                      <a:t>,</a:t>
                    </a:r>
                    <a:r>
                      <a:rPr lang="en-US"/>
                      <a:t>5</a:t>
                    </a:r>
                    <a:r>
                      <a:rPr lang="ru-RU"/>
                      <a:t>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4.2947679562286505E-2"/>
                  <c:y val="-0.108663981007188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</a:t>
                    </a:r>
                    <a:r>
                      <a:rPr lang="en-US"/>
                      <a:t>2</a:t>
                    </a:r>
                    <a:r>
                      <a:rPr lang="ru-RU"/>
                      <a:t>,</a:t>
                    </a:r>
                    <a:r>
                      <a:rPr lang="en-US"/>
                      <a:t>8</a:t>
                    </a:r>
                    <a:r>
                      <a:rPr lang="ru-RU"/>
                      <a:t>%
(10г.-11,0%)</a:t>
                    </a:r>
                  </a:p>
                </c:rich>
              </c:tx>
              <c:spPr/>
              <c:dLblPos val="bestFit"/>
            </c:dLbl>
            <c:showVal val="1"/>
            <c:showCatName val="1"/>
            <c:showPercent val="1"/>
            <c:showLeaderLines val="1"/>
          </c:dLbls>
          <c:cat>
            <c:strRef>
              <c:f>диаграмма!$A$14:$A$18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</c:strCache>
            </c:strRef>
          </c:cat>
          <c:val>
            <c:numRef>
              <c:f>диаграмма!$C$14:$C$18</c:f>
              <c:numCache>
                <c:formatCode>0.0</c:formatCode>
                <c:ptCount val="5"/>
                <c:pt idx="0">
                  <c:v>19.7</c:v>
                </c:pt>
                <c:pt idx="1">
                  <c:v>16</c:v>
                </c:pt>
                <c:pt idx="2">
                  <c:v>33.700000000000003</c:v>
                </c:pt>
                <c:pt idx="3">
                  <c:v>17.100000000000001</c:v>
                </c:pt>
                <c:pt idx="4">
                  <c:v>12.8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1882"/>
          <c:y val="9.3243871127756547E-2"/>
          <c:w val="0.76275027147821828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диаграмма!$A$6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448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25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диаграмма!$B$4:$C$4</c:f>
              <c:strCache>
                <c:ptCount val="2"/>
                <c:pt idx="0">
                  <c:v>на 01.01.2011г.</c:v>
                </c:pt>
                <c:pt idx="1">
                  <c:v>на 01.01.2012г.</c:v>
                </c:pt>
              </c:strCache>
            </c:strRef>
          </c:cat>
          <c:val>
            <c:numRef>
              <c:f>диаграмма!$B$6:$C$6</c:f>
              <c:numCache>
                <c:formatCode>#,##0.0</c:formatCode>
                <c:ptCount val="2"/>
                <c:pt idx="0">
                  <c:v>35.9</c:v>
                </c:pt>
                <c:pt idx="1">
                  <c:v>38.4</c:v>
                </c:pt>
              </c:numCache>
            </c:numRef>
          </c:val>
        </c:ser>
        <c:ser>
          <c:idx val="1"/>
          <c:order val="1"/>
          <c:tx>
            <c:strRef>
              <c:f>диаграмма!$A$7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диаграмма!$B$4:$C$4</c:f>
              <c:strCache>
                <c:ptCount val="2"/>
                <c:pt idx="0">
                  <c:v>на 01.01.2011г.</c:v>
                </c:pt>
                <c:pt idx="1">
                  <c:v>на 01.01.2012г.</c:v>
                </c:pt>
              </c:strCache>
            </c:strRef>
          </c:cat>
          <c:val>
            <c:numRef>
              <c:f>диаграмма!$B$7:$C$7</c:f>
              <c:numCache>
                <c:formatCode>#,##0.0</c:formatCode>
                <c:ptCount val="2"/>
                <c:pt idx="0">
                  <c:v>64.099999999999994</c:v>
                </c:pt>
                <c:pt idx="1">
                  <c:v>61.6</c:v>
                </c:pt>
              </c:numCache>
            </c:numRef>
          </c:val>
        </c:ser>
        <c:dLbls>
          <c:showVal val="1"/>
        </c:dLbls>
        <c:shape val="box"/>
        <c:axId val="90368640"/>
        <c:axId val="90182016"/>
        <c:axId val="0"/>
      </c:bar3DChart>
      <c:catAx>
        <c:axId val="9036864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90182016"/>
        <c:crosses val="autoZero"/>
        <c:lblAlgn val="ctr"/>
        <c:lblOffset val="100"/>
        <c:tickLblSkip val="1"/>
        <c:tickMarkSkip val="1"/>
      </c:catAx>
      <c:valAx>
        <c:axId val="90182016"/>
        <c:scaling>
          <c:orientation val="minMax"/>
        </c:scaling>
        <c:delete val="1"/>
        <c:axPos val="b"/>
        <c:numFmt formatCode="#,##0.0" sourceLinked="1"/>
        <c:tickLblPos val="none"/>
        <c:crossAx val="90368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724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диаграмма!$A$10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7238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диаграмма!$B$9:$C$9</c:f>
              <c:strCache>
                <c:ptCount val="2"/>
                <c:pt idx="0">
                  <c:v>на 01.01.2011г.</c:v>
                </c:pt>
                <c:pt idx="1">
                  <c:v>на 01.01.2012г.</c:v>
                </c:pt>
              </c:strCache>
            </c:strRef>
          </c:cat>
          <c:val>
            <c:numRef>
              <c:f>диаграмма!$B$10:$C$10</c:f>
              <c:numCache>
                <c:formatCode>#,##0.0</c:formatCode>
                <c:ptCount val="2"/>
                <c:pt idx="0">
                  <c:v>43.4</c:v>
                </c:pt>
                <c:pt idx="1">
                  <c:v>42.7</c:v>
                </c:pt>
              </c:numCache>
            </c:numRef>
          </c:val>
        </c:ser>
        <c:ser>
          <c:idx val="1"/>
          <c:order val="1"/>
          <c:tx>
            <c:strRef>
              <c:f>диаграмма!$A$11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7238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диаграмма!$B$9:$C$9</c:f>
              <c:strCache>
                <c:ptCount val="2"/>
                <c:pt idx="0">
                  <c:v>на 01.01.2011г.</c:v>
                </c:pt>
                <c:pt idx="1">
                  <c:v>на 01.01.2012г.</c:v>
                </c:pt>
              </c:strCache>
            </c:strRef>
          </c:cat>
          <c:val>
            <c:numRef>
              <c:f>диаграмма!$B$11:$C$11</c:f>
              <c:numCache>
                <c:formatCode>#,##0.0</c:formatCode>
                <c:ptCount val="2"/>
                <c:pt idx="0">
                  <c:v>24.6</c:v>
                </c:pt>
                <c:pt idx="1">
                  <c:v>25.8</c:v>
                </c:pt>
              </c:numCache>
            </c:numRef>
          </c:val>
        </c:ser>
        <c:ser>
          <c:idx val="2"/>
          <c:order val="2"/>
          <c:tx>
            <c:strRef>
              <c:f>диаграмма!$A$12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399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диаграмма!$B$9:$C$9</c:f>
              <c:strCache>
                <c:ptCount val="2"/>
                <c:pt idx="0">
                  <c:v>на 01.01.2011г.</c:v>
                </c:pt>
                <c:pt idx="1">
                  <c:v>на 01.01.2012г.</c:v>
                </c:pt>
              </c:strCache>
            </c:strRef>
          </c:cat>
          <c:val>
            <c:numRef>
              <c:f>диаграмма!$B$12:$C$12</c:f>
              <c:numCache>
                <c:formatCode>#,##0.0</c:formatCode>
                <c:ptCount val="2"/>
                <c:pt idx="0">
                  <c:v>32</c:v>
                </c:pt>
                <c:pt idx="1">
                  <c:v>31.5</c:v>
                </c:pt>
              </c:numCache>
            </c:numRef>
          </c:val>
        </c:ser>
        <c:dLbls>
          <c:showVal val="1"/>
        </c:dLbls>
        <c:shape val="box"/>
        <c:axId val="90238336"/>
        <c:axId val="90514560"/>
        <c:axId val="0"/>
      </c:bar3DChart>
      <c:catAx>
        <c:axId val="9023833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90514560"/>
        <c:crosses val="autoZero"/>
        <c:auto val="1"/>
        <c:lblAlgn val="ctr"/>
        <c:lblOffset val="100"/>
        <c:tickLblSkip val="1"/>
        <c:tickMarkSkip val="1"/>
      </c:catAx>
      <c:valAx>
        <c:axId val="90514560"/>
        <c:scaling>
          <c:orientation val="minMax"/>
        </c:scaling>
        <c:delete val="1"/>
        <c:axPos val="b"/>
        <c:numFmt formatCode="#,##0.0" sourceLinked="1"/>
        <c:tickLblPos val="none"/>
        <c:crossAx val="90238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3359"/>
        </c:manualLayout>
      </c:layout>
      <c:spPr>
        <a:noFill/>
        <a:ln w="25400">
          <a:noFill/>
        </a:ln>
      </c:spPr>
      <c:txPr>
        <a:bodyPr/>
        <a:lstStyle/>
        <a:p>
          <a:pPr>
            <a:defRPr sz="7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49526277609"/>
          <c:y val="6.700244952460153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2011</c:v>
          </c:tx>
          <c:spPr>
            <a:solidFill>
              <a:srgbClr val="0070C0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sz="1800"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dLbl>
            <c:dLbl>
              <c:idx val="8"/>
              <c:numFmt formatCode="#,##0.0" sourceLinked="0"/>
              <c:spPr/>
              <c:txPr>
                <a:bodyPr/>
                <a:lstStyle/>
                <a:p>
                  <a:pPr>
                    <a:defRPr sz="1600" b="0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dLbl>
            <c:dLbl>
              <c:idx val="10"/>
              <c:numFmt formatCode="#,##0.0" sourceLinked="0"/>
              <c:spPr/>
              <c:txPr>
                <a:bodyPr/>
                <a:lstStyle/>
                <a:p>
                  <a:pPr>
                    <a:defRPr sz="1800"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600">
                    <a:solidFill>
                      <a:srgbClr val="0070C0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диаграмма!$A$38:$A$46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г. Дудинка</c:v>
                </c:pt>
                <c:pt idx="6">
                  <c:v>Магаданская область</c:v>
                </c:pt>
                <c:pt idx="7">
                  <c:v>Ненецкий авт.округ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диаграмма!$B$38:$B$46</c:f>
              <c:numCache>
                <c:formatCode>0.0</c:formatCode>
                <c:ptCount val="9"/>
                <c:pt idx="0">
                  <c:v>2419.9299999999998</c:v>
                </c:pt>
                <c:pt idx="1">
                  <c:v>2713.61</c:v>
                </c:pt>
                <c:pt idx="2">
                  <c:v>3945.4</c:v>
                </c:pt>
                <c:pt idx="3">
                  <c:v>3866.83</c:v>
                </c:pt>
                <c:pt idx="4">
                  <c:v>4215.83</c:v>
                </c:pt>
                <c:pt idx="5">
                  <c:v>4362.7299999999996</c:v>
                </c:pt>
                <c:pt idx="6">
                  <c:v>4493.6899999999996</c:v>
                </c:pt>
                <c:pt idx="7">
                  <c:v>4733.17</c:v>
                </c:pt>
                <c:pt idx="8">
                  <c:v>6532.63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rgbClr val="92D050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6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диаграмма!$A$38:$A$46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г. Дудинка</c:v>
                </c:pt>
                <c:pt idx="6">
                  <c:v>Магаданская область</c:v>
                </c:pt>
                <c:pt idx="7">
                  <c:v>Ненецкий авт.округ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диаграмма!$C$38:$C$46</c:f>
              <c:numCache>
                <c:formatCode>0.0</c:formatCode>
                <c:ptCount val="9"/>
                <c:pt idx="0">
                  <c:v>2625.65</c:v>
                </c:pt>
                <c:pt idx="1">
                  <c:v>2701.4</c:v>
                </c:pt>
                <c:pt idx="2">
                  <c:v>3808.74</c:v>
                </c:pt>
                <c:pt idx="3">
                  <c:v>3952.34</c:v>
                </c:pt>
                <c:pt idx="4">
                  <c:v>4129.16</c:v>
                </c:pt>
                <c:pt idx="5">
                  <c:v>4140.3599999999997</c:v>
                </c:pt>
                <c:pt idx="6">
                  <c:v>4225.17</c:v>
                </c:pt>
                <c:pt idx="7">
                  <c:v>4337.71</c:v>
                </c:pt>
                <c:pt idx="8">
                  <c:v>6246.31</c:v>
                </c:pt>
              </c:numCache>
            </c:numRef>
          </c:val>
        </c:ser>
        <c:gapWidth val="123"/>
        <c:axId val="90883968"/>
        <c:axId val="90885504"/>
      </c:barChart>
      <c:catAx>
        <c:axId val="9088396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90885504"/>
        <c:crosses val="autoZero"/>
        <c:auto val="1"/>
        <c:lblAlgn val="ctr"/>
        <c:lblOffset val="100"/>
        <c:tickLblSkip val="1"/>
        <c:tickMarkSkip val="1"/>
      </c:catAx>
      <c:valAx>
        <c:axId val="90885504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руб.</a:t>
                </a:r>
              </a:p>
            </c:rich>
          </c:tx>
          <c:layout>
            <c:manualLayout>
              <c:xMode val="edge"/>
              <c:yMode val="edge"/>
              <c:x val="0.51930203365630867"/>
              <c:y val="0.916883830953851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90883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336937281222141"/>
          <c:y val="0.95281402648593361"/>
          <c:w val="0.15494099132451741"/>
          <c:h val="2.4601001747317441E-2"/>
        </c:manualLayout>
      </c:layout>
      <c:txPr>
        <a:bodyPr/>
        <a:lstStyle/>
        <a:p>
          <a:pPr>
            <a:defRPr sz="1600"/>
          </a:pPr>
          <a:endParaRPr lang="ru-RU"/>
        </a:p>
      </c:txPr>
    </c:legend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0821760"/>
        <c:axId val="90823296"/>
        <c:axId val="0"/>
      </c:bar3DChart>
      <c:catAx>
        <c:axId val="908217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0823296"/>
        <c:crosses val="autoZero"/>
        <c:auto val="1"/>
        <c:lblAlgn val="ctr"/>
        <c:lblOffset val="100"/>
        <c:tickLblSkip val="1"/>
        <c:tickMarkSkip val="1"/>
      </c:catAx>
      <c:valAx>
        <c:axId val="90823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0821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89965312"/>
        <c:axId val="89966848"/>
        <c:axId val="0"/>
      </c:bar3DChart>
      <c:catAx>
        <c:axId val="899653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9966848"/>
        <c:crosses val="autoZero"/>
        <c:auto val="1"/>
        <c:lblAlgn val="ctr"/>
        <c:lblOffset val="100"/>
        <c:tickLblSkip val="1"/>
        <c:tickMarkSkip val="1"/>
      </c:catAx>
      <c:valAx>
        <c:axId val="89966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9965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6</xdr:col>
      <xdr:colOff>1114425</xdr:colOff>
      <xdr:row>66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0.21716</cdr:x>
      <cdr:y>0.04304</cdr:y>
    </cdr:from>
    <cdr:to>
      <cdr:x>0.59746</cdr:x>
      <cdr:y>0.12405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2625" y="161926"/>
          <a:ext cx="3419476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в МО г.Норильск поквартально</a:t>
          </a:r>
          <a:endParaRPr lang="ru-RU" sz="1600" b="1"/>
        </a:p>
      </cdr:txBody>
    </cdr:sp>
  </cdr:relSizeAnchor>
  <cdr:relSizeAnchor xmlns:cdr="http://schemas.openxmlformats.org/drawingml/2006/chartDrawing">
    <cdr:from>
      <cdr:x>0.10805</cdr:x>
      <cdr:y>0.5519</cdr:y>
    </cdr:from>
    <cdr:to>
      <cdr:x>0.27966</cdr:x>
      <cdr:y>0.79494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71550" y="2076451"/>
          <a:ext cx="15430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27</xdr:row>
      <xdr:rowOff>38100</xdr:rowOff>
    </xdr:from>
    <xdr:to>
      <xdr:col>6</xdr:col>
      <xdr:colOff>704850</xdr:colOff>
      <xdr:row>49</xdr:row>
      <xdr:rowOff>0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381000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433917</xdr:colOff>
      <xdr:row>14</xdr:row>
      <xdr:rowOff>48684</xdr:rowOff>
    </xdr:from>
    <xdr:to>
      <xdr:col>7</xdr:col>
      <xdr:colOff>285750</xdr:colOff>
      <xdr:row>25</xdr:row>
      <xdr:rowOff>58209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</xdr:colOff>
      <xdr:row>67</xdr:row>
      <xdr:rowOff>81643</xdr:rowOff>
    </xdr:from>
    <xdr:to>
      <xdr:col>10</xdr:col>
      <xdr:colOff>654844</xdr:colOff>
      <xdr:row>124</xdr:row>
      <xdr:rowOff>136071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13</xdr:col>
      <xdr:colOff>500063</xdr:colOff>
      <xdr:row>70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158750</xdr:colOff>
      <xdr:row>18</xdr:row>
      <xdr:rowOff>158750</xdr:rowOff>
    </xdr:from>
    <xdr:to>
      <xdr:col>14</xdr:col>
      <xdr:colOff>47624</xdr:colOff>
      <xdr:row>47</xdr:row>
      <xdr:rowOff>158750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48</xdr:row>
      <xdr:rowOff>79374</xdr:rowOff>
    </xdr:from>
    <xdr:to>
      <xdr:col>14</xdr:col>
      <xdr:colOff>174625</xdr:colOff>
      <xdr:row>80</xdr:row>
      <xdr:rowOff>31750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616389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61638969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88;&#1091;&#1082;&#1086;&#1074;&#1086;&#1076;&#1089;&#1090;&#1074;&#1072;%20&#1085;&#1072;%2001.12.2011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12.11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  <row r="36">
          <cell r="A36" t="str">
            <v xml:space="preserve">Налог на прибыль организ. </v>
          </cell>
          <cell r="B36">
            <v>37.852081546038704</v>
          </cell>
        </row>
        <row r="37">
          <cell r="A37" t="str">
            <v>Налоги на имущество</v>
          </cell>
          <cell r="B37">
            <v>7.1390792520505647E-2</v>
          </cell>
        </row>
        <row r="38">
          <cell r="A38" t="str">
            <v>Налог на доходы физ. лиц</v>
          </cell>
          <cell r="B38">
            <v>18.729211010695064</v>
          </cell>
        </row>
        <row r="39">
          <cell r="A39" t="str">
            <v>Доходы от использ. имуществ.</v>
          </cell>
          <cell r="B39">
            <v>3.932412427816224</v>
          </cell>
        </row>
        <row r="40">
          <cell r="A40" t="str">
            <v>Доходы от предпр. и иной принос. доход деят.</v>
          </cell>
          <cell r="B40">
            <v>5.0611790000274839</v>
          </cell>
        </row>
        <row r="41">
          <cell r="A41" t="str">
            <v>Прочие</v>
          </cell>
          <cell r="B41">
            <v>34.353725222902021</v>
          </cell>
        </row>
        <row r="45">
          <cell r="A45" t="str">
            <v>Налог на прибыль организ.</v>
          </cell>
          <cell r="B45">
            <v>47.124469143222221</v>
          </cell>
        </row>
        <row r="46">
          <cell r="A46" t="str">
            <v>Налоги на имущество</v>
          </cell>
          <cell r="B46">
            <v>0.15268612641750182</v>
          </cell>
        </row>
        <row r="47">
          <cell r="A47" t="str">
            <v>Налог на доходы физ. лиц</v>
          </cell>
          <cell r="B47">
            <v>23.33813523305707</v>
          </cell>
        </row>
        <row r="48">
          <cell r="A48" t="str">
            <v>Доходы от использ. имуществ.</v>
          </cell>
          <cell r="B48">
            <v>4.4229706081520952</v>
          </cell>
        </row>
        <row r="49">
          <cell r="A49" t="str">
            <v xml:space="preserve">Доходы от пред. и иной принос. доход деят-ти  </v>
          </cell>
          <cell r="B49">
            <v>2.144606118465898</v>
          </cell>
        </row>
        <row r="50">
          <cell r="A50" t="str">
            <v>Прочие</v>
          </cell>
          <cell r="B50">
            <v>22.817132770685209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/>
  <dimension ref="A1:AI80"/>
  <sheetViews>
    <sheetView topLeftCell="A4" zoomScale="90" zoomScaleNormal="90" workbookViewId="0">
      <selection activeCell="H10" sqref="H10"/>
    </sheetView>
  </sheetViews>
  <sheetFormatPr defaultRowHeight="12.75"/>
  <cols>
    <col min="1" max="1" width="57.7109375" style="2" customWidth="1"/>
    <col min="2" max="2" width="17" style="2" customWidth="1"/>
    <col min="3" max="3" width="16.5703125" style="2" customWidth="1"/>
    <col min="4" max="4" width="15.42578125" style="2" customWidth="1"/>
    <col min="5" max="5" width="16.42578125" style="2" customWidth="1"/>
    <col min="6" max="6" width="13.7109375" style="2" customWidth="1"/>
    <col min="7" max="13" width="13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8.85546875" style="2" customWidth="1"/>
    <col min="33" max="33" width="22" style="2" customWidth="1"/>
    <col min="34" max="34" width="16.140625" style="2" customWidth="1"/>
    <col min="35" max="35" width="15.85546875" style="2" customWidth="1"/>
    <col min="36" max="36" width="15.140625" style="2" customWidth="1"/>
    <col min="37" max="16384" width="9.140625" style="2"/>
  </cols>
  <sheetData>
    <row r="1" spans="1:16" ht="27.75" customHeight="1">
      <c r="A1" s="245" t="s">
        <v>67</v>
      </c>
      <c r="B1" s="246" t="s">
        <v>513</v>
      </c>
      <c r="C1" s="246" t="s">
        <v>514</v>
      </c>
      <c r="D1" s="247"/>
      <c r="F1" s="42"/>
    </row>
    <row r="2" spans="1:16" ht="16.5">
      <c r="A2" s="5"/>
      <c r="B2" s="7"/>
      <c r="C2" s="14"/>
      <c r="D2" s="10"/>
      <c r="E2" s="3"/>
    </row>
    <row r="3" spans="1:16" ht="17.25" thickBot="1">
      <c r="A3" s="35"/>
      <c r="B3" s="36"/>
      <c r="C3" s="37"/>
      <c r="D3" s="31"/>
      <c r="E3" s="31"/>
      <c r="F3" s="3"/>
      <c r="G3" s="31"/>
      <c r="H3" s="31"/>
      <c r="I3" s="31"/>
      <c r="J3" s="31"/>
      <c r="K3" s="31"/>
      <c r="L3" s="31"/>
      <c r="M3" s="31"/>
      <c r="N3" s="32"/>
    </row>
    <row r="4" spans="1:16" ht="16.5">
      <c r="A4" s="568" t="s">
        <v>44</v>
      </c>
      <c r="B4" s="569" t="str">
        <f>B1</f>
        <v>на 01.01.2011г.</v>
      </c>
      <c r="C4" s="570" t="str">
        <f>C1</f>
        <v>на 01.01.2012г.</v>
      </c>
      <c r="D4" s="10"/>
    </row>
    <row r="5" spans="1:16" ht="15.75" customHeight="1">
      <c r="A5" s="571"/>
      <c r="B5" s="572"/>
      <c r="C5" s="573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6.5">
      <c r="A6" s="574" t="s">
        <v>129</v>
      </c>
      <c r="B6" s="389">
        <v>35.9</v>
      </c>
      <c r="C6" s="575">
        <v>38.4</v>
      </c>
      <c r="D6" s="10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7.25" thickBot="1">
      <c r="A7" s="576" t="s">
        <v>130</v>
      </c>
      <c r="B7" s="577">
        <v>64.099999999999994</v>
      </c>
      <c r="C7" s="578">
        <v>61.6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7.25" thickBot="1">
      <c r="A8" s="579"/>
      <c r="B8" s="580"/>
      <c r="C8" s="581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6.5">
      <c r="A9" s="579" t="s">
        <v>45</v>
      </c>
      <c r="B9" s="580" t="str">
        <f>B1</f>
        <v>на 01.01.2011г.</v>
      </c>
      <c r="C9" s="581" t="str">
        <f>C1</f>
        <v>на 01.01.2012г.</v>
      </c>
      <c r="D9" s="10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16.5">
      <c r="A10" s="582" t="s">
        <v>131</v>
      </c>
      <c r="B10" s="390">
        <v>43.4</v>
      </c>
      <c r="C10" s="575">
        <v>42.7</v>
      </c>
      <c r="D10" s="10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6" ht="16.5">
      <c r="A11" s="582" t="s">
        <v>132</v>
      </c>
      <c r="B11" s="390">
        <v>24.6</v>
      </c>
      <c r="C11" s="575">
        <v>25.8</v>
      </c>
      <c r="D11" s="10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17.25" thickBot="1">
      <c r="A12" s="523" t="s">
        <v>133</v>
      </c>
      <c r="B12" s="583">
        <v>32</v>
      </c>
      <c r="C12" s="578">
        <v>31.5</v>
      </c>
      <c r="D12" s="10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ht="16.5">
      <c r="A13" s="584"/>
      <c r="B13" s="585"/>
      <c r="C13" s="586"/>
      <c r="D13" s="1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ht="15.75">
      <c r="A14" s="587" t="s">
        <v>305</v>
      </c>
      <c r="B14" s="566">
        <v>19.3</v>
      </c>
      <c r="C14" s="588">
        <v>19.7</v>
      </c>
      <c r="D14" s="11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6.5">
      <c r="A15" s="587" t="s">
        <v>371</v>
      </c>
      <c r="B15" s="566">
        <v>17</v>
      </c>
      <c r="C15" s="588">
        <v>16</v>
      </c>
      <c r="D15" s="1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6" ht="16.5">
      <c r="A16" s="587" t="s">
        <v>176</v>
      </c>
      <c r="B16" s="566">
        <v>34.6</v>
      </c>
      <c r="C16" s="588">
        <v>33.700000000000003</v>
      </c>
      <c r="D16" s="1"/>
      <c r="E16" s="67"/>
    </row>
    <row r="17" spans="1:35" ht="16.5">
      <c r="A17" s="587" t="s">
        <v>177</v>
      </c>
      <c r="B17" s="566">
        <v>17.5</v>
      </c>
      <c r="C17" s="588">
        <v>17.100000000000001</v>
      </c>
      <c r="D17" s="1"/>
      <c r="E17" s="67"/>
    </row>
    <row r="18" spans="1:35" ht="17.25" thickBot="1">
      <c r="A18" s="589" t="s">
        <v>178</v>
      </c>
      <c r="B18" s="590">
        <v>11</v>
      </c>
      <c r="C18" s="591">
        <v>12.8</v>
      </c>
      <c r="D18" s="1"/>
      <c r="E18" s="14"/>
    </row>
    <row r="19" spans="1:35" ht="16.5">
      <c r="C19" s="5"/>
      <c r="D19" s="11"/>
    </row>
    <row r="20" spans="1:35" ht="17.25" thickBot="1">
      <c r="C20" s="4"/>
      <c r="D20" s="1"/>
      <c r="E20" s="14"/>
    </row>
    <row r="21" spans="1:35">
      <c r="G21" s="592"/>
      <c r="H21" s="593" t="s">
        <v>532</v>
      </c>
      <c r="I21" s="593" t="s">
        <v>533</v>
      </c>
      <c r="J21" s="593" t="s">
        <v>534</v>
      </c>
      <c r="K21" s="593" t="s">
        <v>535</v>
      </c>
      <c r="L21" s="593" t="s">
        <v>536</v>
      </c>
      <c r="M21" s="593" t="s">
        <v>537</v>
      </c>
      <c r="N21" s="593" t="s">
        <v>538</v>
      </c>
      <c r="O21" s="593" t="s">
        <v>539</v>
      </c>
      <c r="P21" s="593" t="s">
        <v>540</v>
      </c>
      <c r="Q21" s="593" t="s">
        <v>541</v>
      </c>
      <c r="R21" s="593" t="s">
        <v>542</v>
      </c>
      <c r="S21" s="593" t="s">
        <v>480</v>
      </c>
      <c r="T21" s="593" t="s">
        <v>543</v>
      </c>
      <c r="U21" s="593" t="s">
        <v>544</v>
      </c>
      <c r="V21" s="593" t="s">
        <v>545</v>
      </c>
      <c r="W21" s="593" t="s">
        <v>481</v>
      </c>
      <c r="X21" s="593" t="s">
        <v>546</v>
      </c>
      <c r="Y21" s="593" t="s">
        <v>547</v>
      </c>
      <c r="Z21" s="593" t="s">
        <v>548</v>
      </c>
      <c r="AA21" s="593" t="s">
        <v>482</v>
      </c>
      <c r="AB21" s="593" t="s">
        <v>549</v>
      </c>
      <c r="AC21" s="593" t="s">
        <v>550</v>
      </c>
      <c r="AD21" s="593" t="s">
        <v>551</v>
      </c>
      <c r="AE21" s="593" t="s">
        <v>475</v>
      </c>
      <c r="AF21" s="593" t="s">
        <v>476</v>
      </c>
      <c r="AG21" s="593" t="s">
        <v>477</v>
      </c>
      <c r="AH21" s="594" t="s">
        <v>478</v>
      </c>
      <c r="AI21" s="594" t="s">
        <v>479</v>
      </c>
    </row>
    <row r="22" spans="1:35" ht="16.5">
      <c r="G22" s="595" t="s">
        <v>75</v>
      </c>
      <c r="H22" s="596">
        <v>697</v>
      </c>
      <c r="I22" s="596">
        <v>675</v>
      </c>
      <c r="J22" s="596">
        <v>619</v>
      </c>
      <c r="K22" s="597">
        <v>826</v>
      </c>
      <c r="L22" s="597">
        <v>655</v>
      </c>
      <c r="M22" s="597">
        <v>815</v>
      </c>
      <c r="N22" s="596">
        <v>681</v>
      </c>
      <c r="O22" s="597">
        <v>1011</v>
      </c>
      <c r="P22" s="597">
        <v>862</v>
      </c>
      <c r="Q22" s="597">
        <v>865</v>
      </c>
      <c r="R22" s="597">
        <v>903</v>
      </c>
      <c r="S22" s="597">
        <v>829</v>
      </c>
      <c r="T22" s="597">
        <v>957</v>
      </c>
      <c r="U22" s="597">
        <v>1049</v>
      </c>
      <c r="V22" s="597">
        <v>1015</v>
      </c>
      <c r="W22" s="597">
        <v>1149</v>
      </c>
      <c r="X22" s="597">
        <v>601</v>
      </c>
      <c r="Y22" s="597">
        <v>1069</v>
      </c>
      <c r="Z22" s="597">
        <v>939</v>
      </c>
      <c r="AA22" s="597">
        <v>552</v>
      </c>
      <c r="AB22" s="597">
        <v>855</v>
      </c>
      <c r="AC22" s="597">
        <v>976</v>
      </c>
      <c r="AD22" s="597">
        <v>1392</v>
      </c>
      <c r="AE22" s="597">
        <v>1125</v>
      </c>
      <c r="AF22" s="597">
        <v>2202</v>
      </c>
      <c r="AG22" s="597">
        <v>2004</v>
      </c>
      <c r="AH22" s="598">
        <v>2503</v>
      </c>
      <c r="AI22" s="598">
        <v>2952</v>
      </c>
    </row>
    <row r="23" spans="1:35" ht="16.5">
      <c r="G23" s="595" t="s">
        <v>76</v>
      </c>
      <c r="H23" s="596">
        <v>1383</v>
      </c>
      <c r="I23" s="596">
        <v>1752</v>
      </c>
      <c r="J23" s="596">
        <v>2669</v>
      </c>
      <c r="K23" s="597">
        <v>2226</v>
      </c>
      <c r="L23" s="597">
        <v>1365</v>
      </c>
      <c r="M23" s="597">
        <v>1856</v>
      </c>
      <c r="N23" s="596">
        <v>2686</v>
      </c>
      <c r="O23" s="597">
        <v>2182</v>
      </c>
      <c r="P23" s="597">
        <v>1672</v>
      </c>
      <c r="Q23" s="597">
        <v>1752</v>
      </c>
      <c r="R23" s="597">
        <v>2555</v>
      </c>
      <c r="S23" s="597">
        <v>1755</v>
      </c>
      <c r="T23" s="597">
        <v>1600</v>
      </c>
      <c r="U23" s="597">
        <v>1821</v>
      </c>
      <c r="V23" s="597">
        <v>2705</v>
      </c>
      <c r="W23" s="597">
        <v>1746</v>
      </c>
      <c r="X23" s="597">
        <v>1356</v>
      </c>
      <c r="Y23" s="597">
        <v>1657</v>
      </c>
      <c r="Z23" s="597">
        <v>2159</v>
      </c>
      <c r="AA23" s="597">
        <v>1580</v>
      </c>
      <c r="AB23" s="597">
        <v>1256</v>
      </c>
      <c r="AC23" s="597">
        <v>1748</v>
      </c>
      <c r="AD23" s="597">
        <v>2311</v>
      </c>
      <c r="AE23" s="597">
        <v>1681</v>
      </c>
      <c r="AF23" s="597">
        <v>1486</v>
      </c>
      <c r="AG23" s="597">
        <v>2039</v>
      </c>
      <c r="AH23" s="598">
        <v>2667</v>
      </c>
      <c r="AI23" s="598">
        <v>2687</v>
      </c>
    </row>
    <row r="24" spans="1:35" ht="17.25" thickBot="1">
      <c r="G24" s="599" t="s">
        <v>552</v>
      </c>
      <c r="H24" s="600">
        <f t="shared" ref="H24:Y24" si="0">H23-H22</f>
        <v>686</v>
      </c>
      <c r="I24" s="600">
        <f t="shared" si="0"/>
        <v>1077</v>
      </c>
      <c r="J24" s="600">
        <f t="shared" si="0"/>
        <v>2050</v>
      </c>
      <c r="K24" s="600">
        <f t="shared" si="0"/>
        <v>1400</v>
      </c>
      <c r="L24" s="600">
        <f t="shared" si="0"/>
        <v>710</v>
      </c>
      <c r="M24" s="600">
        <f t="shared" si="0"/>
        <v>1041</v>
      </c>
      <c r="N24" s="600">
        <f t="shared" si="0"/>
        <v>2005</v>
      </c>
      <c r="O24" s="600">
        <f t="shared" si="0"/>
        <v>1171</v>
      </c>
      <c r="P24" s="600">
        <f t="shared" si="0"/>
        <v>810</v>
      </c>
      <c r="Q24" s="600">
        <f t="shared" si="0"/>
        <v>887</v>
      </c>
      <c r="R24" s="600">
        <f t="shared" si="0"/>
        <v>1652</v>
      </c>
      <c r="S24" s="600">
        <f t="shared" si="0"/>
        <v>926</v>
      </c>
      <c r="T24" s="600">
        <f t="shared" si="0"/>
        <v>643</v>
      </c>
      <c r="U24" s="600">
        <f t="shared" si="0"/>
        <v>772</v>
      </c>
      <c r="V24" s="600">
        <f t="shared" si="0"/>
        <v>1690</v>
      </c>
      <c r="W24" s="600">
        <f t="shared" si="0"/>
        <v>597</v>
      </c>
      <c r="X24" s="600">
        <f t="shared" si="0"/>
        <v>755</v>
      </c>
      <c r="Y24" s="600">
        <f t="shared" si="0"/>
        <v>588</v>
      </c>
      <c r="Z24" s="600">
        <f>Z22-Z23</f>
        <v>-1220</v>
      </c>
      <c r="AA24" s="600">
        <f t="shared" ref="AA24:AH24" si="1">AA22-AA23</f>
        <v>-1028</v>
      </c>
      <c r="AB24" s="600">
        <f t="shared" si="1"/>
        <v>-401</v>
      </c>
      <c r="AC24" s="600">
        <f t="shared" si="1"/>
        <v>-772</v>
      </c>
      <c r="AD24" s="600">
        <f t="shared" si="1"/>
        <v>-919</v>
      </c>
      <c r="AE24" s="600">
        <f t="shared" si="1"/>
        <v>-556</v>
      </c>
      <c r="AF24" s="600">
        <f t="shared" si="1"/>
        <v>716</v>
      </c>
      <c r="AG24" s="600">
        <f t="shared" si="1"/>
        <v>-35</v>
      </c>
      <c r="AH24" s="601">
        <f t="shared" si="1"/>
        <v>-164</v>
      </c>
      <c r="AI24" s="601">
        <f t="shared" ref="AI24" si="2">AI22-AI23</f>
        <v>265</v>
      </c>
    </row>
    <row r="26" spans="1:35">
      <c r="A26" s="4"/>
      <c r="B26" s="4"/>
      <c r="H26" s="2" t="s">
        <v>75</v>
      </c>
    </row>
    <row r="27" spans="1:35" ht="16.5" customHeight="1">
      <c r="D27" s="17"/>
    </row>
    <row r="28" spans="1:35" ht="15.75">
      <c r="D28" s="17"/>
    </row>
    <row r="29" spans="1:35" ht="16.5">
      <c r="A29" s="9"/>
      <c r="B29" s="13"/>
      <c r="C29" s="13"/>
    </row>
    <row r="30" spans="1:35" ht="13.5" thickBot="1"/>
    <row r="31" spans="1:35" ht="30.75" customHeight="1" thickBot="1">
      <c r="A31" s="537" t="s">
        <v>36</v>
      </c>
      <c r="B31" s="538" t="s">
        <v>590</v>
      </c>
      <c r="C31" s="539" t="s">
        <v>591</v>
      </c>
      <c r="D31" s="53" t="s">
        <v>229</v>
      </c>
      <c r="E31" s="540" t="s">
        <v>247</v>
      </c>
    </row>
    <row r="32" spans="1:35" ht="13.5" customHeight="1">
      <c r="A32" s="541"/>
      <c r="B32" s="542"/>
      <c r="C32" s="543"/>
      <c r="E32" s="244"/>
      <c r="G32" s="85"/>
    </row>
    <row r="33" spans="1:11" s="21" customFormat="1" ht="15.75">
      <c r="A33" s="544" t="s">
        <v>303</v>
      </c>
      <c r="B33" s="545">
        <v>1971.23</v>
      </c>
      <c r="C33" s="356">
        <v>2333.5</v>
      </c>
      <c r="D33" s="57">
        <v>0</v>
      </c>
      <c r="E33" s="546">
        <v>0</v>
      </c>
      <c r="G33" s="86"/>
      <c r="I33" s="87"/>
      <c r="J33" s="88"/>
    </row>
    <row r="34" spans="1:11" s="21" customFormat="1" ht="15.75">
      <c r="A34" s="544" t="s">
        <v>238</v>
      </c>
      <c r="B34" s="545">
        <v>2000.1</v>
      </c>
      <c r="C34" s="356">
        <v>2136.59</v>
      </c>
      <c r="D34" s="57">
        <v>0</v>
      </c>
      <c r="E34" s="546">
        <v>0</v>
      </c>
      <c r="G34" s="86"/>
      <c r="I34" s="87"/>
      <c r="J34" s="88"/>
    </row>
    <row r="35" spans="1:11" s="21" customFormat="1" ht="15.75">
      <c r="A35" s="544" t="s">
        <v>304</v>
      </c>
      <c r="B35" s="545">
        <v>2010.51</v>
      </c>
      <c r="C35" s="356">
        <v>2260.9899999999998</v>
      </c>
      <c r="D35" s="57">
        <v>0</v>
      </c>
      <c r="E35" s="546">
        <v>0</v>
      </c>
      <c r="G35" s="86"/>
      <c r="I35" s="87"/>
      <c r="J35" s="88"/>
    </row>
    <row r="36" spans="1:11" s="21" customFormat="1" ht="14.25" customHeight="1">
      <c r="A36" s="544" t="s">
        <v>370</v>
      </c>
      <c r="B36" s="545">
        <v>2030.92</v>
      </c>
      <c r="C36" s="356">
        <v>2200.3200000000002</v>
      </c>
      <c r="D36" s="57">
        <v>0</v>
      </c>
      <c r="E36" s="546">
        <v>0</v>
      </c>
      <c r="F36" s="101"/>
      <c r="G36" s="86"/>
      <c r="I36" s="87"/>
      <c r="J36" s="88"/>
    </row>
    <row r="37" spans="1:11" s="21" customFormat="1" ht="15.75">
      <c r="A37" s="544" t="s">
        <v>318</v>
      </c>
      <c r="B37" s="545">
        <v>2038.68</v>
      </c>
      <c r="C37" s="356">
        <v>2214.2199999999998</v>
      </c>
      <c r="D37" s="57">
        <v>0</v>
      </c>
      <c r="E37" s="546">
        <v>0</v>
      </c>
      <c r="F37" s="101"/>
      <c r="G37" s="86"/>
      <c r="I37" s="87"/>
      <c r="J37" s="88"/>
    </row>
    <row r="38" spans="1:11" s="21" customFormat="1" ht="15.75">
      <c r="A38" s="544" t="s">
        <v>235</v>
      </c>
      <c r="B38" s="545">
        <v>2419.9299999999998</v>
      </c>
      <c r="C38" s="535">
        <v>2625.65</v>
      </c>
      <c r="D38" s="57">
        <v>0</v>
      </c>
      <c r="E38" s="546">
        <v>0</v>
      </c>
      <c r="F38" s="102"/>
      <c r="G38" s="84"/>
      <c r="I38" s="89"/>
      <c r="J38" s="90"/>
    </row>
    <row r="39" spans="1:11" ht="15.75">
      <c r="A39" s="544" t="s">
        <v>68</v>
      </c>
      <c r="B39" s="545">
        <v>2713.61</v>
      </c>
      <c r="C39" s="535">
        <v>2701.4</v>
      </c>
      <c r="D39" s="57">
        <f t="shared" ref="D39:D46" si="3">B39-C39</f>
        <v>12.210000000000036</v>
      </c>
      <c r="E39" s="546">
        <f t="shared" ref="E39:E46" si="4">B39-C39</f>
        <v>12.210000000000036</v>
      </c>
      <c r="F39" s="103"/>
      <c r="G39" s="4"/>
      <c r="H39" s="4"/>
      <c r="I39" s="91"/>
      <c r="J39" s="91"/>
    </row>
    <row r="40" spans="1:11" ht="15.75">
      <c r="A40" s="544" t="s">
        <v>193</v>
      </c>
      <c r="B40" s="545">
        <v>3945.4</v>
      </c>
      <c r="C40" s="356">
        <v>3808.74</v>
      </c>
      <c r="D40" s="57">
        <f t="shared" si="3"/>
        <v>136.66000000000031</v>
      </c>
      <c r="E40" s="546">
        <f t="shared" si="4"/>
        <v>136.66000000000031</v>
      </c>
      <c r="F40" s="4"/>
      <c r="G40" s="92"/>
      <c r="H40" s="68"/>
      <c r="I40" s="93"/>
      <c r="J40" s="94"/>
      <c r="K40" s="57"/>
    </row>
    <row r="41" spans="1:11" s="100" customFormat="1" ht="15.75">
      <c r="A41" s="547" t="s">
        <v>320</v>
      </c>
      <c r="B41" s="548">
        <v>3866.83</v>
      </c>
      <c r="C41" s="536">
        <v>3952.34</v>
      </c>
      <c r="D41" s="57">
        <v>0</v>
      </c>
      <c r="E41" s="546">
        <v>0</v>
      </c>
      <c r="F41" s="104"/>
      <c r="G41" s="96"/>
      <c r="H41" s="97"/>
      <c r="I41" s="98"/>
      <c r="J41" s="99"/>
    </row>
    <row r="42" spans="1:11" ht="15.75">
      <c r="A42" s="544" t="s">
        <v>4</v>
      </c>
      <c r="B42" s="545">
        <v>4215.83</v>
      </c>
      <c r="C42" s="356">
        <v>4129.16</v>
      </c>
      <c r="D42" s="57">
        <f t="shared" si="3"/>
        <v>86.670000000000073</v>
      </c>
      <c r="E42" s="546">
        <f t="shared" si="4"/>
        <v>86.670000000000073</v>
      </c>
      <c r="F42" s="105"/>
      <c r="G42" s="92"/>
      <c r="I42" s="93"/>
      <c r="J42" s="94"/>
    </row>
    <row r="43" spans="1:11" ht="15.75">
      <c r="A43" s="547" t="s">
        <v>319</v>
      </c>
      <c r="B43" s="548">
        <v>4362.7299999999996</v>
      </c>
      <c r="C43" s="536">
        <v>4140.3599999999997</v>
      </c>
      <c r="D43" s="57">
        <f t="shared" si="3"/>
        <v>222.36999999999989</v>
      </c>
      <c r="E43" s="546">
        <f t="shared" si="4"/>
        <v>222.36999999999989</v>
      </c>
      <c r="F43" s="4"/>
      <c r="G43" s="92"/>
      <c r="I43" s="93"/>
      <c r="J43" s="94"/>
    </row>
    <row r="44" spans="1:11" s="100" customFormat="1" ht="15.75">
      <c r="A44" s="544" t="s">
        <v>0</v>
      </c>
      <c r="B44" s="545">
        <v>4493.6899999999996</v>
      </c>
      <c r="C44" s="535">
        <v>4225.17</v>
      </c>
      <c r="D44" s="57">
        <f t="shared" si="3"/>
        <v>268.51999999999953</v>
      </c>
      <c r="E44" s="546">
        <f t="shared" si="4"/>
        <v>268.51999999999953</v>
      </c>
      <c r="F44" s="106"/>
      <c r="G44" s="96"/>
      <c r="I44" s="98"/>
      <c r="J44" s="99"/>
    </row>
    <row r="45" spans="1:11" ht="15.75">
      <c r="A45" s="544" t="s">
        <v>234</v>
      </c>
      <c r="B45" s="545">
        <v>4733.17</v>
      </c>
      <c r="C45" s="356">
        <v>4337.71</v>
      </c>
      <c r="D45" s="57">
        <f t="shared" si="3"/>
        <v>395.46000000000004</v>
      </c>
      <c r="E45" s="546">
        <f t="shared" si="4"/>
        <v>395.46000000000004</v>
      </c>
      <c r="F45" s="107"/>
      <c r="G45" s="92"/>
      <c r="I45" s="93"/>
      <c r="J45" s="94"/>
    </row>
    <row r="46" spans="1:11" ht="16.5" thickBot="1">
      <c r="A46" s="549" t="s">
        <v>2</v>
      </c>
      <c r="B46" s="550">
        <v>6532.63</v>
      </c>
      <c r="C46" s="375">
        <v>6246.31</v>
      </c>
      <c r="D46" s="57">
        <f t="shared" si="3"/>
        <v>286.31999999999971</v>
      </c>
      <c r="E46" s="546">
        <f t="shared" si="4"/>
        <v>286.31999999999971</v>
      </c>
      <c r="F46" s="107"/>
      <c r="G46" s="92"/>
      <c r="I46" s="93"/>
      <c r="J46" s="94"/>
    </row>
    <row r="47" spans="1:11">
      <c r="F47" s="4"/>
    </row>
    <row r="48" spans="1:11" ht="29.25" customHeight="1">
      <c r="A48" s="30"/>
      <c r="C48" s="28"/>
      <c r="E48" s="4"/>
      <c r="G48" s="4"/>
    </row>
    <row r="49" spans="1:19">
      <c r="A49" s="4"/>
      <c r="B49" s="4"/>
      <c r="C49" s="29"/>
      <c r="D49" s="4"/>
      <c r="E49" s="4"/>
      <c r="F49" s="4"/>
      <c r="G49" s="4"/>
    </row>
    <row r="50" spans="1:19" ht="13.5" thickBot="1">
      <c r="A50" s="4"/>
      <c r="B50" s="4"/>
      <c r="C50" s="4"/>
      <c r="D50" s="4"/>
      <c r="E50" s="4"/>
      <c r="F50" s="4"/>
      <c r="G50" s="4"/>
    </row>
    <row r="51" spans="1:19" ht="16.5" customHeight="1" thickBot="1">
      <c r="A51" s="661" t="s">
        <v>265</v>
      </c>
      <c r="B51" s="663" t="s">
        <v>8</v>
      </c>
      <c r="C51" s="664"/>
      <c r="D51" s="665"/>
      <c r="E51" s="663" t="s">
        <v>9</v>
      </c>
      <c r="F51" s="664"/>
      <c r="G51" s="665"/>
      <c r="H51" s="658" t="s">
        <v>11</v>
      </c>
      <c r="I51" s="659"/>
      <c r="J51" s="660"/>
      <c r="K51" s="658" t="s">
        <v>10</v>
      </c>
      <c r="L51" s="659"/>
      <c r="M51" s="660"/>
      <c r="N51" s="658" t="s">
        <v>230</v>
      </c>
      <c r="O51" s="659"/>
      <c r="P51" s="660"/>
      <c r="Q51" s="658" t="s">
        <v>231</v>
      </c>
      <c r="R51" s="659"/>
      <c r="S51" s="660"/>
    </row>
    <row r="52" spans="1:19" ht="16.5" thickBot="1">
      <c r="A52" s="662"/>
      <c r="B52" s="502">
        <v>2009</v>
      </c>
      <c r="C52" s="503">
        <v>2010</v>
      </c>
      <c r="D52" s="195">
        <v>2011</v>
      </c>
      <c r="E52" s="502">
        <v>2009</v>
      </c>
      <c r="F52" s="503">
        <v>2010</v>
      </c>
      <c r="G52" s="195">
        <v>2011</v>
      </c>
      <c r="H52" s="502">
        <v>2009</v>
      </c>
      <c r="I52" s="503">
        <v>2010</v>
      </c>
      <c r="J52" s="195">
        <v>2011</v>
      </c>
      <c r="K52" s="502">
        <v>2009</v>
      </c>
      <c r="L52" s="503">
        <v>2010</v>
      </c>
      <c r="M52" s="195">
        <v>2011</v>
      </c>
      <c r="N52" s="502">
        <v>2009</v>
      </c>
      <c r="O52" s="503">
        <v>2010</v>
      </c>
      <c r="P52" s="195">
        <v>2011</v>
      </c>
      <c r="Q52" s="502">
        <v>2009</v>
      </c>
      <c r="R52" s="503">
        <v>2010</v>
      </c>
      <c r="S52" s="195">
        <v>2011</v>
      </c>
    </row>
    <row r="53" spans="1:19" ht="16.5">
      <c r="A53" s="504" t="s">
        <v>12</v>
      </c>
      <c r="B53" s="505">
        <v>3220.2738095238096</v>
      </c>
      <c r="C53" s="506">
        <v>7385.6125000000002</v>
      </c>
      <c r="D53" s="507">
        <v>9554.92</v>
      </c>
      <c r="E53" s="508">
        <v>11302.380952380952</v>
      </c>
      <c r="F53" s="507">
        <v>18434.625</v>
      </c>
      <c r="G53" s="509">
        <v>25642.38</v>
      </c>
      <c r="H53" s="505">
        <v>949.76190476190482</v>
      </c>
      <c r="I53" s="506">
        <v>1562.75</v>
      </c>
      <c r="J53" s="507">
        <v>1786.95</v>
      </c>
      <c r="K53" s="510">
        <v>188.35714285714286</v>
      </c>
      <c r="L53" s="511">
        <v>434.1</v>
      </c>
      <c r="M53" s="507">
        <v>793.35</v>
      </c>
      <c r="N53" s="510">
        <v>858.69047619047615</v>
      </c>
      <c r="O53" s="511">
        <v>1117.9625000000001</v>
      </c>
      <c r="P53" s="507">
        <v>1356.4</v>
      </c>
      <c r="Q53" s="510">
        <v>11.291428571428572</v>
      </c>
      <c r="R53" s="511">
        <v>17.805500000000002</v>
      </c>
      <c r="S53" s="507">
        <v>28.4</v>
      </c>
    </row>
    <row r="54" spans="1:19" ht="16.5">
      <c r="A54" s="512" t="s">
        <v>13</v>
      </c>
      <c r="B54" s="513">
        <v>3314.0374999999999</v>
      </c>
      <c r="C54" s="514">
        <v>6847.6875</v>
      </c>
      <c r="D54" s="515">
        <v>9867.18</v>
      </c>
      <c r="E54" s="516">
        <v>10403.75</v>
      </c>
      <c r="F54" s="515">
        <v>18970.375</v>
      </c>
      <c r="G54" s="517">
        <v>28249.5</v>
      </c>
      <c r="H54" s="513">
        <v>1035.7</v>
      </c>
      <c r="I54" s="514">
        <v>1520.35</v>
      </c>
      <c r="J54" s="515">
        <v>1825.9</v>
      </c>
      <c r="K54" s="518">
        <v>205.7</v>
      </c>
      <c r="L54" s="519">
        <v>425.5</v>
      </c>
      <c r="M54" s="515">
        <v>821.35</v>
      </c>
      <c r="N54" s="518">
        <v>943.16250000000002</v>
      </c>
      <c r="O54" s="519">
        <v>1095.4124999999999</v>
      </c>
      <c r="P54" s="515">
        <v>1372.73</v>
      </c>
      <c r="Q54" s="518">
        <v>13.4125</v>
      </c>
      <c r="R54" s="519">
        <v>15.873000000000001</v>
      </c>
      <c r="S54" s="515">
        <v>30.78</v>
      </c>
    </row>
    <row r="55" spans="1:19" ht="16.5">
      <c r="A55" s="512" t="s">
        <v>14</v>
      </c>
      <c r="B55" s="513">
        <v>3748.7727272727275</v>
      </c>
      <c r="C55" s="514">
        <v>7462.4</v>
      </c>
      <c r="D55" s="515">
        <v>9530.11</v>
      </c>
      <c r="E55" s="516">
        <v>9692.954545454546</v>
      </c>
      <c r="F55" s="515">
        <v>22453.8</v>
      </c>
      <c r="G55" s="517">
        <v>26807.39</v>
      </c>
      <c r="H55" s="513">
        <v>1081.1818181818182</v>
      </c>
      <c r="I55" s="514">
        <v>1599.43</v>
      </c>
      <c r="J55" s="515">
        <v>1770.17</v>
      </c>
      <c r="K55" s="518">
        <v>202.36363636363637</v>
      </c>
      <c r="L55" s="519">
        <v>461.5</v>
      </c>
      <c r="M55" s="515">
        <v>762</v>
      </c>
      <c r="N55" s="518">
        <v>924.27272727272725</v>
      </c>
      <c r="O55" s="519">
        <v>1113.3399999999999</v>
      </c>
      <c r="P55" s="515">
        <v>1424.01</v>
      </c>
      <c r="Q55" s="518">
        <v>13.116818181818182</v>
      </c>
      <c r="R55" s="519">
        <v>17.11</v>
      </c>
      <c r="S55" s="515">
        <v>35.81</v>
      </c>
    </row>
    <row r="56" spans="1:19" ht="16.5">
      <c r="A56" s="512" t="s">
        <v>15</v>
      </c>
      <c r="B56" s="513">
        <v>4405.8625000000002</v>
      </c>
      <c r="C56" s="514">
        <v>7744.4</v>
      </c>
      <c r="D56" s="515">
        <v>9482.91</v>
      </c>
      <c r="E56" s="516">
        <v>11158</v>
      </c>
      <c r="F56" s="515">
        <v>26022.799999999999</v>
      </c>
      <c r="G56" s="517">
        <v>26325.14</v>
      </c>
      <c r="H56" s="513">
        <v>1162.5</v>
      </c>
      <c r="I56" s="514">
        <v>1715.55</v>
      </c>
      <c r="J56" s="515">
        <v>1794</v>
      </c>
      <c r="K56" s="518">
        <v>226.15</v>
      </c>
      <c r="L56" s="519">
        <v>533.25</v>
      </c>
      <c r="M56" s="515">
        <v>771.31</v>
      </c>
      <c r="N56" s="518">
        <v>890.2</v>
      </c>
      <c r="O56" s="519">
        <v>1148.69</v>
      </c>
      <c r="P56" s="515">
        <v>1473.81</v>
      </c>
      <c r="Q56" s="518">
        <v>12.514750000000001</v>
      </c>
      <c r="R56" s="519">
        <v>18.100000000000001</v>
      </c>
      <c r="S56" s="515">
        <v>41.97</v>
      </c>
    </row>
    <row r="57" spans="1:19" ht="16.5">
      <c r="A57" s="512" t="s">
        <v>16</v>
      </c>
      <c r="B57" s="513">
        <v>4568.144736842105</v>
      </c>
      <c r="C57" s="514">
        <v>6837.2</v>
      </c>
      <c r="D57" s="515">
        <v>8926.49</v>
      </c>
      <c r="E57" s="516">
        <v>12628.815789473685</v>
      </c>
      <c r="F57" s="515">
        <v>22001.71</v>
      </c>
      <c r="G57" s="517">
        <v>24206.5</v>
      </c>
      <c r="H57" s="513">
        <v>1130.3684210526317</v>
      </c>
      <c r="I57" s="514">
        <v>1622.58</v>
      </c>
      <c r="J57" s="515">
        <v>1784.15</v>
      </c>
      <c r="K57" s="518">
        <v>229.81578947368422</v>
      </c>
      <c r="L57" s="519">
        <v>488.58</v>
      </c>
      <c r="M57" s="515">
        <v>736.15</v>
      </c>
      <c r="N57" s="518">
        <v>928.64473684210532</v>
      </c>
      <c r="O57" s="519">
        <v>1205.43</v>
      </c>
      <c r="P57" s="515">
        <v>1510.44</v>
      </c>
      <c r="Q57" s="518">
        <v>14.028947368421051</v>
      </c>
      <c r="R57" s="519">
        <v>18.420000000000002</v>
      </c>
      <c r="S57" s="515">
        <v>36.75</v>
      </c>
    </row>
    <row r="58" spans="1:19" ht="16.5">
      <c r="A58" s="512" t="s">
        <v>17</v>
      </c>
      <c r="B58" s="520">
        <v>5013.18</v>
      </c>
      <c r="C58" s="514">
        <v>6498.66</v>
      </c>
      <c r="D58" s="515">
        <v>9045.1200000000008</v>
      </c>
      <c r="E58" s="521">
        <v>14955.91</v>
      </c>
      <c r="F58" s="515">
        <v>19383.2</v>
      </c>
      <c r="G58" s="517">
        <v>22349.21</v>
      </c>
      <c r="H58" s="520">
        <v>1217.8599999999999</v>
      </c>
      <c r="I58" s="514">
        <v>1553.95</v>
      </c>
      <c r="J58" s="515">
        <v>1768.5</v>
      </c>
      <c r="K58" s="522">
        <v>245.52</v>
      </c>
      <c r="L58" s="519">
        <v>463</v>
      </c>
      <c r="M58" s="515">
        <v>770.57</v>
      </c>
      <c r="N58" s="522">
        <v>945.67</v>
      </c>
      <c r="O58" s="519">
        <v>1234.075</v>
      </c>
      <c r="P58" s="515">
        <v>1528.66</v>
      </c>
      <c r="Q58" s="522">
        <v>14.65</v>
      </c>
      <c r="R58" s="519">
        <v>18.46</v>
      </c>
      <c r="S58" s="515">
        <v>35.799999999999997</v>
      </c>
    </row>
    <row r="59" spans="1:19" ht="16.5">
      <c r="A59" s="512" t="s">
        <v>144</v>
      </c>
      <c r="B59" s="520">
        <v>5214.630434782609</v>
      </c>
      <c r="C59" s="514">
        <v>6734.63</v>
      </c>
      <c r="D59" s="515">
        <v>9618.7999999999993</v>
      </c>
      <c r="E59" s="521">
        <v>15980.326086956522</v>
      </c>
      <c r="F59" s="515">
        <v>19512.84</v>
      </c>
      <c r="G59" s="517">
        <v>23726.31</v>
      </c>
      <c r="H59" s="520">
        <v>1162.2608695652175</v>
      </c>
      <c r="I59" s="514">
        <v>1526.32</v>
      </c>
      <c r="J59" s="515">
        <v>1759.76</v>
      </c>
      <c r="K59" s="522">
        <v>248.63043478260869</v>
      </c>
      <c r="L59" s="519">
        <v>455.61</v>
      </c>
      <c r="M59" s="515">
        <v>788.74</v>
      </c>
      <c r="N59" s="522">
        <v>934.22826086956525</v>
      </c>
      <c r="O59" s="519">
        <v>1192.97</v>
      </c>
      <c r="P59" s="515">
        <v>1572.81</v>
      </c>
      <c r="Q59" s="522">
        <v>13.361739130434783</v>
      </c>
      <c r="R59" s="519">
        <v>17.96</v>
      </c>
      <c r="S59" s="515">
        <v>37.92</v>
      </c>
    </row>
    <row r="60" spans="1:19" ht="16.5">
      <c r="A60" s="523" t="s">
        <v>155</v>
      </c>
      <c r="B60" s="524">
        <v>6164.7250000000004</v>
      </c>
      <c r="C60" s="514">
        <v>7283.04</v>
      </c>
      <c r="D60" s="515">
        <v>9040.82</v>
      </c>
      <c r="E60" s="525">
        <v>19634.875</v>
      </c>
      <c r="F60" s="515">
        <v>21408.93</v>
      </c>
      <c r="G60" s="517">
        <v>22079.55</v>
      </c>
      <c r="H60" s="524">
        <v>1244.5999999999999</v>
      </c>
      <c r="I60" s="514">
        <v>1540.95</v>
      </c>
      <c r="J60" s="515">
        <v>1804.36</v>
      </c>
      <c r="K60" s="526">
        <v>275.77499999999998</v>
      </c>
      <c r="L60" s="519">
        <v>489.12</v>
      </c>
      <c r="M60" s="515">
        <v>763.7</v>
      </c>
      <c r="N60" s="526">
        <v>949.37999999999988</v>
      </c>
      <c r="O60" s="519">
        <v>1215.81</v>
      </c>
      <c r="P60" s="515">
        <v>1755.81</v>
      </c>
      <c r="Q60" s="526">
        <v>14.3475</v>
      </c>
      <c r="R60" s="519">
        <v>18.36</v>
      </c>
      <c r="S60" s="515">
        <v>40.299999999999997</v>
      </c>
    </row>
    <row r="61" spans="1:19" ht="16.5">
      <c r="A61" s="523" t="s">
        <v>162</v>
      </c>
      <c r="B61" s="524">
        <v>6195.761363636364</v>
      </c>
      <c r="C61" s="514">
        <v>7708.931818181818</v>
      </c>
      <c r="D61" s="515">
        <v>8314.33</v>
      </c>
      <c r="E61" s="525">
        <v>17467.727272727272</v>
      </c>
      <c r="F61" s="515">
        <v>22640.56818181818</v>
      </c>
      <c r="G61" s="517">
        <v>20388.3</v>
      </c>
      <c r="H61" s="524">
        <v>1288.7045454545455</v>
      </c>
      <c r="I61" s="514">
        <v>1591.61</v>
      </c>
      <c r="J61" s="515">
        <v>1743.44</v>
      </c>
      <c r="K61" s="526">
        <v>293.31818181818181</v>
      </c>
      <c r="L61" s="519">
        <v>539.02</v>
      </c>
      <c r="M61" s="515">
        <v>708.17</v>
      </c>
      <c r="N61" s="526">
        <v>996.5886363636364</v>
      </c>
      <c r="O61" s="519">
        <v>1270.98</v>
      </c>
      <c r="P61" s="515">
        <v>1769.76</v>
      </c>
      <c r="Q61" s="526">
        <v>16.389545454545456</v>
      </c>
      <c r="R61" s="519">
        <v>20.55</v>
      </c>
      <c r="S61" s="515">
        <v>37.93</v>
      </c>
    </row>
    <row r="62" spans="1:19" ht="16.5">
      <c r="A62" s="523" t="s">
        <v>163</v>
      </c>
      <c r="B62" s="524">
        <v>6287.375</v>
      </c>
      <c r="C62" s="514">
        <v>8291.85</v>
      </c>
      <c r="D62" s="515">
        <v>7347.1049999999996</v>
      </c>
      <c r="E62" s="525">
        <v>18519.659090909092</v>
      </c>
      <c r="F62" s="515">
        <v>23802.02</v>
      </c>
      <c r="G62" s="517">
        <v>18882.859285714287</v>
      </c>
      <c r="H62" s="524">
        <v>1332.7727272727273</v>
      </c>
      <c r="I62" s="514">
        <v>1688.69</v>
      </c>
      <c r="J62" s="515">
        <v>1535.1904761904761</v>
      </c>
      <c r="K62" s="526">
        <v>322.06818181818181</v>
      </c>
      <c r="L62" s="519">
        <v>591.71</v>
      </c>
      <c r="M62" s="515">
        <v>616.21904761904761</v>
      </c>
      <c r="N62" s="526">
        <v>1043.159090909091</v>
      </c>
      <c r="O62" s="519">
        <v>1342</v>
      </c>
      <c r="P62" s="515">
        <v>1665.2142857142858</v>
      </c>
      <c r="Q62" s="526">
        <v>17.236136363636362</v>
      </c>
      <c r="R62" s="519">
        <v>23.39</v>
      </c>
      <c r="S62" s="515">
        <v>31.974761904761902</v>
      </c>
    </row>
    <row r="63" spans="1:19" ht="16.5">
      <c r="A63" s="523" t="s">
        <v>168</v>
      </c>
      <c r="B63" s="524">
        <v>6674.916666666667</v>
      </c>
      <c r="C63" s="514">
        <v>8469.14</v>
      </c>
      <c r="D63" s="515">
        <v>7551.3613636363634</v>
      </c>
      <c r="E63" s="525">
        <v>16986.904761904763</v>
      </c>
      <c r="F63" s="515">
        <v>22905.46</v>
      </c>
      <c r="G63" s="517">
        <v>17879.439999999999</v>
      </c>
      <c r="H63" s="524">
        <v>1400.6190476190477</v>
      </c>
      <c r="I63" s="514">
        <v>1692.77</v>
      </c>
      <c r="J63" s="515">
        <v>1594.93</v>
      </c>
      <c r="K63" s="526">
        <v>352.28571428571428</v>
      </c>
      <c r="L63" s="519">
        <v>682.91</v>
      </c>
      <c r="M63" s="515">
        <v>628.23</v>
      </c>
      <c r="N63" s="526">
        <v>1124.0595238095239</v>
      </c>
      <c r="O63" s="519">
        <v>1369.89</v>
      </c>
      <c r="P63" s="515">
        <v>1738.98</v>
      </c>
      <c r="Q63" s="526">
        <v>17.809880952380951</v>
      </c>
      <c r="R63" s="519">
        <v>26.54</v>
      </c>
      <c r="S63" s="515">
        <v>33.08</v>
      </c>
    </row>
    <row r="64" spans="1:19" ht="17.25" thickBot="1">
      <c r="A64" s="527" t="s">
        <v>169</v>
      </c>
      <c r="B64" s="528">
        <v>6980.8214285714284</v>
      </c>
      <c r="C64" s="529">
        <v>9146.67</v>
      </c>
      <c r="D64" s="530">
        <v>7567.165</v>
      </c>
      <c r="E64" s="531">
        <v>17060.714285714286</v>
      </c>
      <c r="F64" s="530">
        <v>24107.26</v>
      </c>
      <c r="G64" s="532">
        <v>18148.875</v>
      </c>
      <c r="H64" s="528">
        <v>1444.0952380952381</v>
      </c>
      <c r="I64" s="529">
        <v>1709.48</v>
      </c>
      <c r="J64" s="530">
        <v>1462.2</v>
      </c>
      <c r="K64" s="533">
        <v>373.95238095238096</v>
      </c>
      <c r="L64" s="534">
        <v>755.12</v>
      </c>
      <c r="M64" s="530">
        <v>643.23</v>
      </c>
      <c r="N64" s="533">
        <v>1131.8214285714287</v>
      </c>
      <c r="O64" s="534">
        <v>1391.01</v>
      </c>
      <c r="P64" s="530">
        <v>1646.18</v>
      </c>
      <c r="Q64" s="533">
        <v>17.672857142857143</v>
      </c>
      <c r="R64" s="534">
        <v>29.35</v>
      </c>
      <c r="S64" s="530">
        <v>30.41</v>
      </c>
    </row>
    <row r="65" spans="1:7">
      <c r="A65" s="4"/>
      <c r="B65" s="4"/>
      <c r="C65" s="4"/>
      <c r="D65" s="4"/>
      <c r="E65" s="4"/>
      <c r="F65" s="4"/>
      <c r="G65" s="4"/>
    </row>
    <row r="66" spans="1:7">
      <c r="A66" s="4"/>
      <c r="B66" s="4"/>
      <c r="C66" s="4"/>
      <c r="D66" s="4"/>
      <c r="E66" s="4"/>
      <c r="F66" s="4"/>
      <c r="G66" s="4"/>
    </row>
    <row r="67" spans="1:7">
      <c r="A67" s="4"/>
      <c r="B67" s="4"/>
      <c r="C67" s="4"/>
      <c r="D67" s="4"/>
      <c r="E67" s="4"/>
      <c r="F67" s="4"/>
      <c r="G67" s="4"/>
    </row>
    <row r="68" spans="1:7">
      <c r="A68" s="4"/>
      <c r="B68" s="4"/>
      <c r="C68" s="4"/>
      <c r="D68" s="4"/>
      <c r="E68" s="4"/>
      <c r="F68" s="4"/>
      <c r="G68" s="4"/>
    </row>
    <row r="69" spans="1:7">
      <c r="A69" s="4"/>
      <c r="B69" s="4"/>
      <c r="C69" s="4"/>
      <c r="D69" s="4"/>
      <c r="E69" s="4"/>
      <c r="F69" s="4"/>
      <c r="G69" s="4"/>
    </row>
    <row r="70" spans="1:7">
      <c r="A70" s="4"/>
      <c r="B70" s="4"/>
      <c r="C70" s="4"/>
      <c r="D70" s="4"/>
      <c r="E70" s="4"/>
      <c r="F70" s="4"/>
      <c r="G70" s="4"/>
    </row>
    <row r="71" spans="1:7">
      <c r="A71" s="4"/>
      <c r="B71" s="4"/>
      <c r="C71" s="4"/>
      <c r="D71" s="4"/>
      <c r="E71" s="4"/>
      <c r="F71" s="4"/>
      <c r="G71" s="4"/>
    </row>
    <row r="72" spans="1:7">
      <c r="A72" s="4"/>
      <c r="B72" s="4"/>
      <c r="C72" s="4"/>
      <c r="D72" s="4"/>
      <c r="E72" s="4"/>
      <c r="F72" s="4"/>
      <c r="G72" s="4"/>
    </row>
    <row r="73" spans="1:7">
      <c r="A73" s="4"/>
      <c r="B73" s="4"/>
      <c r="C73" s="4"/>
      <c r="D73" s="4"/>
      <c r="E73" s="4"/>
      <c r="F73" s="4"/>
      <c r="G73" s="4"/>
    </row>
    <row r="74" spans="1:7">
      <c r="A74" s="4"/>
      <c r="B74" s="4"/>
      <c r="C74" s="4"/>
      <c r="D74" s="4"/>
      <c r="E74" s="4"/>
      <c r="F74" s="4"/>
      <c r="G74" s="4"/>
    </row>
    <row r="75" spans="1:7">
      <c r="A75" s="4"/>
      <c r="B75" s="4"/>
      <c r="C75" s="4"/>
      <c r="D75" s="4"/>
      <c r="E75" s="4"/>
      <c r="F75" s="4"/>
      <c r="G75" s="4"/>
    </row>
    <row r="76" spans="1:7">
      <c r="A76" s="4"/>
      <c r="B76" s="4"/>
      <c r="C76" s="4"/>
      <c r="D76" s="4"/>
      <c r="E76" s="4"/>
      <c r="F76" s="4"/>
      <c r="G76" s="4"/>
    </row>
    <row r="77" spans="1:7">
      <c r="A77" s="4"/>
      <c r="B77" s="4"/>
      <c r="C77" s="4"/>
      <c r="D77" s="4"/>
      <c r="E77" s="4"/>
      <c r="F77" s="4"/>
      <c r="G77" s="4"/>
    </row>
    <row r="78" spans="1:7">
      <c r="A78" s="4"/>
      <c r="B78" s="4"/>
      <c r="C78" s="4"/>
      <c r="D78" s="4"/>
      <c r="E78" s="4"/>
      <c r="F78" s="4"/>
      <c r="G78" s="4"/>
    </row>
    <row r="79" spans="1:7">
      <c r="A79" s="4"/>
      <c r="B79" s="4"/>
      <c r="C79" s="4"/>
      <c r="D79" s="4"/>
      <c r="E79" s="4"/>
      <c r="F79" s="4"/>
      <c r="G79" s="4"/>
    </row>
    <row r="80" spans="1:7">
      <c r="A80" s="4"/>
      <c r="B80" s="4"/>
      <c r="C80" s="4"/>
      <c r="D80" s="4"/>
      <c r="E80" s="4"/>
      <c r="F80" s="4"/>
      <c r="G80" s="4"/>
    </row>
  </sheetData>
  <mergeCells count="7">
    <mergeCell ref="A51:A52"/>
    <mergeCell ref="B51:D51"/>
    <mergeCell ref="E51:G51"/>
    <mergeCell ref="N51:P51"/>
    <mergeCell ref="K51:M51"/>
    <mergeCell ref="H51:J51"/>
    <mergeCell ref="Q51:S5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2:J19"/>
  <sheetViews>
    <sheetView zoomScale="80" zoomScaleNormal="80" workbookViewId="0">
      <selection activeCell="T50" sqref="T50"/>
    </sheetView>
  </sheetViews>
  <sheetFormatPr defaultRowHeight="15.75"/>
  <cols>
    <col min="1" max="4" width="9.140625" style="4"/>
    <col min="5" max="7" width="9.140625" style="19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60"/>
      <c r="C2" s="18"/>
      <c r="D2" s="18"/>
      <c r="E2" s="18"/>
      <c r="F2" s="18"/>
      <c r="G2" s="18"/>
      <c r="H2" s="18"/>
      <c r="I2" s="18"/>
      <c r="J2" s="18"/>
    </row>
    <row r="3" spans="2:10" ht="15">
      <c r="B3" s="23"/>
      <c r="C3" s="23"/>
      <c r="D3" s="23"/>
      <c r="E3" s="23"/>
      <c r="F3" s="23"/>
      <c r="G3" s="23"/>
      <c r="H3" s="23"/>
      <c r="I3" s="27"/>
      <c r="J3" s="27"/>
    </row>
    <row r="4" spans="2:10" ht="14.25" customHeight="1">
      <c r="B4" s="61"/>
      <c r="C4" s="25"/>
      <c r="D4" s="25"/>
      <c r="E4" s="25"/>
      <c r="F4" s="25"/>
      <c r="G4" s="25"/>
      <c r="H4" s="25"/>
      <c r="I4" s="27"/>
      <c r="J4" s="27"/>
    </row>
    <row r="5" spans="2:10" ht="14.25">
      <c r="B5" s="61"/>
      <c r="C5" s="26"/>
      <c r="D5" s="26"/>
      <c r="E5" s="26"/>
      <c r="F5" s="26"/>
      <c r="G5" s="26"/>
      <c r="H5" s="26"/>
      <c r="I5" s="26"/>
      <c r="J5" s="26"/>
    </row>
    <row r="6" spans="2:10" ht="14.25">
      <c r="B6" s="61"/>
      <c r="C6" s="26"/>
      <c r="D6" s="26"/>
      <c r="E6" s="26"/>
      <c r="F6" s="26"/>
      <c r="G6" s="26"/>
      <c r="H6" s="26"/>
      <c r="I6" s="26"/>
      <c r="J6" s="26"/>
    </row>
    <row r="7" spans="2:10" ht="14.25">
      <c r="B7" s="61"/>
      <c r="C7" s="26"/>
      <c r="D7" s="26"/>
      <c r="E7" s="26"/>
      <c r="F7" s="26"/>
      <c r="G7" s="26"/>
      <c r="H7" s="26"/>
      <c r="I7" s="26"/>
      <c r="J7" s="26"/>
    </row>
    <row r="8" spans="2:10" ht="14.25">
      <c r="B8" s="61"/>
      <c r="C8" s="26"/>
      <c r="D8" s="26"/>
      <c r="E8" s="26"/>
      <c r="F8" s="26"/>
      <c r="G8" s="26"/>
      <c r="H8" s="26"/>
      <c r="I8" s="26"/>
      <c r="J8" s="26"/>
    </row>
    <row r="9" spans="2:10" ht="14.25">
      <c r="B9" s="61"/>
      <c r="C9" s="26"/>
      <c r="D9" s="26"/>
      <c r="E9" s="26"/>
      <c r="F9" s="26"/>
      <c r="G9" s="26"/>
      <c r="H9" s="149"/>
      <c r="I9" s="26"/>
      <c r="J9" s="26"/>
    </row>
    <row r="10" spans="2:10" ht="14.25">
      <c r="B10" s="61"/>
      <c r="C10" s="25"/>
      <c r="D10" s="25"/>
      <c r="E10" s="25"/>
      <c r="F10" s="25"/>
      <c r="G10" s="25"/>
      <c r="H10" s="26"/>
      <c r="I10" s="25"/>
      <c r="J10" s="25"/>
    </row>
    <row r="11" spans="2:10" ht="12.75">
      <c r="B11" s="62"/>
      <c r="C11" s="18"/>
      <c r="D11" s="18"/>
      <c r="E11" s="18"/>
      <c r="F11" s="18"/>
      <c r="G11" s="18"/>
      <c r="H11" s="18"/>
      <c r="I11" s="18"/>
      <c r="J11" s="18"/>
    </row>
    <row r="12" spans="2:10" ht="12.75">
      <c r="B12" s="63"/>
      <c r="C12" s="18"/>
      <c r="D12" s="18"/>
      <c r="E12" s="18"/>
      <c r="F12" s="18"/>
      <c r="G12" s="18"/>
      <c r="H12" s="18"/>
      <c r="I12" s="18"/>
      <c r="J12" s="18"/>
    </row>
    <row r="13" spans="2:10" ht="12.75">
      <c r="B13" s="64"/>
      <c r="C13" s="18"/>
      <c r="D13" s="18"/>
      <c r="E13" s="18"/>
      <c r="F13" s="18"/>
      <c r="G13" s="18"/>
      <c r="H13" s="18"/>
      <c r="I13" s="18"/>
      <c r="J13" s="18"/>
    </row>
    <row r="14" spans="2:10" ht="12.75">
      <c r="B14" s="18"/>
      <c r="C14" s="18"/>
      <c r="D14" s="18"/>
      <c r="E14" s="18"/>
      <c r="F14" s="18"/>
      <c r="G14" s="18"/>
      <c r="H14" s="18"/>
      <c r="I14" s="18"/>
      <c r="J14" s="18"/>
    </row>
    <row r="15" spans="2:10" ht="12.75">
      <c r="B15" s="64"/>
      <c r="C15" s="18"/>
      <c r="D15" s="18"/>
      <c r="E15" s="18"/>
      <c r="F15" s="18"/>
      <c r="G15" s="18"/>
      <c r="H15" s="18"/>
      <c r="I15" s="18"/>
      <c r="J15" s="18"/>
    </row>
    <row r="16" spans="2:10" ht="12.75">
      <c r="B16" s="64"/>
      <c r="C16" s="18"/>
      <c r="D16" s="18"/>
      <c r="E16" s="18"/>
      <c r="F16" s="18"/>
      <c r="G16" s="18"/>
      <c r="H16" s="18"/>
      <c r="I16" s="18"/>
      <c r="J16" s="18"/>
    </row>
    <row r="17" spans="2:10" ht="12.75">
      <c r="B17" s="20"/>
      <c r="C17" s="18"/>
      <c r="D17" s="18"/>
      <c r="E17" s="18"/>
      <c r="F17" s="18"/>
      <c r="G17" s="18"/>
      <c r="H17" s="18"/>
      <c r="I17" s="18"/>
      <c r="J17" s="18"/>
    </row>
    <row r="18" spans="2:10" ht="12.75">
      <c r="B18" s="20"/>
      <c r="C18" s="18"/>
      <c r="D18" s="18"/>
      <c r="E18" s="18"/>
      <c r="F18" s="18"/>
      <c r="G18" s="18"/>
      <c r="H18" s="18"/>
      <c r="I18" s="18"/>
      <c r="J18" s="18"/>
    </row>
    <row r="19" spans="2:10" ht="12.75">
      <c r="B19" s="65"/>
      <c r="C19" s="16"/>
      <c r="D19" s="16"/>
      <c r="E19" s="16"/>
      <c r="F19" s="16"/>
      <c r="G19" s="16"/>
      <c r="H19" s="16"/>
      <c r="I19" s="16"/>
      <c r="J19" s="16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&amp;C18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 enableFormatConditionsCalculation="0">
    <pageSetUpPr fitToPage="1"/>
  </sheetPr>
  <dimension ref="A1:U95"/>
  <sheetViews>
    <sheetView view="pageBreakPreview" topLeftCell="A55" zoomScale="80" zoomScaleSheetLayoutView="80" workbookViewId="0">
      <selection activeCell="E61" sqref="E61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8" customWidth="1"/>
    <col min="5" max="5" width="15" style="8" customWidth="1"/>
    <col min="6" max="6" width="22.5703125" style="8" customWidth="1"/>
    <col min="7" max="7" width="12.5703125" style="2" customWidth="1"/>
    <col min="8" max="16384" width="9.140625" style="2"/>
  </cols>
  <sheetData>
    <row r="1" spans="1:6" ht="22.5">
      <c r="A1" s="735" t="s">
        <v>142</v>
      </c>
      <c r="B1" s="735"/>
      <c r="C1" s="735"/>
      <c r="D1" s="735"/>
      <c r="E1" s="735"/>
      <c r="F1" s="735"/>
    </row>
    <row r="2" spans="1:6" ht="23.25" thickBot="1">
      <c r="A2" s="191"/>
      <c r="B2" s="191"/>
      <c r="C2" s="191"/>
      <c r="D2" s="191"/>
      <c r="E2" s="191"/>
      <c r="F2" s="191"/>
    </row>
    <row r="3" spans="1:6" ht="19.5" thickBot="1">
      <c r="A3" s="671" t="s">
        <v>74</v>
      </c>
      <c r="B3" s="736" t="s">
        <v>46</v>
      </c>
      <c r="C3" s="675" t="s">
        <v>57</v>
      </c>
      <c r="D3" s="676"/>
      <c r="E3" s="677"/>
      <c r="F3" s="153" t="s">
        <v>58</v>
      </c>
    </row>
    <row r="4" spans="1:6" ht="28.5" customHeight="1" thickBot="1">
      <c r="A4" s="737"/>
      <c r="B4" s="953"/>
      <c r="C4" s="154" t="s">
        <v>240</v>
      </c>
      <c r="D4" s="155" t="s">
        <v>524</v>
      </c>
      <c r="E4" s="121" t="s">
        <v>66</v>
      </c>
      <c r="F4" s="473" t="s">
        <v>524</v>
      </c>
    </row>
    <row r="5" spans="1:6" ht="23.25" customHeight="1">
      <c r="A5" s="156" t="s">
        <v>43</v>
      </c>
      <c r="B5" s="157"/>
      <c r="C5" s="470"/>
      <c r="D5" s="470"/>
      <c r="E5" s="470"/>
      <c r="F5" s="470"/>
    </row>
    <row r="6" spans="1:6" ht="21.75" customHeight="1">
      <c r="A6" s="130" t="s">
        <v>78</v>
      </c>
      <c r="B6" s="12" t="s">
        <v>51</v>
      </c>
      <c r="C6" s="470">
        <v>29.8</v>
      </c>
      <c r="D6" s="470">
        <v>31.6</v>
      </c>
      <c r="E6" s="470">
        <f t="shared" ref="E6:E34" si="0">D6/C6*100</f>
        <v>106.04026845637584</v>
      </c>
      <c r="F6" s="470">
        <v>30.21</v>
      </c>
    </row>
    <row r="7" spans="1:6" ht="21.75" customHeight="1">
      <c r="A7" s="130" t="s">
        <v>79</v>
      </c>
      <c r="B7" s="12" t="s">
        <v>51</v>
      </c>
      <c r="C7" s="470">
        <v>57.2</v>
      </c>
      <c r="D7" s="470">
        <v>62.3</v>
      </c>
      <c r="E7" s="470">
        <f t="shared" si="0"/>
        <v>108.91608391608392</v>
      </c>
      <c r="F7" s="470">
        <v>58.96</v>
      </c>
    </row>
    <row r="8" spans="1:6" ht="21.75" customHeight="1">
      <c r="A8" s="130" t="s">
        <v>80</v>
      </c>
      <c r="B8" s="12" t="s">
        <v>51</v>
      </c>
      <c r="C8" s="470">
        <v>52.8</v>
      </c>
      <c r="D8" s="470">
        <v>58</v>
      </c>
      <c r="E8" s="470">
        <f t="shared" si="0"/>
        <v>109.84848484848486</v>
      </c>
      <c r="F8" s="470">
        <v>60.79</v>
      </c>
    </row>
    <row r="9" spans="1:6" ht="21.75" customHeight="1">
      <c r="A9" s="130" t="s">
        <v>81</v>
      </c>
      <c r="B9" s="12" t="s">
        <v>51</v>
      </c>
      <c r="C9" s="470">
        <v>78.3</v>
      </c>
      <c r="D9" s="470">
        <v>81.099999999999994</v>
      </c>
      <c r="E9" s="470">
        <f t="shared" si="0"/>
        <v>103.57598978288634</v>
      </c>
      <c r="F9" s="470">
        <v>67.62</v>
      </c>
    </row>
    <row r="10" spans="1:6" ht="21.75" customHeight="1">
      <c r="A10" s="130" t="s">
        <v>82</v>
      </c>
      <c r="B10" s="12" t="s">
        <v>51</v>
      </c>
      <c r="C10" s="470">
        <v>71</v>
      </c>
      <c r="D10" s="470">
        <v>68.8</v>
      </c>
      <c r="E10" s="470">
        <f t="shared" si="0"/>
        <v>96.901408450704224</v>
      </c>
      <c r="F10" s="470">
        <v>61.23</v>
      </c>
    </row>
    <row r="11" spans="1:6" ht="21.75" customHeight="1">
      <c r="A11" s="130" t="s">
        <v>83</v>
      </c>
      <c r="B11" s="12" t="s">
        <v>51</v>
      </c>
      <c r="C11" s="470">
        <v>104.4</v>
      </c>
      <c r="D11" s="470">
        <v>118.2</v>
      </c>
      <c r="E11" s="470">
        <f t="shared" si="0"/>
        <v>113.2183908045977</v>
      </c>
      <c r="F11" s="470">
        <v>96.33</v>
      </c>
    </row>
    <row r="12" spans="1:6" ht="21.75" customHeight="1">
      <c r="A12" s="130" t="s">
        <v>84</v>
      </c>
      <c r="B12" s="12" t="s">
        <v>51</v>
      </c>
      <c r="C12" s="470">
        <v>40</v>
      </c>
      <c r="D12" s="470">
        <v>25.4</v>
      </c>
      <c r="E12" s="470">
        <f t="shared" si="0"/>
        <v>63.5</v>
      </c>
      <c r="F12" s="470">
        <v>27.14</v>
      </c>
    </row>
    <row r="13" spans="1:6" ht="21.75" customHeight="1">
      <c r="A13" s="130" t="s">
        <v>85</v>
      </c>
      <c r="B13" s="12" t="s">
        <v>51</v>
      </c>
      <c r="C13" s="470">
        <v>44.1</v>
      </c>
      <c r="D13" s="470">
        <v>24.3</v>
      </c>
      <c r="E13" s="470">
        <f t="shared" si="0"/>
        <v>55.102040816326522</v>
      </c>
      <c r="F13" s="470">
        <v>26.56</v>
      </c>
    </row>
    <row r="14" spans="1:6" ht="21.75" customHeight="1">
      <c r="A14" s="130" t="s">
        <v>86</v>
      </c>
      <c r="B14" s="12" t="s">
        <v>51</v>
      </c>
      <c r="C14" s="470">
        <v>42.1</v>
      </c>
      <c r="D14" s="470">
        <v>34.6</v>
      </c>
      <c r="E14" s="470">
        <f t="shared" si="0"/>
        <v>82.185273159144884</v>
      </c>
      <c r="F14" s="470">
        <v>37.61</v>
      </c>
    </row>
    <row r="15" spans="1:6" ht="21.75" customHeight="1">
      <c r="A15" s="130" t="s">
        <v>87</v>
      </c>
      <c r="B15" s="12" t="s">
        <v>51</v>
      </c>
      <c r="C15" s="470">
        <v>289</v>
      </c>
      <c r="D15" s="470">
        <v>272.89999999999998</v>
      </c>
      <c r="E15" s="470">
        <f t="shared" si="0"/>
        <v>94.429065743944633</v>
      </c>
      <c r="F15" s="470">
        <v>295.31</v>
      </c>
    </row>
    <row r="16" spans="1:6" ht="21.75" customHeight="1">
      <c r="A16" s="130" t="s">
        <v>88</v>
      </c>
      <c r="B16" s="12" t="s">
        <v>51</v>
      </c>
      <c r="C16" s="470">
        <v>238.9</v>
      </c>
      <c r="D16" s="470">
        <v>263.7</v>
      </c>
      <c r="E16" s="470">
        <f t="shared" si="0"/>
        <v>110.38091251569693</v>
      </c>
      <c r="F16" s="470">
        <v>225.03</v>
      </c>
    </row>
    <row r="17" spans="1:6" ht="21.75" customHeight="1">
      <c r="A17" s="130" t="s">
        <v>89</v>
      </c>
      <c r="B17" s="12" t="s">
        <v>51</v>
      </c>
      <c r="C17" s="470">
        <v>101.4</v>
      </c>
      <c r="D17" s="470">
        <v>94</v>
      </c>
      <c r="E17" s="470">
        <f t="shared" si="0"/>
        <v>92.70216962524654</v>
      </c>
      <c r="F17" s="470">
        <v>105.49</v>
      </c>
    </row>
    <row r="18" spans="1:6" ht="21.75" customHeight="1">
      <c r="A18" s="130" t="s">
        <v>90</v>
      </c>
      <c r="B18" s="12" t="s">
        <v>51</v>
      </c>
      <c r="C18" s="470">
        <v>132.19999999999999</v>
      </c>
      <c r="D18" s="470">
        <v>115.3</v>
      </c>
      <c r="E18" s="470">
        <f t="shared" si="0"/>
        <v>87.21633888048413</v>
      </c>
      <c r="F18" s="470">
        <v>113.51</v>
      </c>
    </row>
    <row r="19" spans="1:6" ht="21.75" customHeight="1">
      <c r="A19" s="130" t="s">
        <v>91</v>
      </c>
      <c r="B19" s="12" t="s">
        <v>51</v>
      </c>
      <c r="C19" s="470">
        <v>82.7</v>
      </c>
      <c r="D19" s="470">
        <v>83.5</v>
      </c>
      <c r="E19" s="470">
        <f t="shared" si="0"/>
        <v>100.96735187424426</v>
      </c>
      <c r="F19" s="470">
        <v>96.59</v>
      </c>
    </row>
    <row r="20" spans="1:6" ht="21.75" customHeight="1">
      <c r="A20" s="130" t="s">
        <v>92</v>
      </c>
      <c r="B20" s="12" t="s">
        <v>51</v>
      </c>
      <c r="C20" s="470">
        <v>83.8</v>
      </c>
      <c r="D20" s="470">
        <v>84.7</v>
      </c>
      <c r="E20" s="470">
        <f t="shared" si="0"/>
        <v>101.07398568019094</v>
      </c>
      <c r="F20" s="470">
        <v>89.82</v>
      </c>
    </row>
    <row r="21" spans="1:6" ht="21.75" customHeight="1">
      <c r="A21" s="130" t="s">
        <v>93</v>
      </c>
      <c r="B21" s="12" t="s">
        <v>51</v>
      </c>
      <c r="C21" s="470">
        <v>288.3</v>
      </c>
      <c r="D21" s="470">
        <v>310.5</v>
      </c>
      <c r="E21" s="470">
        <f t="shared" si="0"/>
        <v>107.7003121748179</v>
      </c>
      <c r="F21" s="470">
        <v>322.64999999999998</v>
      </c>
    </row>
    <row r="22" spans="1:6" ht="21.75" customHeight="1">
      <c r="A22" s="130" t="s">
        <v>94</v>
      </c>
      <c r="B22" s="12" t="s">
        <v>51</v>
      </c>
      <c r="C22" s="470">
        <v>228.3</v>
      </c>
      <c r="D22" s="470">
        <v>257.5</v>
      </c>
      <c r="E22" s="470">
        <f t="shared" si="0"/>
        <v>112.79018834866403</v>
      </c>
      <c r="F22" s="470">
        <v>288.43</v>
      </c>
    </row>
    <row r="23" spans="1:6" ht="21.75" customHeight="1">
      <c r="A23" s="130" t="s">
        <v>95</v>
      </c>
      <c r="B23" s="12" t="s">
        <v>51</v>
      </c>
      <c r="C23" s="470">
        <v>200.2</v>
      </c>
      <c r="D23" s="470">
        <v>200.9</v>
      </c>
      <c r="E23" s="470">
        <f t="shared" si="0"/>
        <v>100.34965034965036</v>
      </c>
      <c r="F23" s="470">
        <v>214.12</v>
      </c>
    </row>
    <row r="24" spans="1:6" ht="21.75" customHeight="1">
      <c r="A24" s="130" t="s">
        <v>96</v>
      </c>
      <c r="B24" s="12" t="s">
        <v>51</v>
      </c>
      <c r="C24" s="470">
        <v>244.6</v>
      </c>
      <c r="D24" s="470">
        <v>259.10000000000002</v>
      </c>
      <c r="E24" s="470">
        <f t="shared" si="0"/>
        <v>105.92804578904335</v>
      </c>
      <c r="F24" s="470">
        <v>264</v>
      </c>
    </row>
    <row r="25" spans="1:6" ht="21.75" customHeight="1">
      <c r="A25" s="130" t="s">
        <v>97</v>
      </c>
      <c r="B25" s="12" t="s">
        <v>51</v>
      </c>
      <c r="C25" s="470">
        <v>133</v>
      </c>
      <c r="D25" s="470">
        <v>129.69999999999999</v>
      </c>
      <c r="E25" s="470">
        <f t="shared" si="0"/>
        <v>97.518796992481199</v>
      </c>
      <c r="F25" s="470">
        <v>132.54</v>
      </c>
    </row>
    <row r="26" spans="1:6" ht="21.75" customHeight="1">
      <c r="A26" s="130" t="s">
        <v>98</v>
      </c>
      <c r="B26" s="12" t="s">
        <v>54</v>
      </c>
      <c r="C26" s="470">
        <v>52.1</v>
      </c>
      <c r="D26" s="470">
        <v>57.4</v>
      </c>
      <c r="E26" s="470">
        <f t="shared" si="0"/>
        <v>110.17274472168906</v>
      </c>
      <c r="F26" s="470">
        <v>51.42</v>
      </c>
    </row>
    <row r="27" spans="1:6" ht="21.75" customHeight="1">
      <c r="A27" s="130" t="s">
        <v>173</v>
      </c>
      <c r="B27" s="12" t="s">
        <v>52</v>
      </c>
      <c r="C27" s="470">
        <v>39.6</v>
      </c>
      <c r="D27" s="470">
        <v>48.6</v>
      </c>
      <c r="E27" s="470">
        <f t="shared" si="0"/>
        <v>122.72727272727273</v>
      </c>
      <c r="F27" s="470">
        <v>48.79</v>
      </c>
    </row>
    <row r="28" spans="1:6" ht="21.75" customHeight="1">
      <c r="A28" s="130" t="s">
        <v>99</v>
      </c>
      <c r="B28" s="12" t="s">
        <v>52</v>
      </c>
      <c r="C28" s="470">
        <v>79.400000000000006</v>
      </c>
      <c r="D28" s="470">
        <v>92.4</v>
      </c>
      <c r="E28" s="470">
        <f t="shared" si="0"/>
        <v>116.37279596977331</v>
      </c>
      <c r="F28" s="470">
        <v>93.47</v>
      </c>
    </row>
    <row r="29" spans="1:6" ht="21.75" customHeight="1">
      <c r="A29" s="130" t="s">
        <v>100</v>
      </c>
      <c r="B29" s="12" t="s">
        <v>53</v>
      </c>
      <c r="C29" s="470">
        <v>235.2</v>
      </c>
      <c r="D29" s="470">
        <v>248.4</v>
      </c>
      <c r="E29" s="470">
        <f t="shared" si="0"/>
        <v>105.6122448979592</v>
      </c>
      <c r="F29" s="470">
        <v>339.33</v>
      </c>
    </row>
    <row r="30" spans="1:6" ht="21.75" customHeight="1">
      <c r="A30" s="130" t="s">
        <v>101</v>
      </c>
      <c r="B30" s="12" t="s">
        <v>53</v>
      </c>
      <c r="C30" s="470">
        <v>310.2</v>
      </c>
      <c r="D30" s="470">
        <v>317.60000000000002</v>
      </c>
      <c r="E30" s="470">
        <f t="shared" si="0"/>
        <v>102.38555770470666</v>
      </c>
      <c r="F30" s="470">
        <v>326.69</v>
      </c>
    </row>
    <row r="31" spans="1:6" ht="21.75" customHeight="1">
      <c r="A31" s="130" t="s">
        <v>102</v>
      </c>
      <c r="B31" s="12" t="s">
        <v>53</v>
      </c>
      <c r="C31" s="470">
        <v>309</v>
      </c>
      <c r="D31" s="470">
        <v>355.1</v>
      </c>
      <c r="E31" s="470">
        <f t="shared" si="0"/>
        <v>114.9190938511327</v>
      </c>
      <c r="F31" s="470">
        <v>329.45</v>
      </c>
    </row>
    <row r="32" spans="1:6" ht="21.75" customHeight="1">
      <c r="A32" s="130" t="s">
        <v>103</v>
      </c>
      <c r="B32" s="12" t="s">
        <v>52</v>
      </c>
      <c r="C32" s="470">
        <v>83.3</v>
      </c>
      <c r="D32" s="470">
        <v>94.9</v>
      </c>
      <c r="E32" s="470">
        <f t="shared" si="0"/>
        <v>113.92557022809125</v>
      </c>
      <c r="F32" s="470">
        <v>88.08</v>
      </c>
    </row>
    <row r="33" spans="1:6" ht="21.75" customHeight="1">
      <c r="A33" s="130" t="s">
        <v>104</v>
      </c>
      <c r="B33" s="12" t="s">
        <v>52</v>
      </c>
      <c r="C33" s="470">
        <v>93.6</v>
      </c>
      <c r="D33" s="470">
        <v>100.5</v>
      </c>
      <c r="E33" s="470">
        <f t="shared" si="0"/>
        <v>107.37179487179486</v>
      </c>
      <c r="F33" s="470">
        <v>92.82</v>
      </c>
    </row>
    <row r="34" spans="1:6" ht="21.75" customHeight="1" thickBot="1">
      <c r="A34" s="131" t="s">
        <v>105</v>
      </c>
      <c r="B34" s="12" t="s">
        <v>52</v>
      </c>
      <c r="C34" s="470">
        <v>306.8</v>
      </c>
      <c r="D34" s="470">
        <v>365.3</v>
      </c>
      <c r="E34" s="470">
        <f t="shared" si="0"/>
        <v>119.06779661016948</v>
      </c>
      <c r="F34" s="470">
        <v>398.2</v>
      </c>
    </row>
    <row r="35" spans="1:6" ht="27" customHeight="1" thickBot="1">
      <c r="A35" s="158" t="s">
        <v>50</v>
      </c>
      <c r="B35" s="159"/>
      <c r="C35" s="152"/>
      <c r="D35" s="160"/>
      <c r="E35" s="152"/>
      <c r="F35" s="152"/>
    </row>
    <row r="36" spans="1:6" s="22" customFormat="1" ht="21.75" customHeight="1">
      <c r="A36" s="185" t="s">
        <v>106</v>
      </c>
      <c r="B36" s="165" t="s">
        <v>39</v>
      </c>
      <c r="C36" s="470">
        <v>500</v>
      </c>
      <c r="D36" s="470">
        <v>500</v>
      </c>
      <c r="E36" s="470">
        <f t="shared" ref="E36:E56" si="1">D36/C36*100</f>
        <v>100</v>
      </c>
      <c r="F36" s="470">
        <v>300</v>
      </c>
    </row>
    <row r="37" spans="1:6" s="22" customFormat="1" ht="21.75" customHeight="1">
      <c r="A37" s="185" t="s">
        <v>107</v>
      </c>
      <c r="B37" s="165" t="s">
        <v>39</v>
      </c>
      <c r="C37" s="470">
        <v>616.70000000000005</v>
      </c>
      <c r="D37" s="470">
        <v>644.4</v>
      </c>
      <c r="E37" s="470">
        <f t="shared" si="1"/>
        <v>104.49164910004865</v>
      </c>
      <c r="F37" s="470">
        <v>421.4</v>
      </c>
    </row>
    <row r="38" spans="1:6" s="22" customFormat="1" ht="21.75" customHeight="1">
      <c r="A38" s="185" t="s">
        <v>108</v>
      </c>
      <c r="B38" s="165" t="s">
        <v>39</v>
      </c>
      <c r="C38" s="470">
        <v>433.3</v>
      </c>
      <c r="D38" s="470">
        <v>466.7</v>
      </c>
      <c r="E38" s="470">
        <f t="shared" si="1"/>
        <v>107.70828525271175</v>
      </c>
      <c r="F38" s="470">
        <v>391.67</v>
      </c>
    </row>
    <row r="39" spans="1:6" s="22" customFormat="1" ht="16.5">
      <c r="A39" s="185" t="s">
        <v>109</v>
      </c>
      <c r="B39" s="165" t="s">
        <v>39</v>
      </c>
      <c r="C39" s="470">
        <v>1600</v>
      </c>
      <c r="D39" s="470">
        <v>2150</v>
      </c>
      <c r="E39" s="470">
        <f t="shared" si="1"/>
        <v>134.375</v>
      </c>
      <c r="F39" s="470">
        <v>1200</v>
      </c>
    </row>
    <row r="40" spans="1:6" s="22" customFormat="1" ht="16.5">
      <c r="A40" s="185" t="s">
        <v>110</v>
      </c>
      <c r="B40" s="165" t="s">
        <v>39</v>
      </c>
      <c r="C40" s="470">
        <v>1350</v>
      </c>
      <c r="D40" s="470">
        <v>2000</v>
      </c>
      <c r="E40" s="470">
        <f t="shared" si="1"/>
        <v>148.14814814814815</v>
      </c>
      <c r="F40" s="470">
        <v>1500</v>
      </c>
    </row>
    <row r="41" spans="1:6" s="22" customFormat="1" ht="33">
      <c r="A41" s="185" t="s">
        <v>111</v>
      </c>
      <c r="B41" s="165" t="s">
        <v>39</v>
      </c>
      <c r="C41" s="470">
        <v>323.3</v>
      </c>
      <c r="D41" s="470">
        <v>340</v>
      </c>
      <c r="E41" s="470">
        <f t="shared" si="1"/>
        <v>105.16548097742036</v>
      </c>
      <c r="F41" s="470">
        <v>240</v>
      </c>
    </row>
    <row r="42" spans="1:6" s="22" customFormat="1" ht="33">
      <c r="A42" s="185" t="s">
        <v>112</v>
      </c>
      <c r="B42" s="165" t="s">
        <v>39</v>
      </c>
      <c r="C42" s="470">
        <v>310</v>
      </c>
      <c r="D42" s="470">
        <v>318.3</v>
      </c>
      <c r="E42" s="470">
        <f t="shared" si="1"/>
        <v>102.67741935483872</v>
      </c>
      <c r="F42" s="470">
        <v>255</v>
      </c>
    </row>
    <row r="43" spans="1:6" s="22" customFormat="1" ht="16.5">
      <c r="A43" s="185" t="s">
        <v>113</v>
      </c>
      <c r="B43" s="165" t="s">
        <v>39</v>
      </c>
      <c r="C43" s="470">
        <v>800</v>
      </c>
      <c r="D43" s="470">
        <v>800</v>
      </c>
      <c r="E43" s="470">
        <f t="shared" si="1"/>
        <v>100</v>
      </c>
      <c r="F43" s="470" t="s">
        <v>134</v>
      </c>
    </row>
    <row r="44" spans="1:6" s="22" customFormat="1" ht="33">
      <c r="A44" s="185" t="s">
        <v>334</v>
      </c>
      <c r="B44" s="165" t="s">
        <v>39</v>
      </c>
      <c r="C44" s="470">
        <v>1583.4</v>
      </c>
      <c r="D44" s="470">
        <v>5233.3999999999996</v>
      </c>
      <c r="E44" s="470">
        <f t="shared" si="1"/>
        <v>330.51660982695461</v>
      </c>
      <c r="F44" s="470">
        <v>1800</v>
      </c>
    </row>
    <row r="45" spans="1:6" s="22" customFormat="1" ht="34.5" customHeight="1">
      <c r="A45" s="185" t="s">
        <v>114</v>
      </c>
      <c r="B45" s="165" t="s">
        <v>39</v>
      </c>
      <c r="C45" s="470">
        <v>900</v>
      </c>
      <c r="D45" s="470" t="s">
        <v>56</v>
      </c>
      <c r="E45" s="470"/>
      <c r="F45" s="470" t="s">
        <v>134</v>
      </c>
    </row>
    <row r="46" spans="1:6" s="22" customFormat="1" ht="33" customHeight="1">
      <c r="A46" s="185" t="s">
        <v>141</v>
      </c>
      <c r="B46" s="165" t="s">
        <v>39</v>
      </c>
      <c r="C46" s="470">
        <v>1872</v>
      </c>
      <c r="D46" s="470">
        <v>2496</v>
      </c>
      <c r="E46" s="470">
        <f t="shared" si="1"/>
        <v>133.33333333333331</v>
      </c>
      <c r="F46" s="470">
        <v>3200</v>
      </c>
    </row>
    <row r="47" spans="1:6" s="22" customFormat="1" ht="18" customHeight="1">
      <c r="A47" s="183" t="s">
        <v>115</v>
      </c>
      <c r="B47" s="165" t="s">
        <v>39</v>
      </c>
      <c r="C47" s="470">
        <v>100</v>
      </c>
      <c r="D47" s="470">
        <v>130</v>
      </c>
      <c r="E47" s="470">
        <f t="shared" si="1"/>
        <v>130</v>
      </c>
      <c r="F47" s="470">
        <v>76</v>
      </c>
    </row>
    <row r="48" spans="1:6" s="22" customFormat="1" ht="17.25" thickBot="1">
      <c r="A48" s="184" t="s">
        <v>237</v>
      </c>
      <c r="B48" s="166" t="s">
        <v>39</v>
      </c>
      <c r="C48" s="470">
        <v>266.7</v>
      </c>
      <c r="D48" s="470">
        <v>266.7</v>
      </c>
      <c r="E48" s="470">
        <f t="shared" si="1"/>
        <v>100</v>
      </c>
      <c r="F48" s="470">
        <v>200</v>
      </c>
    </row>
    <row r="49" spans="1:6" ht="27" customHeight="1" thickBot="1">
      <c r="A49" s="186" t="s">
        <v>77</v>
      </c>
      <c r="B49" s="159" t="s">
        <v>39</v>
      </c>
      <c r="C49" s="152">
        <v>296</v>
      </c>
      <c r="D49" s="194">
        <v>321</v>
      </c>
      <c r="E49" s="133">
        <f t="shared" si="1"/>
        <v>108.44594594594594</v>
      </c>
      <c r="F49" s="472">
        <v>321</v>
      </c>
    </row>
    <row r="50" spans="1:6" ht="53.25" customHeight="1" thickBot="1">
      <c r="A50" s="187" t="s">
        <v>116</v>
      </c>
      <c r="B50" s="159" t="s">
        <v>39</v>
      </c>
      <c r="C50" s="152">
        <v>5.8</v>
      </c>
      <c r="D50" s="160">
        <v>5.8</v>
      </c>
      <c r="E50" s="178">
        <f t="shared" si="1"/>
        <v>100</v>
      </c>
      <c r="F50" s="152">
        <v>5.8</v>
      </c>
    </row>
    <row r="51" spans="1:6" ht="56.25" customHeight="1" thickBot="1">
      <c r="A51" s="188" t="s">
        <v>117</v>
      </c>
      <c r="B51" s="159" t="s">
        <v>39</v>
      </c>
      <c r="C51" s="152">
        <v>7.6</v>
      </c>
      <c r="D51" s="160">
        <v>7.6</v>
      </c>
      <c r="E51" s="178">
        <f t="shared" si="1"/>
        <v>100</v>
      </c>
      <c r="F51" s="152">
        <v>7.6</v>
      </c>
    </row>
    <row r="52" spans="1:6" ht="24.75" customHeight="1" thickBot="1">
      <c r="A52" s="188" t="s">
        <v>118</v>
      </c>
      <c r="B52" s="159" t="s">
        <v>39</v>
      </c>
      <c r="C52" s="152">
        <v>60.6</v>
      </c>
      <c r="D52" s="160">
        <v>75.8</v>
      </c>
      <c r="E52" s="178">
        <f t="shared" si="1"/>
        <v>125.08250825082507</v>
      </c>
      <c r="F52" s="152">
        <v>75.8</v>
      </c>
    </row>
    <row r="53" spans="1:6" ht="36.75" customHeight="1" thickBot="1">
      <c r="A53" s="189" t="s">
        <v>119</v>
      </c>
      <c r="B53" s="159" t="s">
        <v>39</v>
      </c>
      <c r="C53" s="152">
        <v>1550</v>
      </c>
      <c r="D53" s="163">
        <v>1750</v>
      </c>
      <c r="E53" s="178">
        <f t="shared" si="1"/>
        <v>112.90322580645163</v>
      </c>
      <c r="F53" s="152" t="s">
        <v>56</v>
      </c>
    </row>
    <row r="54" spans="1:6" ht="35.25" customHeight="1" thickBot="1">
      <c r="A54" s="188" t="s">
        <v>120</v>
      </c>
      <c r="B54" s="159" t="s">
        <v>39</v>
      </c>
      <c r="C54" s="152">
        <v>1165</v>
      </c>
      <c r="D54" s="160">
        <v>1225</v>
      </c>
      <c r="E54" s="178">
        <f t="shared" si="1"/>
        <v>105.15021459227466</v>
      </c>
      <c r="F54" s="179" t="s">
        <v>56</v>
      </c>
    </row>
    <row r="55" spans="1:6" ht="50.25" customHeight="1" thickBot="1">
      <c r="A55" s="188" t="s">
        <v>195</v>
      </c>
      <c r="B55" s="159" t="s">
        <v>39</v>
      </c>
      <c r="C55" s="167">
        <v>109.1</v>
      </c>
      <c r="D55" s="167">
        <v>109.1</v>
      </c>
      <c r="E55" s="178">
        <f t="shared" si="1"/>
        <v>100</v>
      </c>
      <c r="F55" s="168">
        <v>62.5</v>
      </c>
    </row>
    <row r="56" spans="1:6" ht="23.25" customHeight="1" thickBot="1">
      <c r="A56" s="954" t="s">
        <v>212</v>
      </c>
      <c r="B56" s="169" t="s">
        <v>136</v>
      </c>
      <c r="C56" s="168">
        <v>3000</v>
      </c>
      <c r="D56" s="190">
        <v>4000</v>
      </c>
      <c r="E56" s="178">
        <f t="shared" si="1"/>
        <v>133.33333333333331</v>
      </c>
      <c r="F56" s="472" t="s">
        <v>134</v>
      </c>
    </row>
    <row r="57" spans="1:6" ht="21.75" customHeight="1" thickBot="1">
      <c r="A57" s="955"/>
      <c r="B57" s="169" t="s">
        <v>137</v>
      </c>
      <c r="C57" s="168">
        <v>26000</v>
      </c>
      <c r="D57" s="190">
        <v>28000</v>
      </c>
      <c r="E57" s="178">
        <f>D57/C57*100</f>
        <v>107.69230769230769</v>
      </c>
      <c r="F57" s="472" t="s">
        <v>134</v>
      </c>
    </row>
    <row r="58" spans="1:6" ht="23.25" customHeight="1" thickBot="1">
      <c r="A58" s="954" t="s">
        <v>213</v>
      </c>
      <c r="B58" s="169" t="s">
        <v>136</v>
      </c>
      <c r="C58" s="168">
        <v>6600</v>
      </c>
      <c r="D58" s="190">
        <v>11700</v>
      </c>
      <c r="E58" s="178">
        <f>D58/C58*100</f>
        <v>177.27272727272728</v>
      </c>
      <c r="F58" s="472" t="s">
        <v>134</v>
      </c>
    </row>
    <row r="59" spans="1:6" ht="21.75" customHeight="1" thickBot="1">
      <c r="A59" s="955"/>
      <c r="B59" s="169" t="s">
        <v>137</v>
      </c>
      <c r="C59" s="168">
        <v>62665</v>
      </c>
      <c r="D59" s="190">
        <v>75000</v>
      </c>
      <c r="E59" s="178">
        <f>D59/C59*100</f>
        <v>119.68403414984441</v>
      </c>
      <c r="F59" s="472" t="s">
        <v>134</v>
      </c>
    </row>
    <row r="60" spans="1:6" ht="39.75" customHeight="1" thickBot="1">
      <c r="A60" s="161" t="s">
        <v>199</v>
      </c>
      <c r="B60" s="162"/>
      <c r="C60" s="152"/>
      <c r="D60" s="160"/>
      <c r="E60" s="163"/>
      <c r="F60" s="152"/>
    </row>
    <row r="61" spans="1:6" ht="33">
      <c r="A61" s="180" t="s">
        <v>198</v>
      </c>
      <c r="B61" s="170" t="s">
        <v>60</v>
      </c>
      <c r="C61" s="395" t="s">
        <v>295</v>
      </c>
      <c r="D61" s="397" t="s">
        <v>284</v>
      </c>
      <c r="E61" s="1">
        <v>103.3</v>
      </c>
      <c r="F61" s="198">
        <v>65.400000000000006</v>
      </c>
    </row>
    <row r="62" spans="1:6" ht="24" customHeight="1">
      <c r="A62" s="132" t="s">
        <v>287</v>
      </c>
      <c r="B62" s="170" t="s">
        <v>61</v>
      </c>
      <c r="C62" s="396">
        <v>1.1000000000000001</v>
      </c>
      <c r="D62" s="398">
        <v>1.1599999999999999</v>
      </c>
      <c r="E62" s="1">
        <f>D62/C62*100</f>
        <v>105.45454545454544</v>
      </c>
      <c r="F62" s="198">
        <v>1.06</v>
      </c>
    </row>
    <row r="63" spans="1:6" ht="24" customHeight="1">
      <c r="A63" s="132" t="s">
        <v>121</v>
      </c>
      <c r="B63" s="170" t="s">
        <v>196</v>
      </c>
      <c r="C63" s="198">
        <v>795.52</v>
      </c>
      <c r="D63" s="397">
        <v>876.05</v>
      </c>
      <c r="E63" s="1">
        <f>D63/C63*100</f>
        <v>110.12293845534995</v>
      </c>
      <c r="F63" s="198" t="s">
        <v>256</v>
      </c>
    </row>
    <row r="64" spans="1:6" ht="24" customHeight="1">
      <c r="A64" s="132" t="s">
        <v>122</v>
      </c>
      <c r="B64" s="170" t="s">
        <v>197</v>
      </c>
      <c r="C64" s="198">
        <v>47.65</v>
      </c>
      <c r="D64" s="397">
        <v>52.55</v>
      </c>
      <c r="E64" s="1">
        <f>D64/C64*100</f>
        <v>110.28331584470095</v>
      </c>
      <c r="F64" s="198" t="s">
        <v>257</v>
      </c>
    </row>
    <row r="65" spans="1:21" ht="24" customHeight="1" thickBot="1">
      <c r="A65" s="132" t="s">
        <v>123</v>
      </c>
      <c r="B65" s="170" t="s">
        <v>197</v>
      </c>
      <c r="C65" s="198">
        <v>36.14</v>
      </c>
      <c r="D65" s="397">
        <f>19.98+18.71</f>
        <v>38.69</v>
      </c>
      <c r="E65" s="1">
        <f>D65/C65*100</f>
        <v>107.05589374654123</v>
      </c>
      <c r="F65" s="198" t="s">
        <v>258</v>
      </c>
    </row>
    <row r="66" spans="1:21" ht="41.25" customHeight="1" thickBot="1">
      <c r="A66" s="181" t="s">
        <v>143</v>
      </c>
      <c r="B66" s="162" t="s">
        <v>39</v>
      </c>
      <c r="C66" s="152">
        <v>22</v>
      </c>
      <c r="D66" s="160">
        <v>22</v>
      </c>
      <c r="E66" s="152">
        <f>D66/C66*100</f>
        <v>100</v>
      </c>
      <c r="F66" s="152">
        <v>17</v>
      </c>
    </row>
    <row r="67" spans="1:21" ht="18" customHeight="1">
      <c r="A67" s="174" t="s">
        <v>124</v>
      </c>
      <c r="B67" s="171"/>
      <c r="C67" s="172"/>
      <c r="D67" s="175"/>
      <c r="E67" s="172"/>
      <c r="F67" s="176"/>
    </row>
    <row r="68" spans="1:21" ht="16.5">
      <c r="A68" s="182" t="s">
        <v>125</v>
      </c>
      <c r="B68" s="173" t="s">
        <v>39</v>
      </c>
      <c r="C68" s="470">
        <v>20943.14</v>
      </c>
      <c r="D68" s="177">
        <v>21735.23</v>
      </c>
      <c r="E68" s="470">
        <f>D68/C68*100</f>
        <v>103.78209762241957</v>
      </c>
      <c r="F68" s="565">
        <v>19403.330000000002</v>
      </c>
    </row>
    <row r="69" spans="1:21" ht="33">
      <c r="A69" s="180" t="s">
        <v>126</v>
      </c>
      <c r="B69" s="173" t="s">
        <v>39</v>
      </c>
      <c r="C69" s="470">
        <v>2068.63</v>
      </c>
      <c r="D69" s="177">
        <v>2249.15</v>
      </c>
      <c r="E69" s="470">
        <f>D69/C69*100</f>
        <v>108.72654848861323</v>
      </c>
      <c r="F69" s="565">
        <v>1468</v>
      </c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</row>
    <row r="70" spans="1:21" ht="33">
      <c r="A70" s="183" t="s">
        <v>127</v>
      </c>
      <c r="B70" s="173" t="s">
        <v>38</v>
      </c>
      <c r="C70" s="470">
        <v>9.8773631843171561</v>
      </c>
      <c r="D70" s="177">
        <f>D69/D68*100</f>
        <v>10.347946628584101</v>
      </c>
      <c r="E70" s="470">
        <f>D70/C70*100</f>
        <v>104.76426183269353</v>
      </c>
      <c r="F70" s="177">
        <f>F69/F68*100</f>
        <v>7.5657116587719733</v>
      </c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</row>
    <row r="71" spans="1:21" ht="34.5" customHeight="1" thickBot="1">
      <c r="A71" s="184" t="s">
        <v>232</v>
      </c>
      <c r="B71" s="95" t="s">
        <v>39</v>
      </c>
      <c r="C71" s="469">
        <v>2600</v>
      </c>
      <c r="D71" s="134">
        <v>2900</v>
      </c>
      <c r="E71" s="471">
        <f>D71/C71*100</f>
        <v>111.53846153846155</v>
      </c>
      <c r="F71" s="612" t="s">
        <v>236</v>
      </c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</row>
    <row r="72" spans="1:21" ht="20.25" customHeight="1">
      <c r="A72" s="164"/>
      <c r="B72" s="52"/>
      <c r="D72" s="1"/>
      <c r="E72" s="1"/>
      <c r="F72" s="1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3" spans="1:21" ht="16.5" customHeight="1">
      <c r="A73" s="719" t="s">
        <v>255</v>
      </c>
      <c r="B73" s="719"/>
      <c r="C73" s="719"/>
      <c r="D73" s="719"/>
      <c r="E73" s="719"/>
      <c r="F73" s="719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</row>
    <row r="74" spans="1:21" ht="16.5">
      <c r="A74" s="719" t="s">
        <v>286</v>
      </c>
      <c r="B74" s="719"/>
      <c r="C74" s="719"/>
      <c r="D74" s="719"/>
      <c r="E74" s="719"/>
      <c r="F74" s="719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</row>
    <row r="75" spans="1:21" ht="34.5" customHeight="1">
      <c r="A75" s="719" t="s">
        <v>285</v>
      </c>
      <c r="B75" s="719"/>
      <c r="C75" s="719"/>
      <c r="D75" s="719"/>
      <c r="E75" s="719"/>
      <c r="F75" s="719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</row>
    <row r="76" spans="1:21"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</row>
    <row r="77" spans="1:21" ht="12.75">
      <c r="D77" s="2"/>
      <c r="E77" s="2"/>
      <c r="F77" s="2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</row>
    <row r="78" spans="1:21" ht="15.75" customHeight="1">
      <c r="A78" s="40"/>
      <c r="B78" s="41"/>
      <c r="C78" s="41"/>
      <c r="D78" s="41"/>
      <c r="E78" s="41"/>
      <c r="F78" s="41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</row>
    <row r="79" spans="1:21"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</row>
    <row r="80" spans="1:21"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</row>
    <row r="81" spans="4:21"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</row>
    <row r="82" spans="4:21"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</row>
    <row r="83" spans="4:21"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</row>
    <row r="84" spans="4:21"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</row>
    <row r="85" spans="4:21"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</row>
    <row r="86" spans="4:21" ht="57.75" customHeight="1"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</row>
    <row r="87" spans="4:21"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</row>
    <row r="88" spans="4:21" ht="12.75">
      <c r="D88" s="2"/>
      <c r="E88" s="2"/>
      <c r="F88" s="2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</row>
    <row r="89" spans="4:21" ht="12.75">
      <c r="D89" s="2"/>
      <c r="E89" s="2"/>
      <c r="F89" s="2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</row>
    <row r="90" spans="4:21" ht="12.75">
      <c r="D90" s="2"/>
      <c r="E90" s="2"/>
      <c r="F90" s="2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</row>
    <row r="91" spans="4:21" ht="12.75">
      <c r="D91" s="2"/>
      <c r="E91" s="2"/>
      <c r="F91" s="2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</row>
    <row r="92" spans="4:21" ht="12.75">
      <c r="D92" s="2"/>
      <c r="E92" s="2"/>
      <c r="F92" s="2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</row>
    <row r="93" spans="4:21" ht="12.75">
      <c r="D93" s="2"/>
      <c r="E93" s="2"/>
      <c r="F93" s="2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</row>
    <row r="94" spans="4:21" ht="12.75">
      <c r="D94" s="2"/>
      <c r="E94" s="2"/>
      <c r="F94" s="2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</row>
    <row r="95" spans="4:21" ht="12.75">
      <c r="D95" s="2"/>
      <c r="E95" s="2"/>
      <c r="F95" s="2"/>
    </row>
  </sheetData>
  <mergeCells count="9">
    <mergeCell ref="A1:F1"/>
    <mergeCell ref="A3:A4"/>
    <mergeCell ref="B3:B4"/>
    <mergeCell ref="C3:E3"/>
    <mergeCell ref="A75:F75"/>
    <mergeCell ref="A58:A59"/>
    <mergeCell ref="A56:A57"/>
    <mergeCell ref="A73:F73"/>
    <mergeCell ref="A74:F74"/>
  </mergeCells>
  <phoneticPr fontId="0" type="noConversion"/>
  <printOptions horizontalCentered="1"/>
  <pageMargins left="0.86614173228346458" right="0.47244094488188981" top="0.15748031496062992" bottom="0.6692913385826772" header="0.15748031496062992" footer="0.15748031496062992"/>
  <pageSetup paperSize="9" scale="62" fitToHeight="2" orientation="portrait" r:id="rId1"/>
  <headerFooter alignWithMargins="0">
    <oddFooter xml:space="preserve">&amp;C&amp;P+18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55"/>
  <sheetViews>
    <sheetView zoomScale="90" zoomScaleNormal="90" workbookViewId="0">
      <selection activeCell="W54" sqref="W54"/>
    </sheetView>
  </sheetViews>
  <sheetFormatPr defaultColWidth="4.5703125" defaultRowHeight="15.75"/>
  <cols>
    <col min="1" max="1" width="3.7109375" style="20" customWidth="1"/>
    <col min="2" max="2" width="3.85546875" style="24" customWidth="1"/>
    <col min="3" max="3" width="5.42578125" style="24" customWidth="1"/>
    <col min="4" max="4" width="4.28515625" style="24" customWidth="1"/>
    <col min="5" max="8" width="4.7109375" style="20" customWidth="1"/>
    <col min="9" max="9" width="4.85546875" style="20" customWidth="1"/>
    <col min="10" max="11" width="4.28515625" style="20" customWidth="1"/>
    <col min="12" max="12" width="5.42578125" style="20" customWidth="1"/>
    <col min="13" max="13" width="5.5703125" style="20" customWidth="1"/>
    <col min="14" max="14" width="5.28515625" style="20" customWidth="1"/>
    <col min="15" max="15" width="6" style="20" customWidth="1"/>
    <col min="16" max="16" width="4.85546875" style="20" customWidth="1"/>
    <col min="17" max="17" width="5.140625" style="20" customWidth="1"/>
    <col min="18" max="18" width="4.42578125" style="20" customWidth="1"/>
    <col min="19" max="19" width="5.7109375" style="20" customWidth="1"/>
    <col min="20" max="20" width="5" style="20" customWidth="1"/>
    <col min="21" max="21" width="3.5703125" style="20" customWidth="1"/>
    <col min="22" max="228" width="4.28515625" style="20" customWidth="1"/>
    <col min="229" max="16384" width="4.5703125" style="20"/>
  </cols>
  <sheetData>
    <row r="1" spans="1:47" ht="15" customHeight="1">
      <c r="A1" s="956" t="s">
        <v>502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  <c r="N1" s="956"/>
      <c r="O1" s="956"/>
      <c r="P1" s="956"/>
      <c r="Q1" s="956"/>
      <c r="R1" s="956"/>
      <c r="S1" s="956"/>
      <c r="T1" s="956"/>
      <c r="U1" s="956"/>
    </row>
    <row r="2" spans="1:47" ht="12.75" customHeight="1" thickBot="1">
      <c r="A2" s="135"/>
      <c r="B2" s="135"/>
      <c r="C2" s="135"/>
      <c r="D2" s="135"/>
      <c r="E2" s="135"/>
      <c r="S2" s="957" t="s">
        <v>152</v>
      </c>
      <c r="T2" s="957"/>
      <c r="U2" s="957"/>
    </row>
    <row r="3" spans="1:47" ht="27.75" customHeight="1" thickBot="1">
      <c r="A3" s="958" t="s">
        <v>18</v>
      </c>
      <c r="B3" s="959"/>
      <c r="C3" s="959"/>
      <c r="D3" s="959"/>
      <c r="E3" s="960"/>
      <c r="F3" s="961" t="s">
        <v>128</v>
      </c>
      <c r="G3" s="962"/>
      <c r="H3" s="961" t="s">
        <v>57</v>
      </c>
      <c r="I3" s="962"/>
      <c r="J3" s="961" t="s">
        <v>58</v>
      </c>
      <c r="K3" s="962"/>
      <c r="L3" s="963" t="s">
        <v>20</v>
      </c>
      <c r="M3" s="964"/>
      <c r="N3" s="963" t="s">
        <v>68</v>
      </c>
      <c r="O3" s="964"/>
      <c r="P3" s="961" t="s">
        <v>19</v>
      </c>
      <c r="Q3" s="962"/>
      <c r="R3" s="961" t="s">
        <v>21</v>
      </c>
      <c r="S3" s="962"/>
      <c r="T3" s="961" t="s">
        <v>22</v>
      </c>
      <c r="U3" s="962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47" ht="31.5" customHeight="1">
      <c r="A4" s="754" t="s">
        <v>149</v>
      </c>
      <c r="B4" s="965"/>
      <c r="C4" s="965"/>
      <c r="D4" s="965"/>
      <c r="E4" s="966"/>
      <c r="F4" s="967" t="s">
        <v>23</v>
      </c>
      <c r="G4" s="968"/>
      <c r="H4" s="969">
        <v>22</v>
      </c>
      <c r="I4" s="970"/>
      <c r="J4" s="969">
        <v>17</v>
      </c>
      <c r="K4" s="970"/>
      <c r="L4" s="969">
        <v>13</v>
      </c>
      <c r="M4" s="970"/>
      <c r="N4" s="971">
        <v>13.28</v>
      </c>
      <c r="O4" s="972"/>
      <c r="P4" s="969">
        <v>25</v>
      </c>
      <c r="Q4" s="970"/>
      <c r="R4" s="969">
        <v>15</v>
      </c>
      <c r="S4" s="970"/>
      <c r="T4" s="969">
        <v>16.5</v>
      </c>
      <c r="U4" s="970"/>
    </row>
    <row r="5" spans="1:47" ht="32.25" customHeight="1">
      <c r="A5" s="755" t="s">
        <v>24</v>
      </c>
      <c r="B5" s="984"/>
      <c r="C5" s="984"/>
      <c r="D5" s="984"/>
      <c r="E5" s="985"/>
      <c r="F5" s="978" t="s">
        <v>25</v>
      </c>
      <c r="G5" s="979"/>
      <c r="H5" s="980">
        <v>440.63</v>
      </c>
      <c r="I5" s="981"/>
      <c r="J5" s="973">
        <v>327.35000000000002</v>
      </c>
      <c r="K5" s="974"/>
      <c r="L5" s="973">
        <v>255.06</v>
      </c>
      <c r="M5" s="974"/>
      <c r="N5" s="973">
        <v>247.71</v>
      </c>
      <c r="O5" s="974"/>
      <c r="P5" s="973">
        <v>356.1</v>
      </c>
      <c r="Q5" s="974"/>
      <c r="R5" s="973">
        <v>227.2</v>
      </c>
      <c r="S5" s="974"/>
      <c r="T5" s="973">
        <v>426.8</v>
      </c>
      <c r="U5" s="974"/>
    </row>
    <row r="6" spans="1:47" ht="30.75" customHeight="1">
      <c r="A6" s="975" t="s">
        <v>26</v>
      </c>
      <c r="B6" s="976"/>
      <c r="C6" s="976"/>
      <c r="D6" s="976"/>
      <c r="E6" s="977"/>
      <c r="F6" s="978" t="s">
        <v>153</v>
      </c>
      <c r="G6" s="979"/>
      <c r="H6" s="980">
        <v>29.37</v>
      </c>
      <c r="I6" s="981"/>
      <c r="J6" s="973">
        <v>31.1</v>
      </c>
      <c r="K6" s="974"/>
      <c r="L6" s="980">
        <v>22.64</v>
      </c>
      <c r="M6" s="981"/>
      <c r="N6" s="980">
        <v>24.91</v>
      </c>
      <c r="O6" s="981"/>
      <c r="P6" s="982">
        <v>21.2</v>
      </c>
      <c r="Q6" s="983"/>
      <c r="R6" s="982">
        <v>46.4</v>
      </c>
      <c r="S6" s="983"/>
      <c r="T6" s="973">
        <v>35.6</v>
      </c>
      <c r="U6" s="974"/>
    </row>
    <row r="7" spans="1:47" ht="30.75" customHeight="1">
      <c r="A7" s="755" t="s">
        <v>27</v>
      </c>
      <c r="B7" s="984"/>
      <c r="C7" s="984"/>
      <c r="D7" s="984"/>
      <c r="E7" s="985"/>
      <c r="F7" s="978" t="s">
        <v>25</v>
      </c>
      <c r="G7" s="979"/>
      <c r="H7" s="980">
        <v>215.66</v>
      </c>
      <c r="I7" s="981"/>
      <c r="J7" s="973">
        <v>256.98</v>
      </c>
      <c r="K7" s="974"/>
      <c r="L7" s="973">
        <v>316.13</v>
      </c>
      <c r="M7" s="974"/>
      <c r="N7" s="980">
        <v>276.61</v>
      </c>
      <c r="O7" s="981"/>
      <c r="P7" s="973">
        <v>500.4</v>
      </c>
      <c r="Q7" s="974"/>
      <c r="R7" s="973">
        <v>500.7</v>
      </c>
      <c r="S7" s="974"/>
      <c r="T7" s="973">
        <v>518.70000000000005</v>
      </c>
      <c r="U7" s="974"/>
    </row>
    <row r="8" spans="1:47" ht="30.75" customHeight="1" thickBot="1">
      <c r="A8" s="756" t="s">
        <v>148</v>
      </c>
      <c r="B8" s="997"/>
      <c r="C8" s="997"/>
      <c r="D8" s="997"/>
      <c r="E8" s="998"/>
      <c r="F8" s="999" t="s">
        <v>28</v>
      </c>
      <c r="G8" s="1000"/>
      <c r="H8" s="1001">
        <v>116</v>
      </c>
      <c r="I8" s="1002"/>
      <c r="J8" s="1001">
        <v>106</v>
      </c>
      <c r="K8" s="1002"/>
      <c r="L8" s="1001">
        <v>106</v>
      </c>
      <c r="M8" s="1002"/>
      <c r="N8" s="1003">
        <v>106.77</v>
      </c>
      <c r="O8" s="1004"/>
      <c r="P8" s="1005">
        <v>311.60000000000002</v>
      </c>
      <c r="Q8" s="1006"/>
      <c r="R8" s="1001">
        <v>159.80000000000001</v>
      </c>
      <c r="S8" s="1002"/>
      <c r="T8" s="1001">
        <v>155.5</v>
      </c>
      <c r="U8" s="1002"/>
    </row>
    <row r="9" spans="1:47" ht="15.75" customHeight="1">
      <c r="A9" s="135"/>
      <c r="B9" s="135"/>
      <c r="C9" s="135"/>
      <c r="D9" s="135"/>
      <c r="E9" s="135"/>
    </row>
    <row r="10" spans="1:47" ht="15" customHeight="1" thickBot="1">
      <c r="A10" s="956" t="s">
        <v>3</v>
      </c>
      <c r="B10" s="1007"/>
      <c r="C10" s="1007"/>
      <c r="D10" s="1007"/>
      <c r="E10" s="1007"/>
      <c r="F10" s="1007"/>
      <c r="G10" s="1007"/>
      <c r="H10" s="1007"/>
      <c r="I10" s="1007"/>
      <c r="J10" s="1007"/>
      <c r="K10" s="1007"/>
      <c r="L10" s="1007"/>
      <c r="M10" s="1007"/>
      <c r="N10" s="1007"/>
      <c r="O10" s="1007"/>
      <c r="P10" s="1007"/>
      <c r="Q10" s="1007"/>
      <c r="R10" s="1007"/>
      <c r="S10" s="1007"/>
    </row>
    <row r="11" spans="1:47" ht="15" customHeight="1" thickBot="1">
      <c r="A11" s="986"/>
      <c r="B11" s="987"/>
      <c r="C11" s="988"/>
      <c r="D11" s="989" t="s">
        <v>508</v>
      </c>
      <c r="E11" s="990"/>
      <c r="F11" s="990"/>
      <c r="G11" s="991"/>
      <c r="H11" s="992" t="s">
        <v>509</v>
      </c>
      <c r="I11" s="990"/>
      <c r="J11" s="990"/>
      <c r="K11" s="993"/>
      <c r="L11" s="994" t="s">
        <v>510</v>
      </c>
      <c r="M11" s="995"/>
      <c r="N11" s="995"/>
      <c r="O11" s="996"/>
      <c r="P11" s="989" t="s">
        <v>511</v>
      </c>
      <c r="Q11" s="990"/>
      <c r="R11" s="990"/>
      <c r="S11" s="991"/>
    </row>
    <row r="12" spans="1:47" ht="15" customHeight="1">
      <c r="A12" s="1008" t="s">
        <v>30</v>
      </c>
      <c r="B12" s="1009"/>
      <c r="C12" s="1010"/>
      <c r="D12" s="1011" t="s">
        <v>369</v>
      </c>
      <c r="E12" s="1012"/>
      <c r="F12" s="1012"/>
      <c r="G12" s="1013"/>
      <c r="H12" s="1014" t="s">
        <v>484</v>
      </c>
      <c r="I12" s="1015"/>
      <c r="J12" s="1015"/>
      <c r="K12" s="1016"/>
      <c r="L12" s="1017" t="s">
        <v>330</v>
      </c>
      <c r="M12" s="1018"/>
      <c r="N12" s="1018"/>
      <c r="O12" s="1019"/>
      <c r="P12" s="1011" t="s">
        <v>485</v>
      </c>
      <c r="Q12" s="1012"/>
      <c r="R12" s="1012"/>
      <c r="S12" s="1013"/>
    </row>
    <row r="13" spans="1:47" ht="15" customHeight="1">
      <c r="A13" s="1020" t="s">
        <v>150</v>
      </c>
      <c r="B13" s="1021"/>
      <c r="C13" s="1022"/>
      <c r="D13" s="1023" t="s">
        <v>328</v>
      </c>
      <c r="E13" s="1024"/>
      <c r="F13" s="1024"/>
      <c r="G13" s="1025"/>
      <c r="H13" s="1023" t="s">
        <v>486</v>
      </c>
      <c r="I13" s="1024"/>
      <c r="J13" s="1024"/>
      <c r="K13" s="1025"/>
      <c r="L13" s="1026" t="s">
        <v>331</v>
      </c>
      <c r="M13" s="1027"/>
      <c r="N13" s="1027"/>
      <c r="O13" s="1028"/>
      <c r="P13" s="1023" t="s">
        <v>333</v>
      </c>
      <c r="Q13" s="1024"/>
      <c r="R13" s="1024"/>
      <c r="S13" s="1025"/>
    </row>
    <row r="14" spans="1:47" ht="15" customHeight="1">
      <c r="A14" s="1020" t="s">
        <v>151</v>
      </c>
      <c r="B14" s="1021"/>
      <c r="C14" s="1022"/>
      <c r="D14" s="1023" t="s">
        <v>487</v>
      </c>
      <c r="E14" s="1024"/>
      <c r="F14" s="1024"/>
      <c r="G14" s="1025"/>
      <c r="H14" s="1023" t="s">
        <v>329</v>
      </c>
      <c r="I14" s="1024"/>
      <c r="J14" s="1024"/>
      <c r="K14" s="1025"/>
      <c r="L14" s="1026" t="s">
        <v>332</v>
      </c>
      <c r="M14" s="1027"/>
      <c r="N14" s="1027"/>
      <c r="O14" s="1028"/>
      <c r="P14" s="1023" t="s">
        <v>512</v>
      </c>
      <c r="Q14" s="1024"/>
      <c r="R14" s="1024"/>
      <c r="S14" s="1025"/>
    </row>
    <row r="15" spans="1:47" ht="15" customHeight="1" thickBot="1">
      <c r="A15" s="1037" t="s">
        <v>31</v>
      </c>
      <c r="B15" s="1038"/>
      <c r="C15" s="1039"/>
      <c r="D15" s="1040">
        <v>30</v>
      </c>
      <c r="E15" s="1041"/>
      <c r="F15" s="1041"/>
      <c r="G15" s="1042"/>
      <c r="H15" s="1040" t="s">
        <v>486</v>
      </c>
      <c r="I15" s="1041"/>
      <c r="J15" s="1041"/>
      <c r="K15" s="1042"/>
      <c r="L15" s="1043" t="s">
        <v>488</v>
      </c>
      <c r="M15" s="1044"/>
      <c r="N15" s="1044"/>
      <c r="O15" s="1045"/>
      <c r="P15" s="1040" t="s">
        <v>489</v>
      </c>
      <c r="Q15" s="1041"/>
      <c r="R15" s="1041"/>
      <c r="S15" s="1042"/>
    </row>
    <row r="16" spans="1:47" ht="9.75" customHeight="1">
      <c r="A16" s="39"/>
      <c r="B16" s="39"/>
      <c r="C16" s="39"/>
      <c r="D16" s="39"/>
      <c r="E16" s="39"/>
    </row>
    <row r="17" spans="1:19" ht="16.5" customHeight="1" thickBot="1">
      <c r="A17" s="956" t="s">
        <v>225</v>
      </c>
      <c r="B17" s="956"/>
      <c r="C17" s="956"/>
      <c r="D17" s="956"/>
      <c r="E17" s="956"/>
      <c r="F17" s="956"/>
      <c r="G17" s="956"/>
      <c r="H17" s="956"/>
      <c r="I17" s="956"/>
      <c r="J17" s="956"/>
      <c r="K17" s="956"/>
      <c r="L17" s="956"/>
      <c r="M17" s="956"/>
      <c r="N17" s="956"/>
      <c r="O17" s="956"/>
      <c r="P17" s="956"/>
      <c r="Q17" s="956"/>
      <c r="R17" s="956"/>
      <c r="S17" s="956"/>
    </row>
    <row r="18" spans="1:19" ht="15" customHeight="1">
      <c r="A18" s="1029" t="s">
        <v>147</v>
      </c>
      <c r="B18" s="1030"/>
      <c r="C18" s="1030"/>
      <c r="D18" s="1030" t="s">
        <v>33</v>
      </c>
      <c r="E18" s="1030"/>
      <c r="F18" s="1030"/>
      <c r="G18" s="1030"/>
      <c r="H18" s="1033" t="s">
        <v>200</v>
      </c>
      <c r="I18" s="1033"/>
      <c r="J18" s="1033"/>
      <c r="K18" s="1033"/>
      <c r="L18" s="1033"/>
      <c r="M18" s="1033"/>
      <c r="N18" s="1033"/>
      <c r="O18" s="1033"/>
      <c r="P18" s="1033"/>
      <c r="Q18" s="1033"/>
      <c r="R18" s="1033"/>
      <c r="S18" s="1034"/>
    </row>
    <row r="19" spans="1:19">
      <c r="A19" s="1031"/>
      <c r="B19" s="1032"/>
      <c r="C19" s="1032"/>
      <c r="D19" s="1032"/>
      <c r="E19" s="1032"/>
      <c r="F19" s="1032"/>
      <c r="G19" s="1032"/>
      <c r="H19" s="1035" t="s">
        <v>32</v>
      </c>
      <c r="I19" s="1035"/>
      <c r="J19" s="1035"/>
      <c r="K19" s="1035"/>
      <c r="L19" s="1032" t="s">
        <v>145</v>
      </c>
      <c r="M19" s="1032"/>
      <c r="N19" s="1032"/>
      <c r="O19" s="1032"/>
      <c r="P19" s="1035" t="s">
        <v>146</v>
      </c>
      <c r="Q19" s="1035"/>
      <c r="R19" s="1035"/>
      <c r="S19" s="1036"/>
    </row>
    <row r="20" spans="1:19" ht="15.75" customHeight="1">
      <c r="A20" s="1046" t="s">
        <v>239</v>
      </c>
      <c r="B20" s="1047"/>
      <c r="C20" s="1047"/>
      <c r="D20" s="1048">
        <v>30.47</v>
      </c>
      <c r="E20" s="1048"/>
      <c r="F20" s="1048"/>
      <c r="G20" s="1048"/>
      <c r="H20" s="1049" t="s">
        <v>243</v>
      </c>
      <c r="I20" s="1049"/>
      <c r="J20" s="1049"/>
      <c r="K20" s="1049"/>
      <c r="L20" s="1050" t="s">
        <v>246</v>
      </c>
      <c r="M20" s="1050"/>
      <c r="N20" s="1050"/>
      <c r="O20" s="1050"/>
      <c r="P20" s="1049" t="s">
        <v>134</v>
      </c>
      <c r="Q20" s="1049"/>
      <c r="R20" s="1049"/>
      <c r="S20" s="1051"/>
    </row>
    <row r="21" spans="1:19" ht="15.75" customHeight="1">
      <c r="A21" s="1052" t="s">
        <v>233</v>
      </c>
      <c r="B21" s="1053"/>
      <c r="C21" s="1053"/>
      <c r="D21" s="1054">
        <v>29.66</v>
      </c>
      <c r="E21" s="1054"/>
      <c r="F21" s="1054"/>
      <c r="G21" s="1054"/>
      <c r="H21" s="1035" t="s">
        <v>249</v>
      </c>
      <c r="I21" s="1035"/>
      <c r="J21" s="1035"/>
      <c r="K21" s="1035"/>
      <c r="L21" s="1032" t="s">
        <v>250</v>
      </c>
      <c r="M21" s="1032"/>
      <c r="N21" s="1032"/>
      <c r="O21" s="1032"/>
      <c r="P21" s="1035" t="s">
        <v>251</v>
      </c>
      <c r="Q21" s="1035"/>
      <c r="R21" s="1035"/>
      <c r="S21" s="1036"/>
    </row>
    <row r="22" spans="1:19" ht="15.75" customHeight="1">
      <c r="A22" s="1052" t="s">
        <v>13</v>
      </c>
      <c r="B22" s="1053"/>
      <c r="C22" s="1053"/>
      <c r="D22" s="1054">
        <v>28.94</v>
      </c>
      <c r="E22" s="1054"/>
      <c r="F22" s="1054"/>
      <c r="G22" s="1054"/>
      <c r="H22" s="1035" t="s">
        <v>259</v>
      </c>
      <c r="I22" s="1035"/>
      <c r="J22" s="1035"/>
      <c r="K22" s="1035"/>
      <c r="L22" s="1032" t="s">
        <v>260</v>
      </c>
      <c r="M22" s="1032"/>
      <c r="N22" s="1032"/>
      <c r="O22" s="1032"/>
      <c r="P22" s="1035" t="s">
        <v>261</v>
      </c>
      <c r="Q22" s="1035"/>
      <c r="R22" s="1035"/>
      <c r="S22" s="1036"/>
    </row>
    <row r="23" spans="1:19" ht="15.75" customHeight="1">
      <c r="A23" s="1052" t="s">
        <v>14</v>
      </c>
      <c r="B23" s="1053"/>
      <c r="C23" s="1053"/>
      <c r="D23" s="1054">
        <v>28.42</v>
      </c>
      <c r="E23" s="1054"/>
      <c r="F23" s="1054"/>
      <c r="G23" s="1054"/>
      <c r="H23" s="1035" t="s">
        <v>266</v>
      </c>
      <c r="I23" s="1035"/>
      <c r="J23" s="1035"/>
      <c r="K23" s="1035"/>
      <c r="L23" s="1032" t="s">
        <v>267</v>
      </c>
      <c r="M23" s="1032"/>
      <c r="N23" s="1032"/>
      <c r="O23" s="1032"/>
      <c r="P23" s="1035" t="s">
        <v>268</v>
      </c>
      <c r="Q23" s="1035"/>
      <c r="R23" s="1035"/>
      <c r="S23" s="1036"/>
    </row>
    <row r="24" spans="1:19" ht="15.75" customHeight="1">
      <c r="A24" s="1052" t="s">
        <v>15</v>
      </c>
      <c r="B24" s="1053"/>
      <c r="C24" s="1053"/>
      <c r="D24" s="1054">
        <v>27.5</v>
      </c>
      <c r="E24" s="1054"/>
      <c r="F24" s="1054"/>
      <c r="G24" s="1054"/>
      <c r="H24" s="1035" t="s">
        <v>274</v>
      </c>
      <c r="I24" s="1035"/>
      <c r="J24" s="1035"/>
      <c r="K24" s="1035"/>
      <c r="L24" s="1032" t="s">
        <v>272</v>
      </c>
      <c r="M24" s="1032"/>
      <c r="N24" s="1032"/>
      <c r="O24" s="1032"/>
      <c r="P24" s="1035" t="s">
        <v>273</v>
      </c>
      <c r="Q24" s="1035"/>
      <c r="R24" s="1035"/>
      <c r="S24" s="1036"/>
    </row>
    <row r="25" spans="1:19" ht="15.75" customHeight="1">
      <c r="A25" s="1052" t="s">
        <v>16</v>
      </c>
      <c r="B25" s="1053"/>
      <c r="C25" s="1053"/>
      <c r="D25" s="1054">
        <v>28.07</v>
      </c>
      <c r="E25" s="1054"/>
      <c r="F25" s="1054"/>
      <c r="G25" s="1054"/>
      <c r="H25" s="1035" t="s">
        <v>289</v>
      </c>
      <c r="I25" s="1035"/>
      <c r="J25" s="1035"/>
      <c r="K25" s="1035"/>
      <c r="L25" s="1032" t="s">
        <v>290</v>
      </c>
      <c r="M25" s="1032"/>
      <c r="N25" s="1032"/>
      <c r="O25" s="1032"/>
      <c r="P25" s="1035" t="s">
        <v>291</v>
      </c>
      <c r="Q25" s="1035"/>
      <c r="R25" s="1035"/>
      <c r="S25" s="1036"/>
    </row>
    <row r="26" spans="1:19" ht="15.75" customHeight="1">
      <c r="A26" s="1052" t="s">
        <v>17</v>
      </c>
      <c r="B26" s="1053"/>
      <c r="C26" s="1053"/>
      <c r="D26" s="1054">
        <v>28.07</v>
      </c>
      <c r="E26" s="1054"/>
      <c r="F26" s="1054"/>
      <c r="G26" s="1054"/>
      <c r="H26" s="1035" t="s">
        <v>296</v>
      </c>
      <c r="I26" s="1035"/>
      <c r="J26" s="1035"/>
      <c r="K26" s="1035"/>
      <c r="L26" s="1032" t="s">
        <v>297</v>
      </c>
      <c r="M26" s="1032"/>
      <c r="N26" s="1032"/>
      <c r="O26" s="1032"/>
      <c r="P26" s="1035" t="s">
        <v>298</v>
      </c>
      <c r="Q26" s="1035"/>
      <c r="R26" s="1035"/>
      <c r="S26" s="1036"/>
    </row>
    <row r="27" spans="1:19" ht="15.75" customHeight="1">
      <c r="A27" s="1052" t="s">
        <v>144</v>
      </c>
      <c r="B27" s="1053"/>
      <c r="C27" s="1053"/>
      <c r="D27" s="1054">
        <v>27.67</v>
      </c>
      <c r="E27" s="1054"/>
      <c r="F27" s="1054"/>
      <c r="G27" s="1054"/>
      <c r="H27" s="1035" t="s">
        <v>306</v>
      </c>
      <c r="I27" s="1035"/>
      <c r="J27" s="1035"/>
      <c r="K27" s="1035"/>
      <c r="L27" s="1032" t="s">
        <v>307</v>
      </c>
      <c r="M27" s="1032"/>
      <c r="N27" s="1032"/>
      <c r="O27" s="1032"/>
      <c r="P27" s="1035" t="s">
        <v>306</v>
      </c>
      <c r="Q27" s="1035"/>
      <c r="R27" s="1035"/>
      <c r="S27" s="1036"/>
    </row>
    <row r="28" spans="1:19" ht="15.75" customHeight="1">
      <c r="A28" s="1052" t="s">
        <v>155</v>
      </c>
      <c r="B28" s="1053"/>
      <c r="C28" s="1053"/>
      <c r="D28" s="1054">
        <v>28.85</v>
      </c>
      <c r="E28" s="1054"/>
      <c r="F28" s="1054"/>
      <c r="G28" s="1054"/>
      <c r="H28" s="1035" t="s">
        <v>312</v>
      </c>
      <c r="I28" s="1035"/>
      <c r="J28" s="1035"/>
      <c r="K28" s="1035"/>
      <c r="L28" s="1032" t="s">
        <v>313</v>
      </c>
      <c r="M28" s="1032"/>
      <c r="N28" s="1032"/>
      <c r="O28" s="1032"/>
      <c r="P28" s="1035" t="s">
        <v>314</v>
      </c>
      <c r="Q28" s="1035"/>
      <c r="R28" s="1035"/>
      <c r="S28" s="1036"/>
    </row>
    <row r="29" spans="1:19" ht="15.75" customHeight="1">
      <c r="A29" s="1052" t="s">
        <v>162</v>
      </c>
      <c r="B29" s="1053"/>
      <c r="C29" s="1053"/>
      <c r="D29" s="1054">
        <v>31.87</v>
      </c>
      <c r="E29" s="1054"/>
      <c r="F29" s="1054"/>
      <c r="G29" s="1054"/>
      <c r="H29" s="1035" t="s">
        <v>322</v>
      </c>
      <c r="I29" s="1035"/>
      <c r="J29" s="1035"/>
      <c r="K29" s="1035"/>
      <c r="L29" s="1032" t="s">
        <v>323</v>
      </c>
      <c r="M29" s="1032"/>
      <c r="N29" s="1032"/>
      <c r="O29" s="1032"/>
      <c r="P29" s="1035" t="s">
        <v>324</v>
      </c>
      <c r="Q29" s="1035"/>
      <c r="R29" s="1035"/>
      <c r="S29" s="1036"/>
    </row>
    <row r="30" spans="1:19" ht="15.75" customHeight="1">
      <c r="A30" s="1052" t="s">
        <v>163</v>
      </c>
      <c r="B30" s="1053"/>
      <c r="C30" s="1053"/>
      <c r="D30" s="1054">
        <v>29.89</v>
      </c>
      <c r="E30" s="1054"/>
      <c r="F30" s="1054"/>
      <c r="G30" s="1054"/>
      <c r="H30" s="1035" t="s">
        <v>490</v>
      </c>
      <c r="I30" s="1035"/>
      <c r="J30" s="1035"/>
      <c r="K30" s="1035"/>
      <c r="L30" s="1032" t="s">
        <v>491</v>
      </c>
      <c r="M30" s="1032"/>
      <c r="N30" s="1032"/>
      <c r="O30" s="1032"/>
      <c r="P30" s="1035" t="s">
        <v>492</v>
      </c>
      <c r="Q30" s="1035"/>
      <c r="R30" s="1035"/>
      <c r="S30" s="1036"/>
    </row>
    <row r="31" spans="1:19" ht="15.75" customHeight="1">
      <c r="A31" s="1052" t="s">
        <v>168</v>
      </c>
      <c r="B31" s="1053"/>
      <c r="C31" s="1053"/>
      <c r="D31" s="1054">
        <v>31.32</v>
      </c>
      <c r="E31" s="1054"/>
      <c r="F31" s="1054"/>
      <c r="G31" s="1054"/>
      <c r="H31" s="1035" t="s">
        <v>493</v>
      </c>
      <c r="I31" s="1035"/>
      <c r="J31" s="1035"/>
      <c r="K31" s="1035"/>
      <c r="L31" s="1032" t="s">
        <v>494</v>
      </c>
      <c r="M31" s="1032"/>
      <c r="N31" s="1032"/>
      <c r="O31" s="1032"/>
      <c r="P31" s="1035" t="s">
        <v>495</v>
      </c>
      <c r="Q31" s="1035"/>
      <c r="R31" s="1035"/>
      <c r="S31" s="1036"/>
    </row>
    <row r="32" spans="1:19" ht="15.75" customHeight="1" thickBot="1">
      <c r="A32" s="1056" t="s">
        <v>503</v>
      </c>
      <c r="B32" s="1057"/>
      <c r="C32" s="1057"/>
      <c r="D32" s="1058">
        <v>32.01</v>
      </c>
      <c r="E32" s="1058"/>
      <c r="F32" s="1058"/>
      <c r="G32" s="1058"/>
      <c r="H32" s="1059" t="s">
        <v>504</v>
      </c>
      <c r="I32" s="1059"/>
      <c r="J32" s="1059"/>
      <c r="K32" s="1059"/>
      <c r="L32" s="1060" t="s">
        <v>505</v>
      </c>
      <c r="M32" s="1060"/>
      <c r="N32" s="1060"/>
      <c r="O32" s="1060"/>
      <c r="P32" s="1059" t="s">
        <v>571</v>
      </c>
      <c r="Q32" s="1059"/>
      <c r="R32" s="1059"/>
      <c r="S32" s="1061"/>
    </row>
    <row r="33" spans="1:34" ht="15.75" customHeight="1" thickBot="1">
      <c r="A33" s="1055" t="s">
        <v>224</v>
      </c>
      <c r="B33" s="1055"/>
      <c r="C33" s="1055"/>
      <c r="D33" s="1055"/>
      <c r="E33" s="1055"/>
      <c r="F33" s="1055"/>
      <c r="G33" s="1055"/>
      <c r="H33" s="1055"/>
      <c r="I33" s="1055"/>
      <c r="J33" s="1055"/>
      <c r="K33" s="1055"/>
      <c r="L33" s="1055"/>
      <c r="M33" s="1055"/>
      <c r="N33" s="1055"/>
      <c r="O33" s="1055"/>
      <c r="P33" s="1055"/>
      <c r="Q33" s="1055"/>
      <c r="R33" s="1055"/>
      <c r="S33" s="1055"/>
      <c r="Y33" s="38"/>
      <c r="Z33" s="38"/>
      <c r="AA33" s="38"/>
      <c r="AB33" s="38"/>
      <c r="AC33" s="38"/>
      <c r="AD33" s="38"/>
      <c r="AE33" s="38"/>
      <c r="AF33" s="38"/>
      <c r="AG33" s="38"/>
      <c r="AH33" s="38"/>
    </row>
    <row r="34" spans="1:34" ht="16.5" customHeight="1">
      <c r="A34" s="1029" t="s">
        <v>147</v>
      </c>
      <c r="B34" s="1030"/>
      <c r="C34" s="1030"/>
      <c r="D34" s="1030" t="s">
        <v>33</v>
      </c>
      <c r="E34" s="1030"/>
      <c r="F34" s="1030"/>
      <c r="G34" s="1030"/>
      <c r="H34" s="1033" t="s">
        <v>200</v>
      </c>
      <c r="I34" s="1033"/>
      <c r="J34" s="1033"/>
      <c r="K34" s="1033"/>
      <c r="L34" s="1033"/>
      <c r="M34" s="1033"/>
      <c r="N34" s="1033"/>
      <c r="O34" s="1033"/>
      <c r="P34" s="1033"/>
      <c r="Q34" s="1033"/>
      <c r="R34" s="1033"/>
      <c r="S34" s="1034"/>
      <c r="Y34" s="38"/>
      <c r="Z34" s="38"/>
      <c r="AA34" s="38"/>
      <c r="AB34" s="38"/>
      <c r="AC34" s="38"/>
      <c r="AD34" s="38"/>
      <c r="AE34" s="38"/>
      <c r="AF34" s="38"/>
      <c r="AG34" s="38"/>
      <c r="AH34" s="38"/>
    </row>
    <row r="35" spans="1:34">
      <c r="A35" s="1031"/>
      <c r="B35" s="1032"/>
      <c r="C35" s="1032"/>
      <c r="D35" s="1032"/>
      <c r="E35" s="1032"/>
      <c r="F35" s="1032"/>
      <c r="G35" s="1032"/>
      <c r="H35" s="1035" t="s">
        <v>32</v>
      </c>
      <c r="I35" s="1035"/>
      <c r="J35" s="1035"/>
      <c r="K35" s="1035"/>
      <c r="L35" s="1032" t="s">
        <v>145</v>
      </c>
      <c r="M35" s="1032"/>
      <c r="N35" s="1032"/>
      <c r="O35" s="1032"/>
      <c r="P35" s="1035" t="s">
        <v>146</v>
      </c>
      <c r="Q35" s="1035"/>
      <c r="R35" s="1035"/>
      <c r="S35" s="1036"/>
      <c r="Y35" s="38"/>
      <c r="Z35" s="38"/>
      <c r="AA35" s="38"/>
      <c r="AB35" s="38"/>
      <c r="AC35" s="38"/>
      <c r="AD35" s="38"/>
      <c r="AE35" s="38"/>
      <c r="AF35" s="38"/>
      <c r="AG35" s="38"/>
      <c r="AH35" s="38"/>
    </row>
    <row r="36" spans="1:34">
      <c r="A36" s="1046" t="s">
        <v>239</v>
      </c>
      <c r="B36" s="1047"/>
      <c r="C36" s="1047"/>
      <c r="D36" s="1050">
        <v>40.33</v>
      </c>
      <c r="E36" s="1050"/>
      <c r="F36" s="1050"/>
      <c r="G36" s="1050"/>
      <c r="H36" s="1049" t="s">
        <v>244</v>
      </c>
      <c r="I36" s="1049"/>
      <c r="J36" s="1049"/>
      <c r="K36" s="1049"/>
      <c r="L36" s="1050" t="s">
        <v>245</v>
      </c>
      <c r="M36" s="1050"/>
      <c r="N36" s="1050"/>
      <c r="O36" s="1050"/>
      <c r="P36" s="1049" t="s">
        <v>134</v>
      </c>
      <c r="Q36" s="1049"/>
      <c r="R36" s="1049"/>
      <c r="S36" s="1051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ht="16.5" customHeight="1">
      <c r="A37" s="1052" t="s">
        <v>233</v>
      </c>
      <c r="B37" s="1053"/>
      <c r="C37" s="1053"/>
      <c r="D37" s="1032">
        <v>40.64</v>
      </c>
      <c r="E37" s="1032"/>
      <c r="F37" s="1032"/>
      <c r="G37" s="1032"/>
      <c r="H37" s="1035" t="s">
        <v>252</v>
      </c>
      <c r="I37" s="1035"/>
      <c r="J37" s="1035"/>
      <c r="K37" s="1035"/>
      <c r="L37" s="1032" t="s">
        <v>253</v>
      </c>
      <c r="M37" s="1032"/>
      <c r="N37" s="1032"/>
      <c r="O37" s="1032"/>
      <c r="P37" s="1035" t="s">
        <v>254</v>
      </c>
      <c r="Q37" s="1035"/>
      <c r="R37" s="1035"/>
      <c r="S37" s="1036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ht="16.5" customHeight="1">
      <c r="A38" s="1052" t="s">
        <v>13</v>
      </c>
      <c r="B38" s="1053"/>
      <c r="C38" s="1053"/>
      <c r="D38" s="1062">
        <v>40</v>
      </c>
      <c r="E38" s="1063"/>
      <c r="F38" s="1063"/>
      <c r="G38" s="1064"/>
      <c r="H38" s="1065" t="s">
        <v>262</v>
      </c>
      <c r="I38" s="1066"/>
      <c r="J38" s="1066"/>
      <c r="K38" s="1067"/>
      <c r="L38" s="1068" t="s">
        <v>263</v>
      </c>
      <c r="M38" s="976"/>
      <c r="N38" s="976"/>
      <c r="O38" s="1069"/>
      <c r="P38" s="1065" t="s">
        <v>264</v>
      </c>
      <c r="Q38" s="1066"/>
      <c r="R38" s="1066"/>
      <c r="S38" s="974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ht="16.5" customHeight="1">
      <c r="A39" s="1052" t="s">
        <v>14</v>
      </c>
      <c r="B39" s="1053"/>
      <c r="C39" s="1053"/>
      <c r="D39" s="1070">
        <v>40.020000000000003</v>
      </c>
      <c r="E39" s="1070"/>
      <c r="F39" s="1070"/>
      <c r="G39" s="1070"/>
      <c r="H39" s="1035" t="s">
        <v>269</v>
      </c>
      <c r="I39" s="1035"/>
      <c r="J39" s="1035"/>
      <c r="K39" s="1035"/>
      <c r="L39" s="1032" t="s">
        <v>270</v>
      </c>
      <c r="M39" s="1032"/>
      <c r="N39" s="1032"/>
      <c r="O39" s="1032"/>
      <c r="P39" s="1035" t="s">
        <v>271</v>
      </c>
      <c r="Q39" s="1035"/>
      <c r="R39" s="1035"/>
      <c r="S39" s="1036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ht="16.5" customHeight="1">
      <c r="A40" s="1052" t="s">
        <v>15</v>
      </c>
      <c r="B40" s="1053"/>
      <c r="C40" s="1053"/>
      <c r="D40" s="1070">
        <v>40.81</v>
      </c>
      <c r="E40" s="1070"/>
      <c r="F40" s="1070"/>
      <c r="G40" s="1070"/>
      <c r="H40" s="1035" t="s">
        <v>275</v>
      </c>
      <c r="I40" s="1035"/>
      <c r="J40" s="1035"/>
      <c r="K40" s="1035"/>
      <c r="L40" s="1032" t="s">
        <v>276</v>
      </c>
      <c r="M40" s="1032"/>
      <c r="N40" s="1032"/>
      <c r="O40" s="1032"/>
      <c r="P40" s="1035" t="s">
        <v>277</v>
      </c>
      <c r="Q40" s="1035"/>
      <c r="R40" s="1035"/>
      <c r="S40" s="1036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ht="16.5" customHeight="1">
      <c r="A41" s="1052" t="s">
        <v>16</v>
      </c>
      <c r="B41" s="1053"/>
      <c r="C41" s="1053"/>
      <c r="D41" s="1070">
        <v>40.06</v>
      </c>
      <c r="E41" s="1070"/>
      <c r="F41" s="1070"/>
      <c r="G41" s="1070"/>
      <c r="H41" s="1035" t="s">
        <v>292</v>
      </c>
      <c r="I41" s="1035"/>
      <c r="J41" s="1035"/>
      <c r="K41" s="1035"/>
      <c r="L41" s="1032" t="s">
        <v>293</v>
      </c>
      <c r="M41" s="1032"/>
      <c r="N41" s="1032"/>
      <c r="O41" s="1032"/>
      <c r="P41" s="1035" t="s">
        <v>294</v>
      </c>
      <c r="Q41" s="1035"/>
      <c r="R41" s="1035"/>
      <c r="S41" s="1036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ht="16.5" customHeight="1">
      <c r="A42" s="1052" t="s">
        <v>17</v>
      </c>
      <c r="B42" s="1053"/>
      <c r="C42" s="1053"/>
      <c r="D42" s="1070">
        <v>40.380000000000003</v>
      </c>
      <c r="E42" s="1070"/>
      <c r="F42" s="1070"/>
      <c r="G42" s="1070"/>
      <c r="H42" s="1035" t="s">
        <v>299</v>
      </c>
      <c r="I42" s="1035"/>
      <c r="J42" s="1035"/>
      <c r="K42" s="1035"/>
      <c r="L42" s="1032" t="s">
        <v>300</v>
      </c>
      <c r="M42" s="1032"/>
      <c r="N42" s="1032"/>
      <c r="O42" s="1032"/>
      <c r="P42" s="1035" t="s">
        <v>301</v>
      </c>
      <c r="Q42" s="1035"/>
      <c r="R42" s="1035"/>
      <c r="S42" s="1036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ht="16.5" customHeight="1">
      <c r="A43" s="1046" t="s">
        <v>144</v>
      </c>
      <c r="B43" s="1047"/>
      <c r="C43" s="1047"/>
      <c r="D43" s="1071">
        <v>39.51</v>
      </c>
      <c r="E43" s="1071"/>
      <c r="F43" s="1071"/>
      <c r="G43" s="1071"/>
      <c r="H43" s="1049" t="s">
        <v>308</v>
      </c>
      <c r="I43" s="1049"/>
      <c r="J43" s="1049"/>
      <c r="K43" s="1049"/>
      <c r="L43" s="1050" t="s">
        <v>309</v>
      </c>
      <c r="M43" s="1050"/>
      <c r="N43" s="1050"/>
      <c r="O43" s="1050"/>
      <c r="P43" s="1049" t="s">
        <v>310</v>
      </c>
      <c r="Q43" s="1049"/>
      <c r="R43" s="1049"/>
      <c r="S43" s="1051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ht="16.5" customHeight="1">
      <c r="A44" s="1052" t="s">
        <v>155</v>
      </c>
      <c r="B44" s="1053"/>
      <c r="C44" s="1053"/>
      <c r="D44" s="1070">
        <v>41.83</v>
      </c>
      <c r="E44" s="1070"/>
      <c r="F44" s="1070"/>
      <c r="G44" s="1070"/>
      <c r="H44" s="1035" t="s">
        <v>315</v>
      </c>
      <c r="I44" s="1035"/>
      <c r="J44" s="1035"/>
      <c r="K44" s="1035"/>
      <c r="L44" s="1032" t="s">
        <v>316</v>
      </c>
      <c r="M44" s="1032"/>
      <c r="N44" s="1032"/>
      <c r="O44" s="1032"/>
      <c r="P44" s="1035" t="s">
        <v>317</v>
      </c>
      <c r="Q44" s="1035"/>
      <c r="R44" s="1035"/>
      <c r="S44" s="1036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ht="16.5" customHeight="1">
      <c r="A45" s="1052" t="s">
        <v>162</v>
      </c>
      <c r="B45" s="1053"/>
      <c r="C45" s="1053"/>
      <c r="D45" s="1070">
        <v>43.83</v>
      </c>
      <c r="E45" s="1070"/>
      <c r="F45" s="1070"/>
      <c r="G45" s="1070"/>
      <c r="H45" s="1035" t="s">
        <v>325</v>
      </c>
      <c r="I45" s="1035"/>
      <c r="J45" s="1035"/>
      <c r="K45" s="1035"/>
      <c r="L45" s="1032" t="s">
        <v>326</v>
      </c>
      <c r="M45" s="1032"/>
      <c r="N45" s="1032"/>
      <c r="O45" s="1032"/>
      <c r="P45" s="1035" t="s">
        <v>327</v>
      </c>
      <c r="Q45" s="1035"/>
      <c r="R45" s="1035"/>
      <c r="S45" s="1036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ht="16.5" customHeight="1">
      <c r="A46" s="1052" t="s">
        <v>163</v>
      </c>
      <c r="B46" s="1053"/>
      <c r="C46" s="1053"/>
      <c r="D46" s="1070">
        <v>42.38</v>
      </c>
      <c r="E46" s="1070"/>
      <c r="F46" s="1070"/>
      <c r="G46" s="1070"/>
      <c r="H46" s="1035" t="s">
        <v>496</v>
      </c>
      <c r="I46" s="1035"/>
      <c r="J46" s="1035"/>
      <c r="K46" s="1035"/>
      <c r="L46" s="1032" t="s">
        <v>497</v>
      </c>
      <c r="M46" s="1032"/>
      <c r="N46" s="1032"/>
      <c r="O46" s="1032"/>
      <c r="P46" s="1035" t="s">
        <v>498</v>
      </c>
      <c r="Q46" s="1035"/>
      <c r="R46" s="1035"/>
      <c r="S46" s="1036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34" ht="16.5" customHeight="1">
      <c r="A47" s="1052" t="s">
        <v>168</v>
      </c>
      <c r="B47" s="1053"/>
      <c r="C47" s="1053"/>
      <c r="D47" s="1070">
        <v>41.84</v>
      </c>
      <c r="E47" s="1070"/>
      <c r="F47" s="1070"/>
      <c r="G47" s="1070"/>
      <c r="H47" s="1035" t="s">
        <v>499</v>
      </c>
      <c r="I47" s="1035"/>
      <c r="J47" s="1035"/>
      <c r="K47" s="1035"/>
      <c r="L47" s="1032" t="s">
        <v>500</v>
      </c>
      <c r="M47" s="1032"/>
      <c r="N47" s="1032"/>
      <c r="O47" s="1032"/>
      <c r="P47" s="1035" t="s">
        <v>501</v>
      </c>
      <c r="Q47" s="1035"/>
      <c r="R47" s="1035"/>
      <c r="S47" s="1036"/>
      <c r="Y47" s="38"/>
      <c r="Z47" s="38"/>
      <c r="AA47" s="38"/>
      <c r="AB47" s="38"/>
      <c r="AC47" s="38"/>
      <c r="AD47" s="38"/>
      <c r="AE47" s="38"/>
      <c r="AF47" s="38"/>
      <c r="AG47" s="38"/>
      <c r="AH47" s="38"/>
    </row>
    <row r="48" spans="1:34" ht="16.5" customHeight="1" thickBot="1">
      <c r="A48" s="1056" t="s">
        <v>503</v>
      </c>
      <c r="B48" s="1057"/>
      <c r="C48" s="1057"/>
      <c r="D48" s="1074">
        <v>41.4</v>
      </c>
      <c r="E48" s="1074"/>
      <c r="F48" s="1074"/>
      <c r="G48" s="1074"/>
      <c r="H48" s="1059" t="s">
        <v>506</v>
      </c>
      <c r="I48" s="1059"/>
      <c r="J48" s="1059"/>
      <c r="K48" s="1059"/>
      <c r="L48" s="1060" t="s">
        <v>507</v>
      </c>
      <c r="M48" s="1060"/>
      <c r="N48" s="1060"/>
      <c r="O48" s="1060"/>
      <c r="P48" s="1059" t="s">
        <v>572</v>
      </c>
      <c r="Q48" s="1059"/>
      <c r="R48" s="1059"/>
      <c r="S48" s="1061"/>
      <c r="Y48" s="38"/>
      <c r="Z48" s="38"/>
      <c r="AA48" s="38"/>
      <c r="AB48" s="38"/>
      <c r="AC48" s="38"/>
      <c r="AD48" s="38"/>
      <c r="AE48" s="38"/>
      <c r="AF48" s="38"/>
      <c r="AG48" s="38"/>
      <c r="AH48" s="38"/>
    </row>
    <row r="49" spans="1:34" ht="23.25" customHeight="1">
      <c r="A49" s="1072" t="s">
        <v>223</v>
      </c>
      <c r="B49" s="1072"/>
      <c r="C49" s="1072"/>
      <c r="D49" s="1072"/>
      <c r="E49" s="1072"/>
      <c r="F49" s="1072"/>
      <c r="G49" s="1072"/>
      <c r="H49" s="1072"/>
      <c r="I49" s="1072"/>
      <c r="J49" s="1072"/>
      <c r="K49" s="1072"/>
      <c r="L49" s="1072"/>
      <c r="M49" s="1072"/>
      <c r="N49" s="1072"/>
      <c r="O49" s="1072"/>
      <c r="P49" s="1072"/>
      <c r="Q49" s="1072"/>
      <c r="R49" s="1072"/>
      <c r="S49" s="1072"/>
      <c r="Y49" s="38"/>
      <c r="Z49" s="38"/>
      <c r="AA49" s="38"/>
      <c r="AB49" s="38"/>
      <c r="AC49" s="38"/>
      <c r="AD49" s="38"/>
      <c r="AE49" s="38"/>
      <c r="AF49" s="38"/>
      <c r="AG49" s="38"/>
      <c r="AH49" s="38"/>
    </row>
    <row r="50" spans="1:34" ht="4.5" customHeight="1">
      <c r="A50" s="466"/>
      <c r="B50" s="466"/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 ht="18.75">
      <c r="A51" s="118"/>
      <c r="B51" s="109"/>
      <c r="C51" s="110"/>
      <c r="D51" s="110"/>
      <c r="E51" s="110"/>
      <c r="F51" s="111"/>
      <c r="G51" s="11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Y51" s="38"/>
      <c r="Z51" s="38"/>
      <c r="AA51" s="38"/>
      <c r="AB51" s="38"/>
      <c r="AC51" s="38"/>
      <c r="AD51" s="38"/>
      <c r="AE51" s="38"/>
      <c r="AF51" s="38"/>
      <c r="AG51" s="38"/>
      <c r="AH51" s="38"/>
    </row>
    <row r="52" spans="1:34" ht="18.75">
      <c r="A52" s="118"/>
      <c r="B52" s="109"/>
      <c r="C52" s="11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1073"/>
      <c r="P52" s="1073"/>
      <c r="Q52" s="1073"/>
      <c r="R52" s="1073"/>
      <c r="S52" s="1073"/>
      <c r="Y52" s="38"/>
      <c r="Z52" s="38"/>
      <c r="AA52" s="38"/>
      <c r="AB52" s="38"/>
      <c r="AC52" s="38"/>
      <c r="AD52" s="38"/>
      <c r="AE52" s="38"/>
      <c r="AF52" s="38"/>
      <c r="AG52" s="38"/>
      <c r="AH52" s="38"/>
    </row>
    <row r="53" spans="1:34" ht="14.25" customHeight="1">
      <c r="A53" s="109"/>
      <c r="B53" s="109"/>
      <c r="C53" s="110"/>
      <c r="D53" s="110"/>
      <c r="E53" s="110"/>
      <c r="F53" s="111"/>
      <c r="G53" s="112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34" ht="15.75" customHeight="1">
      <c r="A54" s="109"/>
      <c r="B54" s="109"/>
      <c r="C54" s="110"/>
      <c r="D54" s="110"/>
      <c r="E54" s="110"/>
      <c r="F54" s="111"/>
      <c r="G54" s="112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34" ht="18.75">
      <c r="A55" s="33"/>
      <c r="B55" s="34"/>
      <c r="C55" s="34"/>
      <c r="D55" s="3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Q55" s="33"/>
      <c r="R55" s="33"/>
      <c r="S55" s="33"/>
    </row>
  </sheetData>
  <mergeCells count="228">
    <mergeCell ref="A44:C44"/>
    <mergeCell ref="D44:G44"/>
    <mergeCell ref="H44:K44"/>
    <mergeCell ref="L44:O44"/>
    <mergeCell ref="P44:S44"/>
    <mergeCell ref="A45:C45"/>
    <mergeCell ref="D45:G45"/>
    <mergeCell ref="H45:K45"/>
    <mergeCell ref="L45:O45"/>
    <mergeCell ref="P45:S45"/>
    <mergeCell ref="A49:S49"/>
    <mergeCell ref="O52:S52"/>
    <mergeCell ref="A46:C46"/>
    <mergeCell ref="D46:G46"/>
    <mergeCell ref="H46:K46"/>
    <mergeCell ref="L46:O46"/>
    <mergeCell ref="P46:S46"/>
    <mergeCell ref="A48:C48"/>
    <mergeCell ref="D48:G48"/>
    <mergeCell ref="H48:K48"/>
    <mergeCell ref="L48:O48"/>
    <mergeCell ref="P48:S48"/>
    <mergeCell ref="A47:C47"/>
    <mergeCell ref="D47:G47"/>
    <mergeCell ref="H47:K47"/>
    <mergeCell ref="L47:O47"/>
    <mergeCell ref="P47:S47"/>
    <mergeCell ref="P42:S42"/>
    <mergeCell ref="A43:C43"/>
    <mergeCell ref="D43:G43"/>
    <mergeCell ref="H43:K43"/>
    <mergeCell ref="L43:O43"/>
    <mergeCell ref="P43:S43"/>
    <mergeCell ref="A40:C40"/>
    <mergeCell ref="D40:G40"/>
    <mergeCell ref="H40:K40"/>
    <mergeCell ref="L40:O40"/>
    <mergeCell ref="P40:S40"/>
    <mergeCell ref="A41:C41"/>
    <mergeCell ref="D41:G41"/>
    <mergeCell ref="H41:K41"/>
    <mergeCell ref="L41:O41"/>
    <mergeCell ref="P41:S41"/>
    <mergeCell ref="A42:C42"/>
    <mergeCell ref="D42:G42"/>
    <mergeCell ref="H42:K42"/>
    <mergeCell ref="L42:O42"/>
    <mergeCell ref="A38:C38"/>
    <mergeCell ref="D38:G38"/>
    <mergeCell ref="H38:K38"/>
    <mergeCell ref="L38:O38"/>
    <mergeCell ref="P38:S38"/>
    <mergeCell ref="A39:C39"/>
    <mergeCell ref="D39:G39"/>
    <mergeCell ref="H39:K39"/>
    <mergeCell ref="L39:O39"/>
    <mergeCell ref="P39:S39"/>
    <mergeCell ref="A36:C36"/>
    <mergeCell ref="D36:G36"/>
    <mergeCell ref="H36:K36"/>
    <mergeCell ref="L36:O36"/>
    <mergeCell ref="P36:S36"/>
    <mergeCell ref="A37:C37"/>
    <mergeCell ref="D37:G37"/>
    <mergeCell ref="H37:K37"/>
    <mergeCell ref="L37:O37"/>
    <mergeCell ref="P37:S37"/>
    <mergeCell ref="A33:S33"/>
    <mergeCell ref="A34:C35"/>
    <mergeCell ref="D34:G35"/>
    <mergeCell ref="H34:S34"/>
    <mergeCell ref="H35:K35"/>
    <mergeCell ref="L35:O35"/>
    <mergeCell ref="P35:S35"/>
    <mergeCell ref="A30:C30"/>
    <mergeCell ref="D30:G30"/>
    <mergeCell ref="H30:K30"/>
    <mergeCell ref="L30:O30"/>
    <mergeCell ref="P30:S30"/>
    <mergeCell ref="A32:C32"/>
    <mergeCell ref="D32:G32"/>
    <mergeCell ref="H32:K32"/>
    <mergeCell ref="L32:O32"/>
    <mergeCell ref="P32:S32"/>
    <mergeCell ref="A31:C31"/>
    <mergeCell ref="D31:G31"/>
    <mergeCell ref="H31:K31"/>
    <mergeCell ref="L31:O31"/>
    <mergeCell ref="P31:S31"/>
    <mergeCell ref="A28:C28"/>
    <mergeCell ref="D28:G28"/>
    <mergeCell ref="H28:K28"/>
    <mergeCell ref="L28:O28"/>
    <mergeCell ref="P28:S28"/>
    <mergeCell ref="A29:C29"/>
    <mergeCell ref="D29:G29"/>
    <mergeCell ref="H29:K29"/>
    <mergeCell ref="L29:O29"/>
    <mergeCell ref="P29:S29"/>
    <mergeCell ref="A26:C26"/>
    <mergeCell ref="D26:G26"/>
    <mergeCell ref="H26:K26"/>
    <mergeCell ref="L26:O26"/>
    <mergeCell ref="P26:S26"/>
    <mergeCell ref="A27:C27"/>
    <mergeCell ref="D27:G27"/>
    <mergeCell ref="H27:K27"/>
    <mergeCell ref="L27:O27"/>
    <mergeCell ref="P27:S27"/>
    <mergeCell ref="A24:C24"/>
    <mergeCell ref="D24:G24"/>
    <mergeCell ref="H24:K24"/>
    <mergeCell ref="L24:O24"/>
    <mergeCell ref="P24:S24"/>
    <mergeCell ref="A25:C25"/>
    <mergeCell ref="D25:G25"/>
    <mergeCell ref="H25:K25"/>
    <mergeCell ref="L25:O25"/>
    <mergeCell ref="P25:S25"/>
    <mergeCell ref="A22:C22"/>
    <mergeCell ref="D22:G22"/>
    <mergeCell ref="H22:K22"/>
    <mergeCell ref="L22:O22"/>
    <mergeCell ref="P22:S22"/>
    <mergeCell ref="A23:C23"/>
    <mergeCell ref="D23:G23"/>
    <mergeCell ref="H23:K23"/>
    <mergeCell ref="L23:O23"/>
    <mergeCell ref="P23:S23"/>
    <mergeCell ref="A20:C20"/>
    <mergeCell ref="D20:G20"/>
    <mergeCell ref="H20:K20"/>
    <mergeCell ref="L20:O20"/>
    <mergeCell ref="P20:S20"/>
    <mergeCell ref="A21:C21"/>
    <mergeCell ref="D21:G21"/>
    <mergeCell ref="H21:K21"/>
    <mergeCell ref="L21:O21"/>
    <mergeCell ref="P21:S21"/>
    <mergeCell ref="A17:S17"/>
    <mergeCell ref="A18:C19"/>
    <mergeCell ref="D18:G19"/>
    <mergeCell ref="H18:S18"/>
    <mergeCell ref="H19:K19"/>
    <mergeCell ref="L19:O19"/>
    <mergeCell ref="P19:S19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1:C11"/>
    <mergeCell ref="D11:G11"/>
    <mergeCell ref="H11:K11"/>
    <mergeCell ref="L11:O11"/>
    <mergeCell ref="P11:S11"/>
    <mergeCell ref="T7:U7"/>
    <mergeCell ref="A8:E8"/>
    <mergeCell ref="F8:G8"/>
    <mergeCell ref="H8:I8"/>
    <mergeCell ref="J8:K8"/>
    <mergeCell ref="L8:M8"/>
    <mergeCell ref="N8:O8"/>
    <mergeCell ref="P8:Q8"/>
    <mergeCell ref="R8:S8"/>
    <mergeCell ref="T8:U8"/>
    <mergeCell ref="A7:E7"/>
    <mergeCell ref="F7:G7"/>
    <mergeCell ref="H7:I7"/>
    <mergeCell ref="J7:K7"/>
    <mergeCell ref="L7:M7"/>
    <mergeCell ref="N7:O7"/>
    <mergeCell ref="P7:Q7"/>
    <mergeCell ref="R7:S7"/>
    <mergeCell ref="A10:S10"/>
    <mergeCell ref="P5:Q5"/>
    <mergeCell ref="R5:S5"/>
    <mergeCell ref="T5:U5"/>
    <mergeCell ref="A6:E6"/>
    <mergeCell ref="F6:G6"/>
    <mergeCell ref="H6:I6"/>
    <mergeCell ref="J6:K6"/>
    <mergeCell ref="L6:M6"/>
    <mergeCell ref="N6:O6"/>
    <mergeCell ref="P6:Q6"/>
    <mergeCell ref="A5:E5"/>
    <mergeCell ref="F5:G5"/>
    <mergeCell ref="H5:I5"/>
    <mergeCell ref="J5:K5"/>
    <mergeCell ref="L5:M5"/>
    <mergeCell ref="N5:O5"/>
    <mergeCell ref="R6:S6"/>
    <mergeCell ref="T6:U6"/>
    <mergeCell ref="A4:E4"/>
    <mergeCell ref="F4:G4"/>
    <mergeCell ref="H4:I4"/>
    <mergeCell ref="J4:K4"/>
    <mergeCell ref="L4:M4"/>
    <mergeCell ref="N4:O4"/>
    <mergeCell ref="P4:Q4"/>
    <mergeCell ref="R4:S4"/>
    <mergeCell ref="T4:U4"/>
    <mergeCell ref="A1:U1"/>
    <mergeCell ref="S2:U2"/>
    <mergeCell ref="A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31496062992125984" right="0.59055118110236227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&amp;C22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2" workbookViewId="0">
      <selection sqref="A1:G1"/>
    </sheetView>
  </sheetViews>
  <sheetFormatPr defaultRowHeight="12.75"/>
  <cols>
    <col min="1" max="1" width="42.140625" style="2" bestFit="1" customWidth="1"/>
    <col min="2" max="2" width="7.7109375" style="2" bestFit="1" customWidth="1"/>
    <col min="3" max="3" width="14.85546875" style="43" hidden="1" customWidth="1"/>
    <col min="4" max="4" width="14.85546875" style="43" customWidth="1"/>
    <col min="5" max="5" width="14.85546875" style="2" bestFit="1" customWidth="1"/>
    <col min="6" max="7" width="17.85546875" style="2" customWidth="1"/>
    <col min="8" max="256" width="9.140625" style="2"/>
    <col min="257" max="257" width="42.140625" style="2" bestFit="1" customWidth="1"/>
    <col min="258" max="258" width="7.7109375" style="2" bestFit="1" customWidth="1"/>
    <col min="259" max="259" width="14.85546875" style="2" bestFit="1" customWidth="1"/>
    <col min="260" max="260" width="14.85546875" style="2" customWidth="1"/>
    <col min="261" max="261" width="14.85546875" style="2" bestFit="1" customWidth="1"/>
    <col min="262" max="263" width="17.85546875" style="2" customWidth="1"/>
    <col min="264" max="512" width="9.140625" style="2"/>
    <col min="513" max="513" width="42.140625" style="2" bestFit="1" customWidth="1"/>
    <col min="514" max="514" width="7.7109375" style="2" bestFit="1" customWidth="1"/>
    <col min="515" max="515" width="14.85546875" style="2" bestFit="1" customWidth="1"/>
    <col min="516" max="516" width="14.85546875" style="2" customWidth="1"/>
    <col min="517" max="517" width="14.85546875" style="2" bestFit="1" customWidth="1"/>
    <col min="518" max="519" width="17.85546875" style="2" customWidth="1"/>
    <col min="520" max="768" width="9.140625" style="2"/>
    <col min="769" max="769" width="42.140625" style="2" bestFit="1" customWidth="1"/>
    <col min="770" max="770" width="7.7109375" style="2" bestFit="1" customWidth="1"/>
    <col min="771" max="771" width="14.85546875" style="2" bestFit="1" customWidth="1"/>
    <col min="772" max="772" width="14.85546875" style="2" customWidth="1"/>
    <col min="773" max="773" width="14.85546875" style="2" bestFit="1" customWidth="1"/>
    <col min="774" max="775" width="17.85546875" style="2" customWidth="1"/>
    <col min="776" max="1024" width="9.140625" style="2"/>
    <col min="1025" max="1025" width="42.140625" style="2" bestFit="1" customWidth="1"/>
    <col min="1026" max="1026" width="7.7109375" style="2" bestFit="1" customWidth="1"/>
    <col min="1027" max="1027" width="14.85546875" style="2" bestFit="1" customWidth="1"/>
    <col min="1028" max="1028" width="14.85546875" style="2" customWidth="1"/>
    <col min="1029" max="1029" width="14.85546875" style="2" bestFit="1" customWidth="1"/>
    <col min="1030" max="1031" width="17.85546875" style="2" customWidth="1"/>
    <col min="1032" max="1280" width="9.140625" style="2"/>
    <col min="1281" max="1281" width="42.140625" style="2" bestFit="1" customWidth="1"/>
    <col min="1282" max="1282" width="7.7109375" style="2" bestFit="1" customWidth="1"/>
    <col min="1283" max="1283" width="14.85546875" style="2" bestFit="1" customWidth="1"/>
    <col min="1284" max="1284" width="14.85546875" style="2" customWidth="1"/>
    <col min="1285" max="1285" width="14.85546875" style="2" bestFit="1" customWidth="1"/>
    <col min="1286" max="1287" width="17.85546875" style="2" customWidth="1"/>
    <col min="1288" max="1536" width="9.140625" style="2"/>
    <col min="1537" max="1537" width="42.140625" style="2" bestFit="1" customWidth="1"/>
    <col min="1538" max="1538" width="7.7109375" style="2" bestFit="1" customWidth="1"/>
    <col min="1539" max="1539" width="14.85546875" style="2" bestFit="1" customWidth="1"/>
    <col min="1540" max="1540" width="14.85546875" style="2" customWidth="1"/>
    <col min="1541" max="1541" width="14.85546875" style="2" bestFit="1" customWidth="1"/>
    <col min="1542" max="1543" width="17.85546875" style="2" customWidth="1"/>
    <col min="1544" max="1792" width="9.140625" style="2"/>
    <col min="1793" max="1793" width="42.140625" style="2" bestFit="1" customWidth="1"/>
    <col min="1794" max="1794" width="7.7109375" style="2" bestFit="1" customWidth="1"/>
    <col min="1795" max="1795" width="14.85546875" style="2" bestFit="1" customWidth="1"/>
    <col min="1796" max="1796" width="14.85546875" style="2" customWidth="1"/>
    <col min="1797" max="1797" width="14.85546875" style="2" bestFit="1" customWidth="1"/>
    <col min="1798" max="1799" width="17.85546875" style="2" customWidth="1"/>
    <col min="1800" max="2048" width="9.140625" style="2"/>
    <col min="2049" max="2049" width="42.140625" style="2" bestFit="1" customWidth="1"/>
    <col min="2050" max="2050" width="7.7109375" style="2" bestFit="1" customWidth="1"/>
    <col min="2051" max="2051" width="14.85546875" style="2" bestFit="1" customWidth="1"/>
    <col min="2052" max="2052" width="14.85546875" style="2" customWidth="1"/>
    <col min="2053" max="2053" width="14.85546875" style="2" bestFit="1" customWidth="1"/>
    <col min="2054" max="2055" width="17.85546875" style="2" customWidth="1"/>
    <col min="2056" max="2304" width="9.140625" style="2"/>
    <col min="2305" max="2305" width="42.140625" style="2" bestFit="1" customWidth="1"/>
    <col min="2306" max="2306" width="7.7109375" style="2" bestFit="1" customWidth="1"/>
    <col min="2307" max="2307" width="14.85546875" style="2" bestFit="1" customWidth="1"/>
    <col min="2308" max="2308" width="14.85546875" style="2" customWidth="1"/>
    <col min="2309" max="2309" width="14.85546875" style="2" bestFit="1" customWidth="1"/>
    <col min="2310" max="2311" width="17.85546875" style="2" customWidth="1"/>
    <col min="2312" max="2560" width="9.140625" style="2"/>
    <col min="2561" max="2561" width="42.140625" style="2" bestFit="1" customWidth="1"/>
    <col min="2562" max="2562" width="7.7109375" style="2" bestFit="1" customWidth="1"/>
    <col min="2563" max="2563" width="14.85546875" style="2" bestFit="1" customWidth="1"/>
    <col min="2564" max="2564" width="14.85546875" style="2" customWidth="1"/>
    <col min="2565" max="2565" width="14.85546875" style="2" bestFit="1" customWidth="1"/>
    <col min="2566" max="2567" width="17.85546875" style="2" customWidth="1"/>
    <col min="2568" max="2816" width="9.140625" style="2"/>
    <col min="2817" max="2817" width="42.140625" style="2" bestFit="1" customWidth="1"/>
    <col min="2818" max="2818" width="7.7109375" style="2" bestFit="1" customWidth="1"/>
    <col min="2819" max="2819" width="14.85546875" style="2" bestFit="1" customWidth="1"/>
    <col min="2820" max="2820" width="14.85546875" style="2" customWidth="1"/>
    <col min="2821" max="2821" width="14.85546875" style="2" bestFit="1" customWidth="1"/>
    <col min="2822" max="2823" width="17.85546875" style="2" customWidth="1"/>
    <col min="2824" max="3072" width="9.140625" style="2"/>
    <col min="3073" max="3073" width="42.140625" style="2" bestFit="1" customWidth="1"/>
    <col min="3074" max="3074" width="7.7109375" style="2" bestFit="1" customWidth="1"/>
    <col min="3075" max="3075" width="14.85546875" style="2" bestFit="1" customWidth="1"/>
    <col min="3076" max="3076" width="14.85546875" style="2" customWidth="1"/>
    <col min="3077" max="3077" width="14.85546875" style="2" bestFit="1" customWidth="1"/>
    <col min="3078" max="3079" width="17.85546875" style="2" customWidth="1"/>
    <col min="3080" max="3328" width="9.140625" style="2"/>
    <col min="3329" max="3329" width="42.140625" style="2" bestFit="1" customWidth="1"/>
    <col min="3330" max="3330" width="7.7109375" style="2" bestFit="1" customWidth="1"/>
    <col min="3331" max="3331" width="14.85546875" style="2" bestFit="1" customWidth="1"/>
    <col min="3332" max="3332" width="14.85546875" style="2" customWidth="1"/>
    <col min="3333" max="3333" width="14.85546875" style="2" bestFit="1" customWidth="1"/>
    <col min="3334" max="3335" width="17.85546875" style="2" customWidth="1"/>
    <col min="3336" max="3584" width="9.140625" style="2"/>
    <col min="3585" max="3585" width="42.140625" style="2" bestFit="1" customWidth="1"/>
    <col min="3586" max="3586" width="7.7109375" style="2" bestFit="1" customWidth="1"/>
    <col min="3587" max="3587" width="14.85546875" style="2" bestFit="1" customWidth="1"/>
    <col min="3588" max="3588" width="14.85546875" style="2" customWidth="1"/>
    <col min="3589" max="3589" width="14.85546875" style="2" bestFit="1" customWidth="1"/>
    <col min="3590" max="3591" width="17.85546875" style="2" customWidth="1"/>
    <col min="3592" max="3840" width="9.140625" style="2"/>
    <col min="3841" max="3841" width="42.140625" style="2" bestFit="1" customWidth="1"/>
    <col min="3842" max="3842" width="7.7109375" style="2" bestFit="1" customWidth="1"/>
    <col min="3843" max="3843" width="14.85546875" style="2" bestFit="1" customWidth="1"/>
    <col min="3844" max="3844" width="14.85546875" style="2" customWidth="1"/>
    <col min="3845" max="3845" width="14.85546875" style="2" bestFit="1" customWidth="1"/>
    <col min="3846" max="3847" width="17.85546875" style="2" customWidth="1"/>
    <col min="3848" max="4096" width="9.140625" style="2"/>
    <col min="4097" max="4097" width="42.140625" style="2" bestFit="1" customWidth="1"/>
    <col min="4098" max="4098" width="7.7109375" style="2" bestFit="1" customWidth="1"/>
    <col min="4099" max="4099" width="14.85546875" style="2" bestFit="1" customWidth="1"/>
    <col min="4100" max="4100" width="14.85546875" style="2" customWidth="1"/>
    <col min="4101" max="4101" width="14.85546875" style="2" bestFit="1" customWidth="1"/>
    <col min="4102" max="4103" width="17.85546875" style="2" customWidth="1"/>
    <col min="4104" max="4352" width="9.140625" style="2"/>
    <col min="4353" max="4353" width="42.140625" style="2" bestFit="1" customWidth="1"/>
    <col min="4354" max="4354" width="7.7109375" style="2" bestFit="1" customWidth="1"/>
    <col min="4355" max="4355" width="14.85546875" style="2" bestFit="1" customWidth="1"/>
    <col min="4356" max="4356" width="14.85546875" style="2" customWidth="1"/>
    <col min="4357" max="4357" width="14.85546875" style="2" bestFit="1" customWidth="1"/>
    <col min="4358" max="4359" width="17.85546875" style="2" customWidth="1"/>
    <col min="4360" max="4608" width="9.140625" style="2"/>
    <col min="4609" max="4609" width="42.140625" style="2" bestFit="1" customWidth="1"/>
    <col min="4610" max="4610" width="7.7109375" style="2" bestFit="1" customWidth="1"/>
    <col min="4611" max="4611" width="14.85546875" style="2" bestFit="1" customWidth="1"/>
    <col min="4612" max="4612" width="14.85546875" style="2" customWidth="1"/>
    <col min="4613" max="4613" width="14.85546875" style="2" bestFit="1" customWidth="1"/>
    <col min="4614" max="4615" width="17.85546875" style="2" customWidth="1"/>
    <col min="4616" max="4864" width="9.140625" style="2"/>
    <col min="4865" max="4865" width="42.140625" style="2" bestFit="1" customWidth="1"/>
    <col min="4866" max="4866" width="7.7109375" style="2" bestFit="1" customWidth="1"/>
    <col min="4867" max="4867" width="14.85546875" style="2" bestFit="1" customWidth="1"/>
    <col min="4868" max="4868" width="14.85546875" style="2" customWidth="1"/>
    <col min="4869" max="4869" width="14.85546875" style="2" bestFit="1" customWidth="1"/>
    <col min="4870" max="4871" width="17.85546875" style="2" customWidth="1"/>
    <col min="4872" max="5120" width="9.140625" style="2"/>
    <col min="5121" max="5121" width="42.140625" style="2" bestFit="1" customWidth="1"/>
    <col min="5122" max="5122" width="7.7109375" style="2" bestFit="1" customWidth="1"/>
    <col min="5123" max="5123" width="14.85546875" style="2" bestFit="1" customWidth="1"/>
    <col min="5124" max="5124" width="14.85546875" style="2" customWidth="1"/>
    <col min="5125" max="5125" width="14.85546875" style="2" bestFit="1" customWidth="1"/>
    <col min="5126" max="5127" width="17.85546875" style="2" customWidth="1"/>
    <col min="5128" max="5376" width="9.140625" style="2"/>
    <col min="5377" max="5377" width="42.140625" style="2" bestFit="1" customWidth="1"/>
    <col min="5378" max="5378" width="7.7109375" style="2" bestFit="1" customWidth="1"/>
    <col min="5379" max="5379" width="14.85546875" style="2" bestFit="1" customWidth="1"/>
    <col min="5380" max="5380" width="14.85546875" style="2" customWidth="1"/>
    <col min="5381" max="5381" width="14.85546875" style="2" bestFit="1" customWidth="1"/>
    <col min="5382" max="5383" width="17.85546875" style="2" customWidth="1"/>
    <col min="5384" max="5632" width="9.140625" style="2"/>
    <col min="5633" max="5633" width="42.140625" style="2" bestFit="1" customWidth="1"/>
    <col min="5634" max="5634" width="7.7109375" style="2" bestFit="1" customWidth="1"/>
    <col min="5635" max="5635" width="14.85546875" style="2" bestFit="1" customWidth="1"/>
    <col min="5636" max="5636" width="14.85546875" style="2" customWidth="1"/>
    <col min="5637" max="5637" width="14.85546875" style="2" bestFit="1" customWidth="1"/>
    <col min="5638" max="5639" width="17.85546875" style="2" customWidth="1"/>
    <col min="5640" max="5888" width="9.140625" style="2"/>
    <col min="5889" max="5889" width="42.140625" style="2" bestFit="1" customWidth="1"/>
    <col min="5890" max="5890" width="7.7109375" style="2" bestFit="1" customWidth="1"/>
    <col min="5891" max="5891" width="14.85546875" style="2" bestFit="1" customWidth="1"/>
    <col min="5892" max="5892" width="14.85546875" style="2" customWidth="1"/>
    <col min="5893" max="5893" width="14.85546875" style="2" bestFit="1" customWidth="1"/>
    <col min="5894" max="5895" width="17.85546875" style="2" customWidth="1"/>
    <col min="5896" max="6144" width="9.140625" style="2"/>
    <col min="6145" max="6145" width="42.140625" style="2" bestFit="1" customWidth="1"/>
    <col min="6146" max="6146" width="7.7109375" style="2" bestFit="1" customWidth="1"/>
    <col min="6147" max="6147" width="14.85546875" style="2" bestFit="1" customWidth="1"/>
    <col min="6148" max="6148" width="14.85546875" style="2" customWidth="1"/>
    <col min="6149" max="6149" width="14.85546875" style="2" bestFit="1" customWidth="1"/>
    <col min="6150" max="6151" width="17.85546875" style="2" customWidth="1"/>
    <col min="6152" max="6400" width="9.140625" style="2"/>
    <col min="6401" max="6401" width="42.140625" style="2" bestFit="1" customWidth="1"/>
    <col min="6402" max="6402" width="7.7109375" style="2" bestFit="1" customWidth="1"/>
    <col min="6403" max="6403" width="14.85546875" style="2" bestFit="1" customWidth="1"/>
    <col min="6404" max="6404" width="14.85546875" style="2" customWidth="1"/>
    <col min="6405" max="6405" width="14.85546875" style="2" bestFit="1" customWidth="1"/>
    <col min="6406" max="6407" width="17.85546875" style="2" customWidth="1"/>
    <col min="6408" max="6656" width="9.140625" style="2"/>
    <col min="6657" max="6657" width="42.140625" style="2" bestFit="1" customWidth="1"/>
    <col min="6658" max="6658" width="7.7109375" style="2" bestFit="1" customWidth="1"/>
    <col min="6659" max="6659" width="14.85546875" style="2" bestFit="1" customWidth="1"/>
    <col min="6660" max="6660" width="14.85546875" style="2" customWidth="1"/>
    <col min="6661" max="6661" width="14.85546875" style="2" bestFit="1" customWidth="1"/>
    <col min="6662" max="6663" width="17.85546875" style="2" customWidth="1"/>
    <col min="6664" max="6912" width="9.140625" style="2"/>
    <col min="6913" max="6913" width="42.140625" style="2" bestFit="1" customWidth="1"/>
    <col min="6914" max="6914" width="7.7109375" style="2" bestFit="1" customWidth="1"/>
    <col min="6915" max="6915" width="14.85546875" style="2" bestFit="1" customWidth="1"/>
    <col min="6916" max="6916" width="14.85546875" style="2" customWidth="1"/>
    <col min="6917" max="6917" width="14.85546875" style="2" bestFit="1" customWidth="1"/>
    <col min="6918" max="6919" width="17.85546875" style="2" customWidth="1"/>
    <col min="6920" max="7168" width="9.140625" style="2"/>
    <col min="7169" max="7169" width="42.140625" style="2" bestFit="1" customWidth="1"/>
    <col min="7170" max="7170" width="7.7109375" style="2" bestFit="1" customWidth="1"/>
    <col min="7171" max="7171" width="14.85546875" style="2" bestFit="1" customWidth="1"/>
    <col min="7172" max="7172" width="14.85546875" style="2" customWidth="1"/>
    <col min="7173" max="7173" width="14.85546875" style="2" bestFit="1" customWidth="1"/>
    <col min="7174" max="7175" width="17.85546875" style="2" customWidth="1"/>
    <col min="7176" max="7424" width="9.140625" style="2"/>
    <col min="7425" max="7425" width="42.140625" style="2" bestFit="1" customWidth="1"/>
    <col min="7426" max="7426" width="7.7109375" style="2" bestFit="1" customWidth="1"/>
    <col min="7427" max="7427" width="14.85546875" style="2" bestFit="1" customWidth="1"/>
    <col min="7428" max="7428" width="14.85546875" style="2" customWidth="1"/>
    <col min="7429" max="7429" width="14.85546875" style="2" bestFit="1" customWidth="1"/>
    <col min="7430" max="7431" width="17.85546875" style="2" customWidth="1"/>
    <col min="7432" max="7680" width="9.140625" style="2"/>
    <col min="7681" max="7681" width="42.140625" style="2" bestFit="1" customWidth="1"/>
    <col min="7682" max="7682" width="7.7109375" style="2" bestFit="1" customWidth="1"/>
    <col min="7683" max="7683" width="14.85546875" style="2" bestFit="1" customWidth="1"/>
    <col min="7684" max="7684" width="14.85546875" style="2" customWidth="1"/>
    <col min="7685" max="7685" width="14.85546875" style="2" bestFit="1" customWidth="1"/>
    <col min="7686" max="7687" width="17.85546875" style="2" customWidth="1"/>
    <col min="7688" max="7936" width="9.140625" style="2"/>
    <col min="7937" max="7937" width="42.140625" style="2" bestFit="1" customWidth="1"/>
    <col min="7938" max="7938" width="7.7109375" style="2" bestFit="1" customWidth="1"/>
    <col min="7939" max="7939" width="14.85546875" style="2" bestFit="1" customWidth="1"/>
    <col min="7940" max="7940" width="14.85546875" style="2" customWidth="1"/>
    <col min="7941" max="7941" width="14.85546875" style="2" bestFit="1" customWidth="1"/>
    <col min="7942" max="7943" width="17.85546875" style="2" customWidth="1"/>
    <col min="7944" max="8192" width="9.140625" style="2"/>
    <col min="8193" max="8193" width="42.140625" style="2" bestFit="1" customWidth="1"/>
    <col min="8194" max="8194" width="7.7109375" style="2" bestFit="1" customWidth="1"/>
    <col min="8195" max="8195" width="14.85546875" style="2" bestFit="1" customWidth="1"/>
    <col min="8196" max="8196" width="14.85546875" style="2" customWidth="1"/>
    <col min="8197" max="8197" width="14.85546875" style="2" bestFit="1" customWidth="1"/>
    <col min="8198" max="8199" width="17.85546875" style="2" customWidth="1"/>
    <col min="8200" max="8448" width="9.140625" style="2"/>
    <col min="8449" max="8449" width="42.140625" style="2" bestFit="1" customWidth="1"/>
    <col min="8450" max="8450" width="7.7109375" style="2" bestFit="1" customWidth="1"/>
    <col min="8451" max="8451" width="14.85546875" style="2" bestFit="1" customWidth="1"/>
    <col min="8452" max="8452" width="14.85546875" style="2" customWidth="1"/>
    <col min="8453" max="8453" width="14.85546875" style="2" bestFit="1" customWidth="1"/>
    <col min="8454" max="8455" width="17.85546875" style="2" customWidth="1"/>
    <col min="8456" max="8704" width="9.140625" style="2"/>
    <col min="8705" max="8705" width="42.140625" style="2" bestFit="1" customWidth="1"/>
    <col min="8706" max="8706" width="7.7109375" style="2" bestFit="1" customWidth="1"/>
    <col min="8707" max="8707" width="14.85546875" style="2" bestFit="1" customWidth="1"/>
    <col min="8708" max="8708" width="14.85546875" style="2" customWidth="1"/>
    <col min="8709" max="8709" width="14.85546875" style="2" bestFit="1" customWidth="1"/>
    <col min="8710" max="8711" width="17.85546875" style="2" customWidth="1"/>
    <col min="8712" max="8960" width="9.140625" style="2"/>
    <col min="8961" max="8961" width="42.140625" style="2" bestFit="1" customWidth="1"/>
    <col min="8962" max="8962" width="7.7109375" style="2" bestFit="1" customWidth="1"/>
    <col min="8963" max="8963" width="14.85546875" style="2" bestFit="1" customWidth="1"/>
    <col min="8964" max="8964" width="14.85546875" style="2" customWidth="1"/>
    <col min="8965" max="8965" width="14.85546875" style="2" bestFit="1" customWidth="1"/>
    <col min="8966" max="8967" width="17.85546875" style="2" customWidth="1"/>
    <col min="8968" max="9216" width="9.140625" style="2"/>
    <col min="9217" max="9217" width="42.140625" style="2" bestFit="1" customWidth="1"/>
    <col min="9218" max="9218" width="7.7109375" style="2" bestFit="1" customWidth="1"/>
    <col min="9219" max="9219" width="14.85546875" style="2" bestFit="1" customWidth="1"/>
    <col min="9220" max="9220" width="14.85546875" style="2" customWidth="1"/>
    <col min="9221" max="9221" width="14.85546875" style="2" bestFit="1" customWidth="1"/>
    <col min="9222" max="9223" width="17.85546875" style="2" customWidth="1"/>
    <col min="9224" max="9472" width="9.140625" style="2"/>
    <col min="9473" max="9473" width="42.140625" style="2" bestFit="1" customWidth="1"/>
    <col min="9474" max="9474" width="7.7109375" style="2" bestFit="1" customWidth="1"/>
    <col min="9475" max="9475" width="14.85546875" style="2" bestFit="1" customWidth="1"/>
    <col min="9476" max="9476" width="14.85546875" style="2" customWidth="1"/>
    <col min="9477" max="9477" width="14.85546875" style="2" bestFit="1" customWidth="1"/>
    <col min="9478" max="9479" width="17.85546875" style="2" customWidth="1"/>
    <col min="9480" max="9728" width="9.140625" style="2"/>
    <col min="9729" max="9729" width="42.140625" style="2" bestFit="1" customWidth="1"/>
    <col min="9730" max="9730" width="7.7109375" style="2" bestFit="1" customWidth="1"/>
    <col min="9731" max="9731" width="14.85546875" style="2" bestFit="1" customWidth="1"/>
    <col min="9732" max="9732" width="14.85546875" style="2" customWidth="1"/>
    <col min="9733" max="9733" width="14.85546875" style="2" bestFit="1" customWidth="1"/>
    <col min="9734" max="9735" width="17.85546875" style="2" customWidth="1"/>
    <col min="9736" max="9984" width="9.140625" style="2"/>
    <col min="9985" max="9985" width="42.140625" style="2" bestFit="1" customWidth="1"/>
    <col min="9986" max="9986" width="7.7109375" style="2" bestFit="1" customWidth="1"/>
    <col min="9987" max="9987" width="14.85546875" style="2" bestFit="1" customWidth="1"/>
    <col min="9988" max="9988" width="14.85546875" style="2" customWidth="1"/>
    <col min="9989" max="9989" width="14.85546875" style="2" bestFit="1" customWidth="1"/>
    <col min="9990" max="9991" width="17.85546875" style="2" customWidth="1"/>
    <col min="9992" max="10240" width="9.140625" style="2"/>
    <col min="10241" max="10241" width="42.140625" style="2" bestFit="1" customWidth="1"/>
    <col min="10242" max="10242" width="7.7109375" style="2" bestFit="1" customWidth="1"/>
    <col min="10243" max="10243" width="14.85546875" style="2" bestFit="1" customWidth="1"/>
    <col min="10244" max="10244" width="14.85546875" style="2" customWidth="1"/>
    <col min="10245" max="10245" width="14.85546875" style="2" bestFit="1" customWidth="1"/>
    <col min="10246" max="10247" width="17.85546875" style="2" customWidth="1"/>
    <col min="10248" max="10496" width="9.140625" style="2"/>
    <col min="10497" max="10497" width="42.140625" style="2" bestFit="1" customWidth="1"/>
    <col min="10498" max="10498" width="7.7109375" style="2" bestFit="1" customWidth="1"/>
    <col min="10499" max="10499" width="14.85546875" style="2" bestFit="1" customWidth="1"/>
    <col min="10500" max="10500" width="14.85546875" style="2" customWidth="1"/>
    <col min="10501" max="10501" width="14.85546875" style="2" bestFit="1" customWidth="1"/>
    <col min="10502" max="10503" width="17.85546875" style="2" customWidth="1"/>
    <col min="10504" max="10752" width="9.140625" style="2"/>
    <col min="10753" max="10753" width="42.140625" style="2" bestFit="1" customWidth="1"/>
    <col min="10754" max="10754" width="7.7109375" style="2" bestFit="1" customWidth="1"/>
    <col min="10755" max="10755" width="14.85546875" style="2" bestFit="1" customWidth="1"/>
    <col min="10756" max="10756" width="14.85546875" style="2" customWidth="1"/>
    <col min="10757" max="10757" width="14.85546875" style="2" bestFit="1" customWidth="1"/>
    <col min="10758" max="10759" width="17.85546875" style="2" customWidth="1"/>
    <col min="10760" max="11008" width="9.140625" style="2"/>
    <col min="11009" max="11009" width="42.140625" style="2" bestFit="1" customWidth="1"/>
    <col min="11010" max="11010" width="7.7109375" style="2" bestFit="1" customWidth="1"/>
    <col min="11011" max="11011" width="14.85546875" style="2" bestFit="1" customWidth="1"/>
    <col min="11012" max="11012" width="14.85546875" style="2" customWidth="1"/>
    <col min="11013" max="11013" width="14.85546875" style="2" bestFit="1" customWidth="1"/>
    <col min="11014" max="11015" width="17.85546875" style="2" customWidth="1"/>
    <col min="11016" max="11264" width="9.140625" style="2"/>
    <col min="11265" max="11265" width="42.140625" style="2" bestFit="1" customWidth="1"/>
    <col min="11266" max="11266" width="7.7109375" style="2" bestFit="1" customWidth="1"/>
    <col min="11267" max="11267" width="14.85546875" style="2" bestFit="1" customWidth="1"/>
    <col min="11268" max="11268" width="14.85546875" style="2" customWidth="1"/>
    <col min="11269" max="11269" width="14.85546875" style="2" bestFit="1" customWidth="1"/>
    <col min="11270" max="11271" width="17.85546875" style="2" customWidth="1"/>
    <col min="11272" max="11520" width="9.140625" style="2"/>
    <col min="11521" max="11521" width="42.140625" style="2" bestFit="1" customWidth="1"/>
    <col min="11522" max="11522" width="7.7109375" style="2" bestFit="1" customWidth="1"/>
    <col min="11523" max="11523" width="14.85546875" style="2" bestFit="1" customWidth="1"/>
    <col min="11524" max="11524" width="14.85546875" style="2" customWidth="1"/>
    <col min="11525" max="11525" width="14.85546875" style="2" bestFit="1" customWidth="1"/>
    <col min="11526" max="11527" width="17.85546875" style="2" customWidth="1"/>
    <col min="11528" max="11776" width="9.140625" style="2"/>
    <col min="11777" max="11777" width="42.140625" style="2" bestFit="1" customWidth="1"/>
    <col min="11778" max="11778" width="7.7109375" style="2" bestFit="1" customWidth="1"/>
    <col min="11779" max="11779" width="14.85546875" style="2" bestFit="1" customWidth="1"/>
    <col min="11780" max="11780" width="14.85546875" style="2" customWidth="1"/>
    <col min="11781" max="11781" width="14.85546875" style="2" bestFit="1" customWidth="1"/>
    <col min="11782" max="11783" width="17.85546875" style="2" customWidth="1"/>
    <col min="11784" max="12032" width="9.140625" style="2"/>
    <col min="12033" max="12033" width="42.140625" style="2" bestFit="1" customWidth="1"/>
    <col min="12034" max="12034" width="7.7109375" style="2" bestFit="1" customWidth="1"/>
    <col min="12035" max="12035" width="14.85546875" style="2" bestFit="1" customWidth="1"/>
    <col min="12036" max="12036" width="14.85546875" style="2" customWidth="1"/>
    <col min="12037" max="12037" width="14.85546875" style="2" bestFit="1" customWidth="1"/>
    <col min="12038" max="12039" width="17.85546875" style="2" customWidth="1"/>
    <col min="12040" max="12288" width="9.140625" style="2"/>
    <col min="12289" max="12289" width="42.140625" style="2" bestFit="1" customWidth="1"/>
    <col min="12290" max="12290" width="7.7109375" style="2" bestFit="1" customWidth="1"/>
    <col min="12291" max="12291" width="14.85546875" style="2" bestFit="1" customWidth="1"/>
    <col min="12292" max="12292" width="14.85546875" style="2" customWidth="1"/>
    <col min="12293" max="12293" width="14.85546875" style="2" bestFit="1" customWidth="1"/>
    <col min="12294" max="12295" width="17.85546875" style="2" customWidth="1"/>
    <col min="12296" max="12544" width="9.140625" style="2"/>
    <col min="12545" max="12545" width="42.140625" style="2" bestFit="1" customWidth="1"/>
    <col min="12546" max="12546" width="7.7109375" style="2" bestFit="1" customWidth="1"/>
    <col min="12547" max="12547" width="14.85546875" style="2" bestFit="1" customWidth="1"/>
    <col min="12548" max="12548" width="14.85546875" style="2" customWidth="1"/>
    <col min="12549" max="12549" width="14.85546875" style="2" bestFit="1" customWidth="1"/>
    <col min="12550" max="12551" width="17.85546875" style="2" customWidth="1"/>
    <col min="12552" max="12800" width="9.140625" style="2"/>
    <col min="12801" max="12801" width="42.140625" style="2" bestFit="1" customWidth="1"/>
    <col min="12802" max="12802" width="7.7109375" style="2" bestFit="1" customWidth="1"/>
    <col min="12803" max="12803" width="14.85546875" style="2" bestFit="1" customWidth="1"/>
    <col min="12804" max="12804" width="14.85546875" style="2" customWidth="1"/>
    <col min="12805" max="12805" width="14.85546875" style="2" bestFit="1" customWidth="1"/>
    <col min="12806" max="12807" width="17.85546875" style="2" customWidth="1"/>
    <col min="12808" max="13056" width="9.140625" style="2"/>
    <col min="13057" max="13057" width="42.140625" style="2" bestFit="1" customWidth="1"/>
    <col min="13058" max="13058" width="7.7109375" style="2" bestFit="1" customWidth="1"/>
    <col min="13059" max="13059" width="14.85546875" style="2" bestFit="1" customWidth="1"/>
    <col min="13060" max="13060" width="14.85546875" style="2" customWidth="1"/>
    <col min="13061" max="13061" width="14.85546875" style="2" bestFit="1" customWidth="1"/>
    <col min="13062" max="13063" width="17.85546875" style="2" customWidth="1"/>
    <col min="13064" max="13312" width="9.140625" style="2"/>
    <col min="13313" max="13313" width="42.140625" style="2" bestFit="1" customWidth="1"/>
    <col min="13314" max="13314" width="7.7109375" style="2" bestFit="1" customWidth="1"/>
    <col min="13315" max="13315" width="14.85546875" style="2" bestFit="1" customWidth="1"/>
    <col min="13316" max="13316" width="14.85546875" style="2" customWidth="1"/>
    <col min="13317" max="13317" width="14.85546875" style="2" bestFit="1" customWidth="1"/>
    <col min="13318" max="13319" width="17.85546875" style="2" customWidth="1"/>
    <col min="13320" max="13568" width="9.140625" style="2"/>
    <col min="13569" max="13569" width="42.140625" style="2" bestFit="1" customWidth="1"/>
    <col min="13570" max="13570" width="7.7109375" style="2" bestFit="1" customWidth="1"/>
    <col min="13571" max="13571" width="14.85546875" style="2" bestFit="1" customWidth="1"/>
    <col min="13572" max="13572" width="14.85546875" style="2" customWidth="1"/>
    <col min="13573" max="13573" width="14.85546875" style="2" bestFit="1" customWidth="1"/>
    <col min="13574" max="13575" width="17.85546875" style="2" customWidth="1"/>
    <col min="13576" max="13824" width="9.140625" style="2"/>
    <col min="13825" max="13825" width="42.140625" style="2" bestFit="1" customWidth="1"/>
    <col min="13826" max="13826" width="7.7109375" style="2" bestFit="1" customWidth="1"/>
    <col min="13827" max="13827" width="14.85546875" style="2" bestFit="1" customWidth="1"/>
    <col min="13828" max="13828" width="14.85546875" style="2" customWidth="1"/>
    <col min="13829" max="13829" width="14.85546875" style="2" bestFit="1" customWidth="1"/>
    <col min="13830" max="13831" width="17.85546875" style="2" customWidth="1"/>
    <col min="13832" max="14080" width="9.140625" style="2"/>
    <col min="14081" max="14081" width="42.140625" style="2" bestFit="1" customWidth="1"/>
    <col min="14082" max="14082" width="7.7109375" style="2" bestFit="1" customWidth="1"/>
    <col min="14083" max="14083" width="14.85546875" style="2" bestFit="1" customWidth="1"/>
    <col min="14084" max="14084" width="14.85546875" style="2" customWidth="1"/>
    <col min="14085" max="14085" width="14.85546875" style="2" bestFit="1" customWidth="1"/>
    <col min="14086" max="14087" width="17.85546875" style="2" customWidth="1"/>
    <col min="14088" max="14336" width="9.140625" style="2"/>
    <col min="14337" max="14337" width="42.140625" style="2" bestFit="1" customWidth="1"/>
    <col min="14338" max="14338" width="7.7109375" style="2" bestFit="1" customWidth="1"/>
    <col min="14339" max="14339" width="14.85546875" style="2" bestFit="1" customWidth="1"/>
    <col min="14340" max="14340" width="14.85546875" style="2" customWidth="1"/>
    <col min="14341" max="14341" width="14.85546875" style="2" bestFit="1" customWidth="1"/>
    <col min="14342" max="14343" width="17.85546875" style="2" customWidth="1"/>
    <col min="14344" max="14592" width="9.140625" style="2"/>
    <col min="14593" max="14593" width="42.140625" style="2" bestFit="1" customWidth="1"/>
    <col min="14594" max="14594" width="7.7109375" style="2" bestFit="1" customWidth="1"/>
    <col min="14595" max="14595" width="14.85546875" style="2" bestFit="1" customWidth="1"/>
    <col min="14596" max="14596" width="14.85546875" style="2" customWidth="1"/>
    <col min="14597" max="14597" width="14.85546875" style="2" bestFit="1" customWidth="1"/>
    <col min="14598" max="14599" width="17.85546875" style="2" customWidth="1"/>
    <col min="14600" max="14848" width="9.140625" style="2"/>
    <col min="14849" max="14849" width="42.140625" style="2" bestFit="1" customWidth="1"/>
    <col min="14850" max="14850" width="7.7109375" style="2" bestFit="1" customWidth="1"/>
    <col min="14851" max="14851" width="14.85546875" style="2" bestFit="1" customWidth="1"/>
    <col min="14852" max="14852" width="14.85546875" style="2" customWidth="1"/>
    <col min="14853" max="14853" width="14.85546875" style="2" bestFit="1" customWidth="1"/>
    <col min="14854" max="14855" width="17.85546875" style="2" customWidth="1"/>
    <col min="14856" max="15104" width="9.140625" style="2"/>
    <col min="15105" max="15105" width="42.140625" style="2" bestFit="1" customWidth="1"/>
    <col min="15106" max="15106" width="7.7109375" style="2" bestFit="1" customWidth="1"/>
    <col min="15107" max="15107" width="14.85546875" style="2" bestFit="1" customWidth="1"/>
    <col min="15108" max="15108" width="14.85546875" style="2" customWidth="1"/>
    <col min="15109" max="15109" width="14.85546875" style="2" bestFit="1" customWidth="1"/>
    <col min="15110" max="15111" width="17.85546875" style="2" customWidth="1"/>
    <col min="15112" max="15360" width="9.140625" style="2"/>
    <col min="15361" max="15361" width="42.140625" style="2" bestFit="1" customWidth="1"/>
    <col min="15362" max="15362" width="7.7109375" style="2" bestFit="1" customWidth="1"/>
    <col min="15363" max="15363" width="14.85546875" style="2" bestFit="1" customWidth="1"/>
    <col min="15364" max="15364" width="14.85546875" style="2" customWidth="1"/>
    <col min="15365" max="15365" width="14.85546875" style="2" bestFit="1" customWidth="1"/>
    <col min="15366" max="15367" width="17.85546875" style="2" customWidth="1"/>
    <col min="15368" max="15616" width="9.140625" style="2"/>
    <col min="15617" max="15617" width="42.140625" style="2" bestFit="1" customWidth="1"/>
    <col min="15618" max="15618" width="7.7109375" style="2" bestFit="1" customWidth="1"/>
    <col min="15619" max="15619" width="14.85546875" style="2" bestFit="1" customWidth="1"/>
    <col min="15620" max="15620" width="14.85546875" style="2" customWidth="1"/>
    <col min="15621" max="15621" width="14.85546875" style="2" bestFit="1" customWidth="1"/>
    <col min="15622" max="15623" width="17.85546875" style="2" customWidth="1"/>
    <col min="15624" max="15872" width="9.140625" style="2"/>
    <col min="15873" max="15873" width="42.140625" style="2" bestFit="1" customWidth="1"/>
    <col min="15874" max="15874" width="7.7109375" style="2" bestFit="1" customWidth="1"/>
    <col min="15875" max="15875" width="14.85546875" style="2" bestFit="1" customWidth="1"/>
    <col min="15876" max="15876" width="14.85546875" style="2" customWidth="1"/>
    <col min="15877" max="15877" width="14.85546875" style="2" bestFit="1" customWidth="1"/>
    <col min="15878" max="15879" width="17.85546875" style="2" customWidth="1"/>
    <col min="15880" max="16128" width="9.140625" style="2"/>
    <col min="16129" max="16129" width="42.140625" style="2" bestFit="1" customWidth="1"/>
    <col min="16130" max="16130" width="7.7109375" style="2" bestFit="1" customWidth="1"/>
    <col min="16131" max="16131" width="14.85546875" style="2" bestFit="1" customWidth="1"/>
    <col min="16132" max="16132" width="14.85546875" style="2" customWidth="1"/>
    <col min="16133" max="16133" width="14.85546875" style="2" bestFit="1" customWidth="1"/>
    <col min="16134" max="16135" width="17.85546875" style="2" customWidth="1"/>
    <col min="16136" max="16384" width="9.140625" style="2"/>
  </cols>
  <sheetData>
    <row r="1" spans="1:9" ht="22.5">
      <c r="A1" s="669" t="s">
        <v>194</v>
      </c>
      <c r="B1" s="669"/>
      <c r="C1" s="669"/>
      <c r="D1" s="669"/>
      <c r="E1" s="669"/>
      <c r="F1" s="669"/>
      <c r="G1" s="669"/>
    </row>
    <row r="2" spans="1:9" ht="32.25" customHeight="1" thickBot="1">
      <c r="A2" s="209"/>
      <c r="B2" s="209"/>
      <c r="C2" s="209"/>
      <c r="D2" s="210"/>
      <c r="E2" s="670" t="s">
        <v>374</v>
      </c>
      <c r="F2" s="670"/>
      <c r="G2" s="670"/>
    </row>
    <row r="3" spans="1:9" ht="39" thickBot="1">
      <c r="A3" s="671" t="s">
        <v>74</v>
      </c>
      <c r="B3" s="673" t="s">
        <v>46</v>
      </c>
      <c r="C3" s="675" t="s">
        <v>70</v>
      </c>
      <c r="D3" s="676"/>
      <c r="E3" s="676"/>
      <c r="F3" s="677"/>
      <c r="G3" s="211" t="s">
        <v>174</v>
      </c>
    </row>
    <row r="4" spans="1:9" ht="39" thickBot="1">
      <c r="A4" s="672"/>
      <c r="B4" s="674"/>
      <c r="C4" s="212" t="s">
        <v>368</v>
      </c>
      <c r="D4" s="213" t="s">
        <v>241</v>
      </c>
      <c r="E4" s="214" t="s">
        <v>523</v>
      </c>
      <c r="F4" s="215" t="s">
        <v>557</v>
      </c>
      <c r="G4" s="216" t="s">
        <v>241</v>
      </c>
    </row>
    <row r="5" spans="1:9" ht="20.25" thickBot="1">
      <c r="A5" s="220" t="s">
        <v>279</v>
      </c>
      <c r="B5" s="552" t="s">
        <v>37</v>
      </c>
      <c r="C5" s="217">
        <v>201837</v>
      </c>
      <c r="D5" s="554">
        <v>176087</v>
      </c>
      <c r="E5" s="217">
        <v>178139</v>
      </c>
      <c r="F5" s="609">
        <f>E5-D5</f>
        <v>2052</v>
      </c>
      <c r="G5" s="666">
        <v>34352</v>
      </c>
      <c r="I5" s="66"/>
    </row>
    <row r="6" spans="1:9" ht="19.5" hidden="1" customHeight="1">
      <c r="A6" s="221" t="s">
        <v>175</v>
      </c>
      <c r="B6" s="218" t="s">
        <v>37</v>
      </c>
      <c r="C6" s="467"/>
      <c r="D6" s="556"/>
      <c r="E6" s="467"/>
      <c r="F6" s="556">
        <f>E6-C6</f>
        <v>0</v>
      </c>
      <c r="G6" s="667"/>
    </row>
    <row r="7" spans="1:9" ht="17.25" hidden="1" customHeight="1" thickBot="1">
      <c r="A7" s="131" t="s">
        <v>154</v>
      </c>
      <c r="B7" s="219" t="s">
        <v>37</v>
      </c>
      <c r="C7" s="468">
        <v>1083</v>
      </c>
      <c r="D7" s="555">
        <v>1083</v>
      </c>
      <c r="E7" s="468">
        <v>1083</v>
      </c>
      <c r="F7" s="610">
        <f>E7-C7</f>
        <v>0</v>
      </c>
      <c r="G7" s="668"/>
    </row>
    <row r="8" spans="1:9" ht="19.5" customHeight="1">
      <c r="A8" s="222" t="s">
        <v>75</v>
      </c>
      <c r="B8" s="552"/>
      <c r="C8" s="554"/>
      <c r="D8" s="225"/>
      <c r="E8" s="614"/>
      <c r="F8" s="615"/>
      <c r="G8" s="620"/>
      <c r="H8" s="66"/>
    </row>
    <row r="9" spans="1:9" ht="20.25" customHeight="1" thickBot="1">
      <c r="A9" s="138" t="s">
        <v>71</v>
      </c>
      <c r="B9" s="218" t="s">
        <v>37</v>
      </c>
      <c r="C9" s="556">
        <v>3223</v>
      </c>
      <c r="D9" s="226">
        <v>4348</v>
      </c>
      <c r="E9" s="556">
        <v>9661</v>
      </c>
      <c r="F9" s="616">
        <f>E9-D9</f>
        <v>5313</v>
      </c>
      <c r="G9" s="621">
        <v>768</v>
      </c>
      <c r="H9" s="66"/>
    </row>
    <row r="10" spans="1:9" ht="18.75" customHeight="1">
      <c r="A10" s="139" t="s">
        <v>76</v>
      </c>
      <c r="B10" s="552"/>
      <c r="C10" s="559"/>
      <c r="D10" s="133"/>
      <c r="E10" s="617"/>
      <c r="F10" s="618"/>
      <c r="G10" s="140"/>
    </row>
    <row r="11" spans="1:9" ht="20.25" customHeight="1" thickBot="1">
      <c r="A11" s="138" t="s">
        <v>71</v>
      </c>
      <c r="B11" s="218" t="s">
        <v>37</v>
      </c>
      <c r="C11" s="556">
        <v>5315</v>
      </c>
      <c r="D11" s="226">
        <v>6996</v>
      </c>
      <c r="E11" s="556">
        <v>8879</v>
      </c>
      <c r="F11" s="619">
        <f>E11-D11</f>
        <v>1883</v>
      </c>
      <c r="G11" s="141">
        <v>1350</v>
      </c>
    </row>
    <row r="12" spans="1:9" ht="18.75" customHeight="1">
      <c r="A12" s="223" t="s">
        <v>69</v>
      </c>
      <c r="B12" s="552"/>
      <c r="C12" s="559"/>
      <c r="D12" s="133"/>
      <c r="E12" s="611"/>
      <c r="F12" s="615"/>
      <c r="G12" s="620"/>
    </row>
    <row r="13" spans="1:9" ht="19.5" customHeight="1" thickBot="1">
      <c r="A13" s="224" t="s">
        <v>71</v>
      </c>
      <c r="B13" s="553" t="s">
        <v>37</v>
      </c>
      <c r="C13" s="555">
        <v>-2092</v>
      </c>
      <c r="D13" s="227">
        <v>-2648</v>
      </c>
      <c r="E13" s="610">
        <f>E9-E11</f>
        <v>782</v>
      </c>
      <c r="F13" s="134">
        <f>E13-D13</f>
        <v>3430</v>
      </c>
      <c r="G13" s="610">
        <f>G9-G11</f>
        <v>-582</v>
      </c>
    </row>
    <row r="14" spans="1:9" ht="63" customHeight="1">
      <c r="A14" s="680" t="s">
        <v>600</v>
      </c>
      <c r="B14" s="680"/>
      <c r="C14" s="680"/>
      <c r="D14" s="680"/>
      <c r="E14" s="680"/>
      <c r="F14" s="680"/>
      <c r="G14" s="680"/>
    </row>
    <row r="15" spans="1:9" ht="18" customHeight="1" thickBot="1">
      <c r="A15" s="680"/>
      <c r="B15" s="681"/>
      <c r="C15" s="681"/>
      <c r="D15" s="681"/>
      <c r="E15" s="681"/>
      <c r="F15" s="681"/>
      <c r="G15" s="681"/>
    </row>
    <row r="16" spans="1:9" ht="25.5" hidden="1" customHeight="1" thickBot="1">
      <c r="A16" s="142"/>
      <c r="B16" s="465"/>
      <c r="C16" s="465"/>
      <c r="D16" s="465"/>
      <c r="E16" s="465"/>
      <c r="F16" s="465"/>
      <c r="G16" s="465"/>
    </row>
    <row r="17" spans="1:7" ht="39" thickBot="1">
      <c r="A17" s="682" t="s">
        <v>74</v>
      </c>
      <c r="B17" s="684"/>
      <c r="C17" s="686" t="s">
        <v>70</v>
      </c>
      <c r="D17" s="687"/>
      <c r="E17" s="687"/>
      <c r="F17" s="688"/>
      <c r="G17" s="228" t="s">
        <v>174</v>
      </c>
    </row>
    <row r="18" spans="1:7" ht="39" thickBot="1">
      <c r="A18" s="683"/>
      <c r="B18" s="685"/>
      <c r="C18" s="229" t="s">
        <v>483</v>
      </c>
      <c r="D18" s="230" t="s">
        <v>241</v>
      </c>
      <c r="E18" s="231" t="s">
        <v>523</v>
      </c>
      <c r="F18" s="228" t="s">
        <v>557</v>
      </c>
      <c r="G18" s="230" t="s">
        <v>523</v>
      </c>
    </row>
    <row r="19" spans="1:7" ht="19.5" customHeight="1" thickBot="1">
      <c r="A19" s="232" t="s">
        <v>558</v>
      </c>
      <c r="B19" s="553" t="s">
        <v>37</v>
      </c>
      <c r="C19" s="233">
        <v>2277</v>
      </c>
      <c r="D19" s="234">
        <v>2472</v>
      </c>
      <c r="E19" s="234">
        <v>2575</v>
      </c>
      <c r="F19" s="234">
        <f>E19-D19</f>
        <v>103</v>
      </c>
      <c r="G19" s="141">
        <v>555</v>
      </c>
    </row>
    <row r="20" spans="1:7" ht="20.25" customHeight="1" thickBot="1">
      <c r="A20" s="235" t="s">
        <v>559</v>
      </c>
      <c r="B20" s="236" t="s">
        <v>37</v>
      </c>
      <c r="C20" s="237">
        <v>1178</v>
      </c>
      <c r="D20" s="234">
        <v>1278</v>
      </c>
      <c r="E20" s="234">
        <v>1288</v>
      </c>
      <c r="F20" s="234">
        <f>E20-D20</f>
        <v>10</v>
      </c>
      <c r="G20" s="622">
        <v>387</v>
      </c>
    </row>
    <row r="21" spans="1:7" ht="18.75" customHeight="1">
      <c r="A21" s="139" t="s">
        <v>208</v>
      </c>
      <c r="B21" s="684" t="s">
        <v>37</v>
      </c>
      <c r="C21" s="678">
        <f>C19-C20</f>
        <v>1099</v>
      </c>
      <c r="D21" s="678">
        <f>D19-D20</f>
        <v>1194</v>
      </c>
      <c r="E21" s="678">
        <f>E19-E20</f>
        <v>1287</v>
      </c>
      <c r="F21" s="666">
        <f>E21-D21</f>
        <v>93</v>
      </c>
      <c r="G21" s="678">
        <f>G19-G20</f>
        <v>168</v>
      </c>
    </row>
    <row r="22" spans="1:7" ht="17.25" thickBot="1">
      <c r="A22" s="238" t="s">
        <v>71</v>
      </c>
      <c r="B22" s="685"/>
      <c r="C22" s="679"/>
      <c r="D22" s="679"/>
      <c r="E22" s="679"/>
      <c r="F22" s="668"/>
      <c r="G22" s="679"/>
    </row>
    <row r="23" spans="1:7" ht="19.5" customHeight="1" thickBot="1">
      <c r="A23" s="239" t="s">
        <v>72</v>
      </c>
      <c r="B23" s="553"/>
      <c r="C23" s="234">
        <v>1807</v>
      </c>
      <c r="D23" s="234">
        <v>1982</v>
      </c>
      <c r="E23" s="234">
        <v>2078</v>
      </c>
      <c r="F23" s="234">
        <f>E23-D23</f>
        <v>96</v>
      </c>
      <c r="G23" s="622">
        <v>324</v>
      </c>
    </row>
    <row r="24" spans="1:7" ht="20.25" customHeight="1" thickBot="1">
      <c r="A24" s="143" t="s">
        <v>73</v>
      </c>
      <c r="B24" s="236"/>
      <c r="C24" s="234">
        <v>1186</v>
      </c>
      <c r="D24" s="234">
        <v>1314</v>
      </c>
      <c r="E24" s="234">
        <v>1397</v>
      </c>
      <c r="F24" s="234">
        <f>E24-D24</f>
        <v>83</v>
      </c>
      <c r="G24" s="622">
        <v>204</v>
      </c>
    </row>
    <row r="25" spans="1:7" ht="15.75" customHeight="1">
      <c r="A25" s="45" t="s">
        <v>278</v>
      </c>
    </row>
    <row r="35" ht="12" customHeight="1"/>
  </sheetData>
  <mergeCells count="17">
    <mergeCell ref="G21:G22"/>
    <mergeCell ref="A14:G14"/>
    <mergeCell ref="A15:G15"/>
    <mergeCell ref="A17:A18"/>
    <mergeCell ref="B17:B18"/>
    <mergeCell ref="C17:F17"/>
    <mergeCell ref="B21:B22"/>
    <mergeCell ref="C21:C22"/>
    <mergeCell ref="D21:D22"/>
    <mergeCell ref="E21:E22"/>
    <mergeCell ref="F21:F22"/>
    <mergeCell ref="G5:G7"/>
    <mergeCell ref="A1:G1"/>
    <mergeCell ref="E2:G2"/>
    <mergeCell ref="A3:A4"/>
    <mergeCell ref="B3:B4"/>
    <mergeCell ref="C3:F3"/>
  </mergeCells>
  <printOptions horizontalCentered="1"/>
  <pageMargins left="0.54" right="0.35433070866141736" top="0.35433070866141736" bottom="0.43307086614173229" header="0.18" footer="0.15748031496062992"/>
  <pageSetup paperSize="9" scale="72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pageSetUpPr fitToPage="1"/>
  </sheetPr>
  <dimension ref="A1:K68"/>
  <sheetViews>
    <sheetView topLeftCell="A13" zoomScale="90" zoomScaleNormal="90" workbookViewId="0">
      <selection activeCell="I50" sqref="I50"/>
    </sheetView>
  </sheetViews>
  <sheetFormatPr defaultRowHeight="12.75"/>
  <cols>
    <col min="1" max="1" width="79.28515625" style="2" customWidth="1"/>
    <col min="2" max="2" width="9.28515625" style="2" customWidth="1"/>
    <col min="3" max="4" width="10.85546875" style="2" customWidth="1"/>
    <col min="5" max="5" width="20.28515625" style="2" customWidth="1"/>
    <col min="6" max="7" width="12.28515625" style="2" customWidth="1"/>
    <col min="8" max="8" width="12" style="2" hidden="1" customWidth="1"/>
    <col min="9" max="16384" width="9.140625" style="2"/>
  </cols>
  <sheetData>
    <row r="1" spans="1:11" ht="29.25" customHeight="1">
      <c r="A1" s="723" t="s">
        <v>192</v>
      </c>
      <c r="B1" s="723"/>
      <c r="C1" s="723"/>
      <c r="D1" s="723"/>
      <c r="E1" s="723"/>
      <c r="F1" s="723"/>
      <c r="G1" s="723"/>
      <c r="H1" s="723"/>
    </row>
    <row r="2" spans="1:11" ht="23.25" thickBot="1">
      <c r="A2" s="208"/>
      <c r="B2" s="208"/>
      <c r="C2" s="724"/>
      <c r="D2" s="724"/>
      <c r="E2" s="724"/>
      <c r="F2" s="724"/>
      <c r="G2" s="724"/>
      <c r="H2" s="208"/>
    </row>
    <row r="3" spans="1:11" ht="17.25" customHeight="1" thickBot="1">
      <c r="A3" s="703" t="s">
        <v>74</v>
      </c>
      <c r="B3" s="725" t="s">
        <v>46</v>
      </c>
      <c r="C3" s="713" t="s">
        <v>239</v>
      </c>
      <c r="D3" s="714"/>
      <c r="E3" s="713" t="s">
        <v>503</v>
      </c>
      <c r="F3" s="695" t="s">
        <v>553</v>
      </c>
      <c r="G3" s="696"/>
      <c r="H3" s="602" t="s">
        <v>62</v>
      </c>
    </row>
    <row r="4" spans="1:11" ht="13.5" customHeight="1" thickBot="1">
      <c r="A4" s="704"/>
      <c r="B4" s="726"/>
      <c r="C4" s="715"/>
      <c r="D4" s="716"/>
      <c r="E4" s="715"/>
      <c r="F4" s="697"/>
      <c r="G4" s="698"/>
      <c r="H4" s="602"/>
    </row>
    <row r="5" spans="1:11" ht="15.75" customHeight="1" thickBot="1">
      <c r="A5" s="705"/>
      <c r="B5" s="727"/>
      <c r="C5" s="717"/>
      <c r="D5" s="718"/>
      <c r="E5" s="717"/>
      <c r="F5" s="248" t="s">
        <v>139</v>
      </c>
      <c r="G5" s="249" t="s">
        <v>38</v>
      </c>
      <c r="H5" s="603" t="s">
        <v>135</v>
      </c>
    </row>
    <row r="6" spans="1:11" ht="79.5" customHeight="1">
      <c r="A6" s="294" t="s">
        <v>288</v>
      </c>
      <c r="B6" s="285" t="s">
        <v>37</v>
      </c>
      <c r="C6" s="728">
        <f>SUM(C8:C22)+7131</f>
        <v>90932</v>
      </c>
      <c r="D6" s="729"/>
      <c r="E6" s="399">
        <f>SUM(E8:E22)+7131</f>
        <v>91299</v>
      </c>
      <c r="F6" s="400">
        <f>E6-C6</f>
        <v>367</v>
      </c>
      <c r="G6" s="401">
        <f>E6/C6*100</f>
        <v>100.40359829323012</v>
      </c>
      <c r="H6" s="113"/>
      <c r="I6" s="44"/>
      <c r="J6" s="44"/>
    </row>
    <row r="7" spans="1:11" ht="16.5">
      <c r="A7" s="250" t="s">
        <v>40</v>
      </c>
      <c r="B7" s="251"/>
      <c r="C7" s="689"/>
      <c r="D7" s="690"/>
      <c r="E7" s="252"/>
      <c r="F7" s="253"/>
      <c r="G7" s="254"/>
      <c r="H7" s="114"/>
    </row>
    <row r="8" spans="1:11" ht="16.5">
      <c r="A8" s="295" t="s">
        <v>179</v>
      </c>
      <c r="B8" s="251"/>
      <c r="C8" s="689">
        <v>4</v>
      </c>
      <c r="D8" s="690"/>
      <c r="E8" s="252">
        <v>5</v>
      </c>
      <c r="F8" s="253">
        <f t="shared" ref="F8:F22" si="0">E8-C8</f>
        <v>1</v>
      </c>
      <c r="G8" s="254">
        <f t="shared" ref="G8:G22" si="1">E8/C8*100</f>
        <v>125</v>
      </c>
      <c r="H8" s="114"/>
    </row>
    <row r="9" spans="1:11" ht="16.5">
      <c r="A9" s="295" t="s">
        <v>180</v>
      </c>
      <c r="B9" s="262" t="s">
        <v>37</v>
      </c>
      <c r="C9" s="689">
        <v>9821</v>
      </c>
      <c r="D9" s="690"/>
      <c r="E9" s="252">
        <v>10008</v>
      </c>
      <c r="F9" s="253">
        <f t="shared" si="0"/>
        <v>187</v>
      </c>
      <c r="G9" s="254">
        <f t="shared" si="1"/>
        <v>101.90408308726199</v>
      </c>
      <c r="H9" s="114"/>
      <c r="I9" s="11"/>
      <c r="J9" s="44"/>
      <c r="K9" s="11"/>
    </row>
    <row r="10" spans="1:11" ht="16.5">
      <c r="A10" s="296" t="s">
        <v>181</v>
      </c>
      <c r="B10" s="262" t="s">
        <v>37</v>
      </c>
      <c r="C10" s="689">
        <v>24146</v>
      </c>
      <c r="D10" s="690"/>
      <c r="E10" s="252">
        <v>25024</v>
      </c>
      <c r="F10" s="253">
        <f t="shared" si="0"/>
        <v>878</v>
      </c>
      <c r="G10" s="254">
        <f t="shared" si="1"/>
        <v>103.63621303735609</v>
      </c>
      <c r="H10" s="114"/>
      <c r="I10" s="11"/>
      <c r="J10" s="44"/>
      <c r="K10" s="11"/>
    </row>
    <row r="11" spans="1:11" ht="16.5">
      <c r="A11" s="297" t="s">
        <v>182</v>
      </c>
      <c r="B11" s="262" t="s">
        <v>37</v>
      </c>
      <c r="C11" s="689">
        <v>3651</v>
      </c>
      <c r="D11" s="690"/>
      <c r="E11" s="252">
        <v>3656</v>
      </c>
      <c r="F11" s="253">
        <f t="shared" si="0"/>
        <v>5</v>
      </c>
      <c r="G11" s="254">
        <f t="shared" si="1"/>
        <v>100.13694878115584</v>
      </c>
      <c r="H11" s="114"/>
      <c r="I11" s="11"/>
      <c r="J11" s="44"/>
      <c r="K11" s="11"/>
    </row>
    <row r="12" spans="1:11" ht="16.5">
      <c r="A12" s="296" t="s">
        <v>183</v>
      </c>
      <c r="B12" s="262" t="s">
        <v>37</v>
      </c>
      <c r="C12" s="689">
        <v>5693</v>
      </c>
      <c r="D12" s="690"/>
      <c r="E12" s="252">
        <v>6189</v>
      </c>
      <c r="F12" s="253">
        <f t="shared" si="0"/>
        <v>496</v>
      </c>
      <c r="G12" s="254">
        <f t="shared" si="1"/>
        <v>108.71245389074302</v>
      </c>
      <c r="H12" s="114"/>
      <c r="I12" s="11"/>
      <c r="J12" s="44"/>
      <c r="K12" s="11"/>
    </row>
    <row r="13" spans="1:11" ht="33">
      <c r="A13" s="296" t="s">
        <v>207</v>
      </c>
      <c r="B13" s="298" t="s">
        <v>37</v>
      </c>
      <c r="C13" s="689">
        <v>854</v>
      </c>
      <c r="D13" s="690"/>
      <c r="E13" s="252">
        <v>797</v>
      </c>
      <c r="F13" s="253">
        <f t="shared" si="0"/>
        <v>-57</v>
      </c>
      <c r="G13" s="254">
        <f t="shared" si="1"/>
        <v>93.325526932084315</v>
      </c>
      <c r="H13" s="114"/>
      <c r="I13" s="11"/>
      <c r="J13" s="44"/>
      <c r="K13" s="11"/>
    </row>
    <row r="14" spans="1:11" s="45" customFormat="1" ht="16.5">
      <c r="A14" s="296" t="s">
        <v>205</v>
      </c>
      <c r="B14" s="298" t="s">
        <v>37</v>
      </c>
      <c r="C14" s="689">
        <v>1216</v>
      </c>
      <c r="D14" s="690"/>
      <c r="E14" s="252">
        <v>1279</v>
      </c>
      <c r="F14" s="253">
        <f t="shared" si="0"/>
        <v>63</v>
      </c>
      <c r="G14" s="254">
        <f t="shared" si="1"/>
        <v>105.18092105263158</v>
      </c>
      <c r="H14" s="150"/>
      <c r="I14" s="55"/>
      <c r="J14" s="56"/>
      <c r="K14" s="55"/>
    </row>
    <row r="15" spans="1:11" ht="16.5">
      <c r="A15" s="299" t="s">
        <v>184</v>
      </c>
      <c r="B15" s="262" t="s">
        <v>37</v>
      </c>
      <c r="C15" s="689">
        <v>10947</v>
      </c>
      <c r="D15" s="690"/>
      <c r="E15" s="252">
        <v>10920</v>
      </c>
      <c r="F15" s="253">
        <f t="shared" si="0"/>
        <v>-27</v>
      </c>
      <c r="G15" s="254">
        <f t="shared" si="1"/>
        <v>99.753357084132645</v>
      </c>
      <c r="H15" s="114"/>
      <c r="I15" s="11"/>
      <c r="J15" s="44"/>
      <c r="K15" s="11"/>
    </row>
    <row r="16" spans="1:11" ht="16.5">
      <c r="A16" s="299" t="s">
        <v>185</v>
      </c>
      <c r="B16" s="262" t="s">
        <v>37</v>
      </c>
      <c r="C16" s="689">
        <v>773</v>
      </c>
      <c r="D16" s="690"/>
      <c r="E16" s="252">
        <v>733</v>
      </c>
      <c r="F16" s="253">
        <f t="shared" si="0"/>
        <v>-40</v>
      </c>
      <c r="G16" s="254">
        <f t="shared" si="1"/>
        <v>94.825355756791723</v>
      </c>
      <c r="H16" s="114"/>
      <c r="I16" s="11"/>
      <c r="J16" s="44"/>
      <c r="K16" s="11"/>
    </row>
    <row r="17" spans="1:11" ht="16.5" customHeight="1">
      <c r="A17" s="296" t="s">
        <v>186</v>
      </c>
      <c r="B17" s="262" t="s">
        <v>37</v>
      </c>
      <c r="C17" s="689">
        <v>5290</v>
      </c>
      <c r="D17" s="690"/>
      <c r="E17" s="252">
        <v>4585</v>
      </c>
      <c r="F17" s="253">
        <f t="shared" si="0"/>
        <v>-705</v>
      </c>
      <c r="G17" s="254">
        <f t="shared" si="1"/>
        <v>86.672967863894129</v>
      </c>
      <c r="H17" s="114"/>
      <c r="I17" s="11"/>
      <c r="J17" s="44"/>
      <c r="K17" s="11"/>
    </row>
    <row r="18" spans="1:11" ht="33">
      <c r="A18" s="296" t="s">
        <v>206</v>
      </c>
      <c r="B18" s="262" t="s">
        <v>37</v>
      </c>
      <c r="C18" s="689">
        <v>5251</v>
      </c>
      <c r="D18" s="690"/>
      <c r="E18" s="252">
        <v>4902</v>
      </c>
      <c r="F18" s="253">
        <f t="shared" si="0"/>
        <v>-349</v>
      </c>
      <c r="G18" s="254">
        <f t="shared" si="1"/>
        <v>93.353646924395349</v>
      </c>
      <c r="H18" s="114"/>
      <c r="I18" s="11"/>
      <c r="J18" s="44"/>
      <c r="K18" s="11"/>
    </row>
    <row r="19" spans="1:11" ht="16.5">
      <c r="A19" s="296" t="s">
        <v>187</v>
      </c>
      <c r="B19" s="262" t="s">
        <v>37</v>
      </c>
      <c r="C19" s="689">
        <v>7238</v>
      </c>
      <c r="D19" s="690"/>
      <c r="E19" s="252">
        <v>7290</v>
      </c>
      <c r="F19" s="253">
        <f t="shared" si="0"/>
        <v>52</v>
      </c>
      <c r="G19" s="254">
        <f t="shared" si="1"/>
        <v>100.71843050566456</v>
      </c>
      <c r="H19" s="114"/>
      <c r="I19" s="11"/>
      <c r="J19" s="44"/>
      <c r="K19" s="11"/>
    </row>
    <row r="20" spans="1:11" ht="16.5">
      <c r="A20" s="296" t="s">
        <v>188</v>
      </c>
      <c r="B20" s="262" t="s">
        <v>37</v>
      </c>
      <c r="C20" s="689">
        <v>6369</v>
      </c>
      <c r="D20" s="690"/>
      <c r="E20" s="252">
        <v>6346</v>
      </c>
      <c r="F20" s="253">
        <f t="shared" si="0"/>
        <v>-23</v>
      </c>
      <c r="G20" s="254">
        <f t="shared" si="1"/>
        <v>99.638875804678918</v>
      </c>
      <c r="H20" s="114"/>
      <c r="I20" s="11"/>
      <c r="J20" s="44"/>
      <c r="K20" s="11"/>
    </row>
    <row r="21" spans="1:11" ht="33">
      <c r="A21" s="296" t="s">
        <v>189</v>
      </c>
      <c r="B21" s="262" t="s">
        <v>37</v>
      </c>
      <c r="C21" s="689">
        <v>2531</v>
      </c>
      <c r="D21" s="690"/>
      <c r="E21" s="252">
        <v>2417</v>
      </c>
      <c r="F21" s="253">
        <f t="shared" si="0"/>
        <v>-114</v>
      </c>
      <c r="G21" s="254">
        <f t="shared" si="1"/>
        <v>95.49585144211774</v>
      </c>
      <c r="H21" s="114"/>
      <c r="I21" s="11"/>
      <c r="J21" s="44"/>
      <c r="K21" s="11"/>
    </row>
    <row r="22" spans="1:11" s="15" customFormat="1" ht="16.5">
      <c r="A22" s="299" t="s">
        <v>190</v>
      </c>
      <c r="B22" s="262" t="s">
        <v>37</v>
      </c>
      <c r="C22" s="689">
        <v>17</v>
      </c>
      <c r="D22" s="690"/>
      <c r="E22" s="252">
        <v>17</v>
      </c>
      <c r="F22" s="253">
        <f t="shared" si="0"/>
        <v>0</v>
      </c>
      <c r="G22" s="254">
        <f t="shared" si="1"/>
        <v>100</v>
      </c>
      <c r="H22" s="115"/>
      <c r="I22" s="11"/>
      <c r="J22" s="44"/>
      <c r="K22" s="11"/>
    </row>
    <row r="23" spans="1:11" s="15" customFormat="1" ht="30" customHeight="1" thickBot="1">
      <c r="A23" s="255" t="s">
        <v>191</v>
      </c>
      <c r="B23" s="256" t="s">
        <v>37</v>
      </c>
      <c r="C23" s="691" t="s">
        <v>598</v>
      </c>
      <c r="D23" s="692"/>
      <c r="E23" s="257" t="s">
        <v>599</v>
      </c>
      <c r="F23" s="258">
        <v>0</v>
      </c>
      <c r="G23" s="259">
        <v>100</v>
      </c>
      <c r="H23" s="115"/>
      <c r="I23" s="11"/>
      <c r="J23" s="44"/>
      <c r="K23" s="11"/>
    </row>
    <row r="24" spans="1:11" s="15" customFormat="1" ht="17.25" thickBot="1">
      <c r="A24" s="694"/>
      <c r="B24" s="694"/>
      <c r="C24" s="694"/>
      <c r="D24" s="694"/>
      <c r="E24" s="694"/>
      <c r="F24" s="694"/>
      <c r="G24" s="151"/>
      <c r="H24" s="115"/>
      <c r="I24" s="11"/>
      <c r="J24" s="44"/>
      <c r="K24" s="11"/>
    </row>
    <row r="25" spans="1:11" s="15" customFormat="1" ht="33.75" customHeight="1" thickBot="1">
      <c r="A25" s="682" t="s">
        <v>74</v>
      </c>
      <c r="B25" s="709"/>
      <c r="C25" s="701" t="s">
        <v>242</v>
      </c>
      <c r="D25" s="707" t="s">
        <v>554</v>
      </c>
      <c r="E25" s="711" t="s">
        <v>555</v>
      </c>
      <c r="F25" s="712"/>
      <c r="G25" s="11"/>
      <c r="H25" s="124"/>
      <c r="I25" s="11"/>
      <c r="J25" s="119"/>
      <c r="K25" s="11"/>
    </row>
    <row r="26" spans="1:11" s="15" customFormat="1" ht="17.25" thickBot="1">
      <c r="A26" s="683"/>
      <c r="B26" s="710"/>
      <c r="C26" s="708"/>
      <c r="D26" s="708"/>
      <c r="E26" s="248" t="s">
        <v>139</v>
      </c>
      <c r="F26" s="260" t="s">
        <v>38</v>
      </c>
      <c r="G26" s="11"/>
      <c r="H26" s="124"/>
      <c r="I26" s="11"/>
      <c r="J26" s="119"/>
      <c r="K26" s="11"/>
    </row>
    <row r="27" spans="1:11" ht="33">
      <c r="A27" s="289" t="s">
        <v>214</v>
      </c>
      <c r="B27" s="290" t="s">
        <v>37</v>
      </c>
      <c r="C27" s="384">
        <v>38700</v>
      </c>
      <c r="D27" s="384">
        <v>39008</v>
      </c>
      <c r="E27" s="264">
        <f>D27-C27</f>
        <v>308</v>
      </c>
      <c r="F27" s="265">
        <f>D27/C27*100</f>
        <v>100.79586563307494</v>
      </c>
      <c r="G27" s="11"/>
      <c r="H27" s="125"/>
      <c r="J27" s="4"/>
    </row>
    <row r="28" spans="1:11" ht="16.5">
      <c r="A28" s="291" t="s">
        <v>221</v>
      </c>
      <c r="B28" s="262" t="s">
        <v>37</v>
      </c>
      <c r="C28" s="263">
        <v>21178</v>
      </c>
      <c r="D28" s="263">
        <v>21627</v>
      </c>
      <c r="E28" s="264">
        <f t="shared" ref="E28:E37" si="2">D28-C28</f>
        <v>449</v>
      </c>
      <c r="F28" s="265">
        <f t="shared" ref="F28:F37" si="3">D28/C28*100</f>
        <v>102.12012465766361</v>
      </c>
      <c r="G28" s="11"/>
      <c r="H28" s="125"/>
      <c r="J28" s="4"/>
    </row>
    <row r="29" spans="1:11" ht="16.5">
      <c r="A29" s="291" t="s">
        <v>222</v>
      </c>
      <c r="B29" s="262" t="s">
        <v>37</v>
      </c>
      <c r="C29" s="263">
        <v>17522</v>
      </c>
      <c r="D29" s="263">
        <v>17381</v>
      </c>
      <c r="E29" s="264">
        <f t="shared" si="2"/>
        <v>-141</v>
      </c>
      <c r="F29" s="265">
        <f t="shared" si="3"/>
        <v>99.195297340486249</v>
      </c>
      <c r="G29" s="11"/>
      <c r="H29" s="125"/>
      <c r="J29" s="4"/>
    </row>
    <row r="30" spans="1:11" ht="16.5">
      <c r="A30" s="261" t="s">
        <v>201</v>
      </c>
      <c r="B30" s="262"/>
      <c r="C30" s="263"/>
      <c r="D30" s="263"/>
      <c r="E30" s="264"/>
      <c r="F30" s="265"/>
      <c r="G30" s="11"/>
      <c r="H30" s="125"/>
      <c r="J30" s="4"/>
    </row>
    <row r="31" spans="1:11" ht="16.5">
      <c r="A31" s="261" t="s">
        <v>203</v>
      </c>
      <c r="B31" s="262" t="s">
        <v>37</v>
      </c>
      <c r="C31" s="263">
        <v>33825</v>
      </c>
      <c r="D31" s="263">
        <v>34297</v>
      </c>
      <c r="E31" s="264">
        <f t="shared" si="2"/>
        <v>472</v>
      </c>
      <c r="F31" s="265">
        <f t="shared" si="3"/>
        <v>101.39541759053954</v>
      </c>
      <c r="G31" s="11"/>
      <c r="H31" s="125"/>
      <c r="J31" s="4"/>
    </row>
    <row r="32" spans="1:11" ht="16.5">
      <c r="A32" s="291" t="s">
        <v>221</v>
      </c>
      <c r="B32" s="262" t="s">
        <v>37</v>
      </c>
      <c r="C32" s="263">
        <v>20875</v>
      </c>
      <c r="D32" s="263">
        <v>21334</v>
      </c>
      <c r="E32" s="264">
        <f t="shared" si="2"/>
        <v>459</v>
      </c>
      <c r="F32" s="265">
        <f t="shared" si="3"/>
        <v>102.19880239520958</v>
      </c>
      <c r="G32" s="11"/>
      <c r="H32" s="125"/>
      <c r="J32" s="4"/>
    </row>
    <row r="33" spans="1:10" ht="16.5">
      <c r="A33" s="291" t="s">
        <v>222</v>
      </c>
      <c r="B33" s="262" t="s">
        <v>37</v>
      </c>
      <c r="C33" s="263">
        <v>12950</v>
      </c>
      <c r="D33" s="263">
        <v>12963</v>
      </c>
      <c r="E33" s="264">
        <f t="shared" si="2"/>
        <v>13</v>
      </c>
      <c r="F33" s="265">
        <f t="shared" si="3"/>
        <v>100.10038610038609</v>
      </c>
      <c r="G33" s="11"/>
      <c r="H33" s="125"/>
      <c r="J33" s="4"/>
    </row>
    <row r="34" spans="1:10" ht="16.5">
      <c r="A34" s="292" t="s">
        <v>202</v>
      </c>
      <c r="B34" s="262" t="s">
        <v>37</v>
      </c>
      <c r="C34" s="263">
        <v>1841</v>
      </c>
      <c r="D34" s="263">
        <v>1766</v>
      </c>
      <c r="E34" s="264">
        <f t="shared" si="2"/>
        <v>-75</v>
      </c>
      <c r="F34" s="265">
        <f t="shared" si="3"/>
        <v>95.926127104834322</v>
      </c>
      <c r="G34" s="11"/>
      <c r="H34" s="125"/>
      <c r="J34" s="4"/>
    </row>
    <row r="35" spans="1:10" ht="16.5">
      <c r="A35" s="291" t="s">
        <v>221</v>
      </c>
      <c r="B35" s="262" t="s">
        <v>37</v>
      </c>
      <c r="C35" s="263">
        <v>298</v>
      </c>
      <c r="D35" s="263">
        <v>287</v>
      </c>
      <c r="E35" s="264">
        <f t="shared" si="2"/>
        <v>-11</v>
      </c>
      <c r="F35" s="265">
        <f t="shared" si="3"/>
        <v>96.308724832214764</v>
      </c>
      <c r="G35" s="11"/>
      <c r="H35" s="125"/>
      <c r="J35" s="4"/>
    </row>
    <row r="36" spans="1:10" ht="16.5">
      <c r="A36" s="291" t="s">
        <v>222</v>
      </c>
      <c r="B36" s="262" t="s">
        <v>37</v>
      </c>
      <c r="C36" s="263">
        <v>1543</v>
      </c>
      <c r="D36" s="263">
        <v>1479</v>
      </c>
      <c r="E36" s="264">
        <f t="shared" si="2"/>
        <v>-64</v>
      </c>
      <c r="F36" s="265">
        <f t="shared" si="3"/>
        <v>95.85223590408296</v>
      </c>
      <c r="G36" s="11"/>
      <c r="H36" s="125"/>
      <c r="J36" s="4"/>
    </row>
    <row r="37" spans="1:10" ht="33.75" customHeight="1" thickBot="1">
      <c r="A37" s="293" t="s">
        <v>204</v>
      </c>
      <c r="B37" s="256" t="s">
        <v>37</v>
      </c>
      <c r="C37" s="409">
        <v>3034</v>
      </c>
      <c r="D37" s="409">
        <f>D27-D31-D34</f>
        <v>2945</v>
      </c>
      <c r="E37" s="551">
        <f t="shared" si="2"/>
        <v>-89</v>
      </c>
      <c r="F37" s="408">
        <f t="shared" si="3"/>
        <v>97.066578773895856</v>
      </c>
      <c r="G37" s="11"/>
      <c r="H37" s="567"/>
      <c r="J37" s="4"/>
    </row>
    <row r="39" spans="1:10" ht="23.25" customHeight="1">
      <c r="A39" s="706" t="s">
        <v>226</v>
      </c>
      <c r="B39" s="706"/>
      <c r="C39" s="706"/>
      <c r="D39" s="706"/>
      <c r="E39" s="706"/>
      <c r="F39" s="706"/>
      <c r="G39" s="706"/>
      <c r="H39" s="706"/>
    </row>
    <row r="40" spans="1:10" ht="19.5" thickBot="1">
      <c r="A40" s="557"/>
      <c r="B40" s="557"/>
      <c r="C40" s="557"/>
      <c r="D40" s="557"/>
      <c r="E40" s="557"/>
      <c r="F40" s="557"/>
      <c r="G40" s="557"/>
      <c r="H40" s="557"/>
    </row>
    <row r="41" spans="1:10" ht="27.75" customHeight="1" thickBot="1">
      <c r="A41" s="699" t="s">
        <v>74</v>
      </c>
      <c r="B41" s="699" t="s">
        <v>128</v>
      </c>
      <c r="C41" s="701" t="s">
        <v>239</v>
      </c>
      <c r="D41" s="701" t="s">
        <v>503</v>
      </c>
      <c r="E41" s="721" t="s">
        <v>556</v>
      </c>
      <c r="F41" s="722"/>
      <c r="H41" s="604"/>
      <c r="J41" s="693"/>
    </row>
    <row r="42" spans="1:10" ht="17.25" thickBot="1">
      <c r="A42" s="700"/>
      <c r="B42" s="700"/>
      <c r="C42" s="702"/>
      <c r="D42" s="702"/>
      <c r="E42" s="248" t="s">
        <v>139</v>
      </c>
      <c r="F42" s="260" t="s">
        <v>38</v>
      </c>
      <c r="H42" s="605"/>
      <c r="J42" s="693"/>
    </row>
    <row r="43" spans="1:10" s="45" customFormat="1" ht="33">
      <c r="A43" s="278" t="s">
        <v>138</v>
      </c>
      <c r="B43" s="285" t="s">
        <v>37</v>
      </c>
      <c r="C43" s="403">
        <v>15063</v>
      </c>
      <c r="D43" s="403">
        <v>14821</v>
      </c>
      <c r="E43" s="641">
        <f>D43-C43</f>
        <v>-242</v>
      </c>
      <c r="F43" s="643">
        <f>D43/C43*100</f>
        <v>98.393414326495389</v>
      </c>
      <c r="G43" s="2"/>
      <c r="H43" s="126"/>
      <c r="I43" s="7"/>
      <c r="J43" s="7"/>
    </row>
    <row r="44" spans="1:10" s="45" customFormat="1" ht="16.5">
      <c r="A44" s="656" t="s">
        <v>596</v>
      </c>
      <c r="B44" s="290" t="s">
        <v>37</v>
      </c>
      <c r="C44" s="657">
        <v>1166</v>
      </c>
      <c r="D44" s="657">
        <v>1064</v>
      </c>
      <c r="E44" s="270">
        <f>D44-C44</f>
        <v>-102</v>
      </c>
      <c r="F44" s="271">
        <f>D44/C44*100</f>
        <v>91.252144082332762</v>
      </c>
      <c r="G44" s="2"/>
      <c r="H44" s="126"/>
      <c r="I44" s="7"/>
      <c r="J44" s="7"/>
    </row>
    <row r="45" spans="1:10" s="9" customFormat="1" ht="16.5">
      <c r="A45" s="266" t="s">
        <v>597</v>
      </c>
      <c r="B45" s="267"/>
      <c r="C45" s="269"/>
      <c r="D45" s="269"/>
      <c r="E45" s="606"/>
      <c r="F45" s="270"/>
      <c r="G45" s="2"/>
      <c r="H45" s="127"/>
      <c r="I45" s="46"/>
      <c r="J45" s="46"/>
    </row>
    <row r="46" spans="1:10" ht="16.5">
      <c r="A46" s="279" t="s">
        <v>65</v>
      </c>
      <c r="B46" s="267" t="s">
        <v>37</v>
      </c>
      <c r="C46" s="268">
        <v>439</v>
      </c>
      <c r="D46" s="268">
        <v>416</v>
      </c>
      <c r="E46" s="607">
        <f t="shared" ref="E46:E55" si="4">D46-C46</f>
        <v>-23</v>
      </c>
      <c r="F46" s="242">
        <f t="shared" ref="F46:F55" si="5">D46/C46*100</f>
        <v>94.760820045558091</v>
      </c>
      <c r="H46" s="128"/>
      <c r="I46" s="47"/>
      <c r="J46" s="47"/>
    </row>
    <row r="47" spans="1:10" ht="16.5">
      <c r="A47" s="280" t="s">
        <v>593</v>
      </c>
      <c r="B47" s="267" t="s">
        <v>37</v>
      </c>
      <c r="C47" s="268">
        <v>440</v>
      </c>
      <c r="D47" s="268">
        <v>409</v>
      </c>
      <c r="E47" s="607">
        <f t="shared" si="4"/>
        <v>-31</v>
      </c>
      <c r="F47" s="242">
        <f t="shared" si="5"/>
        <v>92.954545454545453</v>
      </c>
      <c r="H47" s="128"/>
      <c r="I47" s="47"/>
      <c r="J47" s="47"/>
    </row>
    <row r="48" spans="1:10" ht="16.5">
      <c r="A48" s="281" t="s">
        <v>1</v>
      </c>
      <c r="B48" s="286" t="s">
        <v>37</v>
      </c>
      <c r="C48" s="404">
        <v>6531</v>
      </c>
      <c r="D48" s="404">
        <v>6442</v>
      </c>
      <c r="E48" s="607">
        <f t="shared" si="4"/>
        <v>-89</v>
      </c>
      <c r="F48" s="242">
        <f t="shared" si="5"/>
        <v>98.637268412188035</v>
      </c>
      <c r="H48" s="128"/>
      <c r="I48" s="47"/>
      <c r="J48" s="47"/>
    </row>
    <row r="49" spans="1:10" ht="31.5">
      <c r="A49" s="282" t="s">
        <v>209</v>
      </c>
      <c r="B49" s="286" t="s">
        <v>37</v>
      </c>
      <c r="C49" s="404">
        <f>C50+C51+C52</f>
        <v>5257</v>
      </c>
      <c r="D49" s="404">
        <f>D50+D51+D52</f>
        <v>5187</v>
      </c>
      <c r="E49" s="607">
        <f t="shared" si="4"/>
        <v>-70</v>
      </c>
      <c r="F49" s="242">
        <f t="shared" si="5"/>
        <v>98.668442077230353</v>
      </c>
      <c r="H49" s="128"/>
      <c r="I49" s="47"/>
      <c r="J49" s="47"/>
    </row>
    <row r="50" spans="1:10" ht="17.25">
      <c r="A50" s="283" t="s">
        <v>282</v>
      </c>
      <c r="B50" s="267" t="s">
        <v>37</v>
      </c>
      <c r="C50" s="268">
        <v>985</v>
      </c>
      <c r="D50" s="268">
        <v>271</v>
      </c>
      <c r="E50" s="607">
        <f t="shared" si="4"/>
        <v>-714</v>
      </c>
      <c r="F50" s="242">
        <f t="shared" si="5"/>
        <v>27.512690355329951</v>
      </c>
      <c r="H50" s="128"/>
      <c r="I50" s="47"/>
      <c r="J50" s="47"/>
    </row>
    <row r="51" spans="1:10" ht="17.25">
      <c r="A51" s="283" t="s">
        <v>283</v>
      </c>
      <c r="B51" s="267" t="s">
        <v>37</v>
      </c>
      <c r="C51" s="268">
        <v>4020</v>
      </c>
      <c r="D51" s="268">
        <f>34+4+3870+759</f>
        <v>4667</v>
      </c>
      <c r="E51" s="607">
        <f t="shared" si="4"/>
        <v>647</v>
      </c>
      <c r="F51" s="242">
        <f t="shared" si="5"/>
        <v>116.09452736318408</v>
      </c>
      <c r="H51" s="128"/>
      <c r="I51" s="48"/>
      <c r="J51" s="47"/>
    </row>
    <row r="52" spans="1:10" ht="16.5">
      <c r="A52" s="283" t="s">
        <v>594</v>
      </c>
      <c r="B52" s="267"/>
      <c r="C52" s="268">
        <v>252</v>
      </c>
      <c r="D52" s="268">
        <v>249</v>
      </c>
      <c r="E52" s="607">
        <f t="shared" si="4"/>
        <v>-3</v>
      </c>
      <c r="F52" s="242">
        <f t="shared" si="5"/>
        <v>98.80952380952381</v>
      </c>
      <c r="H52" s="128"/>
      <c r="I52" s="48"/>
      <c r="J52" s="47"/>
    </row>
    <row r="53" spans="1:10" ht="16.5">
      <c r="A53" s="655" t="s">
        <v>595</v>
      </c>
      <c r="B53" s="267" t="s">
        <v>37</v>
      </c>
      <c r="C53" s="268">
        <f>57+40+130+215+68+13+587+63+22+16+11+6+2</f>
        <v>1230</v>
      </c>
      <c r="D53" s="268">
        <f>41+18+15+107+39+211+70+14+573+57+22+16+10+4+2+90+15</f>
        <v>1304</v>
      </c>
      <c r="E53" s="607">
        <f t="shared" si="4"/>
        <v>74</v>
      </c>
      <c r="F53" s="242">
        <f t="shared" si="5"/>
        <v>106.01626016260161</v>
      </c>
      <c r="H53" s="128"/>
      <c r="I53" s="48"/>
      <c r="J53" s="47"/>
    </row>
    <row r="54" spans="1:10" ht="36">
      <c r="A54" s="284" t="s">
        <v>280</v>
      </c>
      <c r="B54" s="287" t="s">
        <v>37</v>
      </c>
      <c r="C54" s="405">
        <v>2190</v>
      </c>
      <c r="D54" s="405">
        <v>2142</v>
      </c>
      <c r="E54" s="607">
        <f t="shared" si="4"/>
        <v>-48</v>
      </c>
      <c r="F54" s="242">
        <f t="shared" si="5"/>
        <v>97.808219178082183</v>
      </c>
      <c r="H54" s="129"/>
      <c r="I54" s="48"/>
      <c r="J54" s="48"/>
    </row>
    <row r="55" spans="1:10" ht="36">
      <c r="A55" s="650" t="s">
        <v>281</v>
      </c>
      <c r="B55" s="652" t="s">
        <v>37</v>
      </c>
      <c r="C55" s="653">
        <v>4000</v>
      </c>
      <c r="D55" s="653">
        <v>3854</v>
      </c>
      <c r="E55" s="654">
        <f t="shared" si="4"/>
        <v>-146</v>
      </c>
      <c r="F55" s="642">
        <f t="shared" si="5"/>
        <v>96.350000000000009</v>
      </c>
      <c r="H55" s="129"/>
      <c r="J55" s="48"/>
    </row>
    <row r="56" spans="1:10" ht="17.25" thickBot="1">
      <c r="A56" s="651" t="s">
        <v>592</v>
      </c>
      <c r="B56" s="288" t="s">
        <v>37</v>
      </c>
      <c r="C56" s="406">
        <f>C43+C54+C55</f>
        <v>21253</v>
      </c>
      <c r="D56" s="406">
        <f>D43+D54+D55</f>
        <v>20817</v>
      </c>
      <c r="E56" s="608">
        <f t="shared" ref="E56" si="6">D56-C56</f>
        <v>-436</v>
      </c>
      <c r="F56" s="243">
        <f t="shared" ref="F56" si="7">D56/C56*100</f>
        <v>97.948524914129777</v>
      </c>
      <c r="H56" s="108"/>
    </row>
    <row r="57" spans="1:10" ht="34.5" customHeight="1">
      <c r="A57" s="719" t="s">
        <v>321</v>
      </c>
      <c r="B57" s="720"/>
      <c r="C57" s="720"/>
      <c r="D57" s="720"/>
      <c r="E57" s="720"/>
      <c r="F57" s="720"/>
      <c r="G57" s="720"/>
      <c r="H57" s="116"/>
      <c r="I57" s="49"/>
    </row>
    <row r="58" spans="1:10" ht="34.5" customHeight="1">
      <c r="A58" s="719" t="s">
        <v>372</v>
      </c>
      <c r="B58" s="720"/>
      <c r="C58" s="720"/>
      <c r="D58" s="720"/>
      <c r="E58" s="720"/>
      <c r="F58" s="720"/>
      <c r="G58" s="720"/>
      <c r="H58" s="108"/>
    </row>
    <row r="68" spans="1:8">
      <c r="A68" s="15"/>
      <c r="B68" s="15"/>
      <c r="C68" s="15"/>
      <c r="D68" s="15"/>
      <c r="E68" s="15"/>
      <c r="F68" s="15"/>
      <c r="G68" s="15"/>
      <c r="H68" s="15"/>
    </row>
  </sheetData>
  <mergeCells count="40">
    <mergeCell ref="A57:G57"/>
    <mergeCell ref="A58:G58"/>
    <mergeCell ref="A41:A42"/>
    <mergeCell ref="E41:F41"/>
    <mergeCell ref="A1:H1"/>
    <mergeCell ref="C2:G2"/>
    <mergeCell ref="B3:B5"/>
    <mergeCell ref="E3:E5"/>
    <mergeCell ref="C6:D6"/>
    <mergeCell ref="C7:D7"/>
    <mergeCell ref="C8:D8"/>
    <mergeCell ref="C9:D9"/>
    <mergeCell ref="C10:D10"/>
    <mergeCell ref="C11:D11"/>
    <mergeCell ref="C12:D12"/>
    <mergeCell ref="C15:D15"/>
    <mergeCell ref="J41:J42"/>
    <mergeCell ref="A24:F24"/>
    <mergeCell ref="F3:G4"/>
    <mergeCell ref="B41:B42"/>
    <mergeCell ref="D41:D42"/>
    <mergeCell ref="A3:A5"/>
    <mergeCell ref="A39:H39"/>
    <mergeCell ref="C41:C42"/>
    <mergeCell ref="D25:D26"/>
    <mergeCell ref="A25:A26"/>
    <mergeCell ref="B25:B26"/>
    <mergeCell ref="C25:C26"/>
    <mergeCell ref="E25:F25"/>
    <mergeCell ref="C3:D5"/>
    <mergeCell ref="C13:D13"/>
    <mergeCell ref="C14:D14"/>
    <mergeCell ref="C16:D16"/>
    <mergeCell ref="C17:D17"/>
    <mergeCell ref="C23:D23"/>
    <mergeCell ref="C18:D18"/>
    <mergeCell ref="C19:D19"/>
    <mergeCell ref="C20:D20"/>
    <mergeCell ref="C21:D21"/>
    <mergeCell ref="C22:D22"/>
  </mergeCells>
  <phoneticPr fontId="0" type="noConversion"/>
  <printOptions horizontalCentered="1"/>
  <pageMargins left="0.31496062992125984" right="0.43307086614173229" top="0.23622047244094491" bottom="0.27559055118110237" header="0.15748031496062992" footer="0.15748031496062992"/>
  <pageSetup paperSize="9" scale="62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27"/>
  <sheetViews>
    <sheetView topLeftCell="A3" zoomScale="90" zoomScaleNormal="90" workbookViewId="0">
      <selection activeCell="C66" sqref="C66"/>
    </sheetView>
  </sheetViews>
  <sheetFormatPr defaultRowHeight="12.75"/>
  <cols>
    <col min="1" max="1" width="47.85546875" style="2" customWidth="1"/>
    <col min="2" max="2" width="8" style="2" customWidth="1"/>
    <col min="3" max="3" width="15.5703125" style="2" customWidth="1"/>
    <col min="4" max="4" width="15.7109375" style="2" customWidth="1"/>
    <col min="5" max="5" width="15.85546875" style="2" customWidth="1"/>
    <col min="6" max="7" width="16.28515625" style="2" customWidth="1"/>
    <col min="8" max="16384" width="9.140625" style="2"/>
  </cols>
  <sheetData>
    <row r="1" spans="1:12" ht="24.75" customHeight="1">
      <c r="A1" s="730" t="s">
        <v>48</v>
      </c>
      <c r="B1" s="730"/>
      <c r="C1" s="730"/>
      <c r="D1" s="730"/>
      <c r="E1" s="730"/>
      <c r="F1" s="730"/>
      <c r="G1" s="730"/>
    </row>
    <row r="2" spans="1:12" ht="19.5" thickBot="1">
      <c r="A2" s="272"/>
      <c r="B2" s="272"/>
      <c r="C2" s="272"/>
      <c r="D2" s="272"/>
      <c r="E2" s="272"/>
      <c r="G2" s="13"/>
    </row>
    <row r="3" spans="1:12" ht="51.75" thickBot="1">
      <c r="A3" s="671" t="s">
        <v>74</v>
      </c>
      <c r="B3" s="673" t="s">
        <v>46</v>
      </c>
      <c r="C3" s="733" t="s">
        <v>70</v>
      </c>
      <c r="D3" s="733"/>
      <c r="E3" s="734"/>
      <c r="F3" s="211" t="s">
        <v>174</v>
      </c>
      <c r="G3" s="273" t="s">
        <v>68</v>
      </c>
      <c r="L3" s="50"/>
    </row>
    <row r="4" spans="1:12" ht="54.75" customHeight="1" thickBot="1">
      <c r="A4" s="731"/>
      <c r="B4" s="732"/>
      <c r="C4" s="274" t="s">
        <v>240</v>
      </c>
      <c r="D4" s="274" t="s">
        <v>524</v>
      </c>
      <c r="E4" s="275" t="s">
        <v>531</v>
      </c>
      <c r="F4" s="276" t="s">
        <v>524</v>
      </c>
      <c r="G4" s="274" t="s">
        <v>524</v>
      </c>
      <c r="L4" s="51"/>
    </row>
    <row r="5" spans="1:12" ht="36.75" customHeight="1">
      <c r="A5" s="300" t="s">
        <v>211</v>
      </c>
      <c r="B5" s="301" t="s">
        <v>37</v>
      </c>
      <c r="C5" s="384">
        <v>2200</v>
      </c>
      <c r="D5" s="384">
        <v>1850</v>
      </c>
      <c r="E5" s="554">
        <f>D5-C5</f>
        <v>-350</v>
      </c>
      <c r="F5" s="564">
        <v>589</v>
      </c>
      <c r="G5" s="554">
        <v>32300</v>
      </c>
      <c r="L5" s="51"/>
    </row>
    <row r="6" spans="1:12" ht="20.25" customHeight="1" thickBot="1">
      <c r="A6" s="302" t="s">
        <v>41</v>
      </c>
      <c r="B6" s="303" t="s">
        <v>37</v>
      </c>
      <c r="C6" s="385">
        <v>2011</v>
      </c>
      <c r="D6" s="388">
        <v>1676</v>
      </c>
      <c r="E6" s="556">
        <f>D6-C6</f>
        <v>-335</v>
      </c>
      <c r="F6" s="556">
        <v>524</v>
      </c>
      <c r="G6" s="555">
        <v>30500</v>
      </c>
      <c r="L6" s="51"/>
    </row>
    <row r="7" spans="1:12" ht="35.25" customHeight="1" thickBot="1">
      <c r="A7" s="304" t="s">
        <v>47</v>
      </c>
      <c r="B7" s="305" t="s">
        <v>38</v>
      </c>
      <c r="C7" s="386">
        <v>1.4</v>
      </c>
      <c r="D7" s="386">
        <v>1.2</v>
      </c>
      <c r="E7" s="152">
        <f>D7-C7</f>
        <v>-0.19999999999999996</v>
      </c>
      <c r="F7" s="407">
        <v>2.6</v>
      </c>
      <c r="G7" s="402">
        <v>2.2000000000000002</v>
      </c>
      <c r="L7" s="51"/>
    </row>
    <row r="8" spans="1:12" ht="54.75" customHeight="1" thickBot="1">
      <c r="A8" s="306" t="s">
        <v>59</v>
      </c>
      <c r="B8" s="305" t="s">
        <v>42</v>
      </c>
      <c r="C8" s="387">
        <v>1299</v>
      </c>
      <c r="D8" s="387">
        <v>1261</v>
      </c>
      <c r="E8" s="556">
        <f>D8-C8</f>
        <v>-38</v>
      </c>
      <c r="F8" s="120">
        <v>223</v>
      </c>
      <c r="G8" s="234">
        <v>15600</v>
      </c>
      <c r="L8" s="51"/>
    </row>
    <row r="9" spans="1:12" ht="43.5" customHeight="1" thickBot="1">
      <c r="A9" s="307" t="s">
        <v>55</v>
      </c>
      <c r="B9" s="305" t="s">
        <v>37</v>
      </c>
      <c r="C9" s="386">
        <v>1.7</v>
      </c>
      <c r="D9" s="386">
        <v>1.5</v>
      </c>
      <c r="E9" s="152">
        <f>D9-C9</f>
        <v>-0.19999999999999996</v>
      </c>
      <c r="F9" s="407">
        <v>2.2000000000000002</v>
      </c>
      <c r="G9" s="558">
        <v>2</v>
      </c>
    </row>
    <row r="10" spans="1:12" ht="33" hidden="1">
      <c r="A10" s="71" t="s">
        <v>216</v>
      </c>
      <c r="B10" s="72"/>
      <c r="C10" s="73"/>
      <c r="D10" s="74"/>
      <c r="E10" s="410"/>
      <c r="F10" s="140"/>
      <c r="G10" s="75"/>
    </row>
    <row r="11" spans="1:12" ht="21" hidden="1" customHeight="1">
      <c r="A11" s="76" t="s">
        <v>217</v>
      </c>
      <c r="B11" s="77" t="s">
        <v>38</v>
      </c>
      <c r="C11" s="78">
        <v>23.8</v>
      </c>
      <c r="D11" s="69">
        <v>29.4</v>
      </c>
      <c r="E11" s="192" t="e">
        <f>D11-#REF!</f>
        <v>#REF!</v>
      </c>
      <c r="F11" s="411"/>
      <c r="G11" s="79"/>
    </row>
    <row r="12" spans="1:12" ht="21" hidden="1" customHeight="1">
      <c r="A12" s="76" t="s">
        <v>218</v>
      </c>
      <c r="B12" s="77" t="s">
        <v>38</v>
      </c>
      <c r="C12" s="78">
        <v>68.8</v>
      </c>
      <c r="D12" s="69">
        <v>64.7</v>
      </c>
      <c r="E12" s="192" t="e">
        <f>D12-#REF!</f>
        <v>#REF!</v>
      </c>
      <c r="F12" s="411"/>
      <c r="G12" s="79"/>
    </row>
    <row r="13" spans="1:12" ht="21" hidden="1" customHeight="1" thickBot="1">
      <c r="A13" s="80" t="s">
        <v>219</v>
      </c>
      <c r="B13" s="81" t="s">
        <v>38</v>
      </c>
      <c r="C13" s="70">
        <v>7.4</v>
      </c>
      <c r="D13" s="82">
        <v>5.9</v>
      </c>
      <c r="E13" s="193" t="e">
        <f>D13-#REF!</f>
        <v>#REF!</v>
      </c>
      <c r="F13" s="412"/>
      <c r="G13" s="83"/>
    </row>
    <row r="14" spans="1:12" s="4" customFormat="1" ht="40.5" customHeight="1">
      <c r="A14" s="277"/>
      <c r="B14" s="54"/>
      <c r="C14" s="54"/>
      <c r="D14" s="54"/>
      <c r="E14" s="54"/>
      <c r="F14" s="54"/>
      <c r="G14" s="54"/>
      <c r="H14" s="54"/>
    </row>
    <row r="15" spans="1:12" s="4" customFormat="1" ht="19.5" customHeight="1">
      <c r="A15" s="6"/>
      <c r="B15" s="391"/>
      <c r="C15" s="392"/>
      <c r="D15" s="393"/>
    </row>
    <row r="16" spans="1:12" s="4" customFormat="1" ht="19.5" customHeight="1">
      <c r="A16" s="6"/>
      <c r="B16" s="391"/>
      <c r="C16" s="392"/>
      <c r="D16" s="393"/>
    </row>
    <row r="17" spans="1:17" s="4" customFormat="1" ht="21.75" customHeight="1">
      <c r="A17" s="6"/>
      <c r="B17" s="391"/>
      <c r="C17" s="392"/>
      <c r="D17" s="393"/>
    </row>
    <row r="18" spans="1:17" s="4" customFormat="1" ht="19.5" customHeight="1">
      <c r="A18" s="6"/>
      <c r="B18" s="391"/>
      <c r="C18" s="392"/>
      <c r="D18" s="393"/>
    </row>
    <row r="19" spans="1:17" s="4" customFormat="1" ht="19.5" customHeight="1">
      <c r="A19" s="6"/>
      <c r="B19" s="391"/>
      <c r="C19" s="392"/>
      <c r="D19" s="393"/>
    </row>
    <row r="20" spans="1:17" s="4" customFormat="1" ht="19.5" customHeight="1">
      <c r="A20" s="6"/>
      <c r="B20" s="391"/>
      <c r="C20" s="392"/>
      <c r="D20" s="393"/>
    </row>
    <row r="21" spans="1:17" s="4" customFormat="1" ht="19.5" customHeight="1">
      <c r="A21" s="6"/>
      <c r="B21" s="391"/>
      <c r="C21" s="392"/>
      <c r="D21" s="393"/>
      <c r="O21" s="31"/>
      <c r="P21" s="117"/>
      <c r="Q21" s="117"/>
    </row>
    <row r="22" spans="1:17" s="4" customFormat="1" ht="19.5" customHeight="1">
      <c r="A22" s="6"/>
      <c r="B22" s="391"/>
      <c r="C22" s="392"/>
      <c r="D22" s="393"/>
      <c r="O22" s="31"/>
      <c r="P22" s="117"/>
      <c r="Q22" s="117"/>
    </row>
    <row r="23" spans="1:17" ht="15.75">
      <c r="O23" s="31"/>
      <c r="P23" s="117"/>
      <c r="Q23" s="117"/>
    </row>
    <row r="24" spans="1:17" ht="15.75">
      <c r="O24" s="31"/>
      <c r="P24" s="117"/>
      <c r="Q24" s="117"/>
    </row>
    <row r="25" spans="1:17" ht="15.75">
      <c r="O25" s="31"/>
      <c r="P25" s="117"/>
      <c r="Q25" s="117"/>
    </row>
    <row r="27" spans="1:17" ht="25.5" customHeight="1"/>
  </sheetData>
  <mergeCells count="4">
    <mergeCell ref="A1:G1"/>
    <mergeCell ref="A3:A4"/>
    <mergeCell ref="B3:B4"/>
    <mergeCell ref="C3:E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2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N91"/>
  <sheetViews>
    <sheetView topLeftCell="A5" zoomScale="80" zoomScaleNormal="80" zoomScalePageLayoutView="80" workbookViewId="0">
      <selection activeCell="O83" sqref="O83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9" customWidth="1"/>
    <col min="9" max="9" width="14.5703125" style="19" bestFit="1" customWidth="1"/>
    <col min="10" max="10" width="13.7109375" style="19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s="136" customFormat="1" ht="15">
      <c r="A1" s="4"/>
      <c r="B1" s="60"/>
      <c r="C1" s="18"/>
      <c r="D1" s="18"/>
      <c r="E1" s="18"/>
      <c r="F1" s="18"/>
      <c r="G1" s="18"/>
      <c r="H1" s="18"/>
      <c r="I1" s="18"/>
      <c r="J1" s="18"/>
      <c r="K1" s="137"/>
      <c r="L1" s="137"/>
      <c r="M1" s="137"/>
    </row>
    <row r="2" spans="1:13" ht="34.5" customHeight="1" thickBot="1">
      <c r="A2" s="743" t="s">
        <v>140</v>
      </c>
      <c r="B2" s="743"/>
      <c r="C2" s="743"/>
      <c r="D2" s="743"/>
      <c r="E2" s="743"/>
      <c r="F2" s="743"/>
      <c r="G2" s="743"/>
      <c r="H2" s="743"/>
      <c r="I2" s="743"/>
      <c r="J2" s="743"/>
      <c r="K2" s="23"/>
      <c r="L2" s="27"/>
      <c r="M2" s="27"/>
    </row>
    <row r="3" spans="1:13" ht="22.5" customHeight="1" thickBot="1">
      <c r="A3" s="754"/>
      <c r="B3" s="746" t="s">
        <v>161</v>
      </c>
      <c r="C3" s="747"/>
      <c r="D3" s="748"/>
      <c r="E3" s="746" t="s">
        <v>68</v>
      </c>
      <c r="F3" s="747"/>
      <c r="G3" s="748"/>
      <c r="H3" s="757" t="s">
        <v>34</v>
      </c>
      <c r="I3" s="747"/>
      <c r="J3" s="748"/>
      <c r="K3" s="25"/>
      <c r="L3" s="27"/>
      <c r="M3" s="27"/>
    </row>
    <row r="4" spans="1:13" ht="14.25">
      <c r="A4" s="755"/>
      <c r="B4" s="758" t="s">
        <v>29</v>
      </c>
      <c r="C4" s="759" t="s">
        <v>35</v>
      </c>
      <c r="D4" s="744" t="s">
        <v>248</v>
      </c>
      <c r="E4" s="749" t="s">
        <v>29</v>
      </c>
      <c r="F4" s="751" t="s">
        <v>35</v>
      </c>
      <c r="G4" s="753" t="s">
        <v>248</v>
      </c>
      <c r="H4" s="760" t="s">
        <v>29</v>
      </c>
      <c r="I4" s="759" t="s">
        <v>35</v>
      </c>
      <c r="J4" s="744" t="s">
        <v>248</v>
      </c>
      <c r="K4" s="26"/>
      <c r="L4" s="26"/>
      <c r="M4" s="26"/>
    </row>
    <row r="5" spans="1:13" ht="57.75" customHeight="1" thickBot="1">
      <c r="A5" s="756"/>
      <c r="B5" s="750"/>
      <c r="C5" s="752"/>
      <c r="D5" s="745"/>
      <c r="E5" s="750"/>
      <c r="F5" s="752"/>
      <c r="G5" s="745"/>
      <c r="H5" s="761"/>
      <c r="I5" s="752"/>
      <c r="J5" s="745"/>
      <c r="K5" s="26"/>
      <c r="L5" s="26"/>
      <c r="M5" s="26"/>
    </row>
    <row r="6" spans="1:13" ht="18" hidden="1" customHeight="1">
      <c r="A6" s="240" t="s">
        <v>12</v>
      </c>
      <c r="B6" s="308">
        <v>2679.4</v>
      </c>
      <c r="C6" s="309">
        <v>101.1</v>
      </c>
      <c r="D6" s="310">
        <v>101.1</v>
      </c>
      <c r="E6" s="308">
        <v>1662.34</v>
      </c>
      <c r="F6" s="311">
        <f>E6/1645.8*100</f>
        <v>101.00498237938996</v>
      </c>
      <c r="G6" s="312">
        <f t="shared" ref="G6:G11" si="0">E6/1645.8*100</f>
        <v>101.00498237938996</v>
      </c>
      <c r="H6" s="308">
        <v>1506.8</v>
      </c>
      <c r="I6" s="309">
        <v>102.2</v>
      </c>
      <c r="J6" s="310">
        <v>102.2</v>
      </c>
      <c r="K6" s="26"/>
      <c r="L6" s="26"/>
      <c r="M6" s="26"/>
    </row>
    <row r="7" spans="1:13" ht="18" hidden="1" customHeight="1">
      <c r="A7" s="241" t="s">
        <v>13</v>
      </c>
      <c r="B7" s="313">
        <v>2703.1</v>
      </c>
      <c r="C7" s="199">
        <v>100.9</v>
      </c>
      <c r="D7" s="314">
        <v>102</v>
      </c>
      <c r="E7" s="313">
        <v>1671.55</v>
      </c>
      <c r="F7" s="315">
        <f t="shared" ref="F7:F12" si="1">E7/E6*100</f>
        <v>100.55403828338368</v>
      </c>
      <c r="G7" s="316">
        <f t="shared" si="0"/>
        <v>101.56458864989671</v>
      </c>
      <c r="H7" s="313">
        <v>1524.3</v>
      </c>
      <c r="I7" s="199">
        <v>101.2</v>
      </c>
      <c r="J7" s="314">
        <v>103.4</v>
      </c>
      <c r="K7" s="26"/>
      <c r="L7" s="26"/>
      <c r="M7" s="26"/>
    </row>
    <row r="8" spans="1:13" ht="18" hidden="1" customHeight="1">
      <c r="A8" s="241" t="s">
        <v>14</v>
      </c>
      <c r="B8" s="313">
        <v>2800.3</v>
      </c>
      <c r="C8" s="199">
        <v>103.6</v>
      </c>
      <c r="D8" s="314">
        <v>105.6</v>
      </c>
      <c r="E8" s="313">
        <v>1684.83</v>
      </c>
      <c r="F8" s="315">
        <f t="shared" si="1"/>
        <v>100.79447219646435</v>
      </c>
      <c r="G8" s="316">
        <f t="shared" si="0"/>
        <v>102.37149106817354</v>
      </c>
      <c r="H8" s="313">
        <v>1542.5</v>
      </c>
      <c r="I8" s="199">
        <v>101.2</v>
      </c>
      <c r="J8" s="314">
        <v>104.7</v>
      </c>
      <c r="K8" s="26"/>
      <c r="L8" s="26"/>
      <c r="M8" s="26"/>
    </row>
    <row r="9" spans="1:13" ht="18" hidden="1" customHeight="1">
      <c r="A9" s="241" t="s">
        <v>15</v>
      </c>
      <c r="B9" s="313">
        <v>2903.6</v>
      </c>
      <c r="C9" s="199">
        <v>103.7</v>
      </c>
      <c r="D9" s="314">
        <v>109.5</v>
      </c>
      <c r="E9" s="313">
        <v>1703.7</v>
      </c>
      <c r="F9" s="315">
        <f t="shared" si="1"/>
        <v>101.11999430209578</v>
      </c>
      <c r="G9" s="316">
        <f t="shared" si="0"/>
        <v>103.51804593510757</v>
      </c>
      <c r="H9" s="313">
        <v>1555.4</v>
      </c>
      <c r="I9" s="199">
        <v>100.8</v>
      </c>
      <c r="J9" s="314">
        <v>105.5</v>
      </c>
      <c r="K9" s="26"/>
      <c r="L9" s="25"/>
      <c r="M9" s="25"/>
    </row>
    <row r="10" spans="1:13" ht="18" hidden="1" customHeight="1">
      <c r="A10" s="241" t="s">
        <v>16</v>
      </c>
      <c r="B10" s="313">
        <v>2944.1</v>
      </c>
      <c r="C10" s="199">
        <v>101.4</v>
      </c>
      <c r="D10" s="314">
        <v>111.1</v>
      </c>
      <c r="E10" s="313">
        <v>1752.4</v>
      </c>
      <c r="F10" s="315">
        <f t="shared" si="1"/>
        <v>102.85848447496626</v>
      </c>
      <c r="G10" s="316">
        <f t="shared" si="0"/>
        <v>106.47709320695104</v>
      </c>
      <c r="H10" s="313">
        <v>1589.8</v>
      </c>
      <c r="I10" s="199">
        <v>102.2</v>
      </c>
      <c r="J10" s="314">
        <v>107.9</v>
      </c>
      <c r="K10" s="18"/>
      <c r="L10" s="18"/>
      <c r="M10" s="18"/>
    </row>
    <row r="11" spans="1:13" ht="18" hidden="1" customHeight="1">
      <c r="A11" s="241" t="s">
        <v>17</v>
      </c>
      <c r="B11" s="313">
        <v>2989.1</v>
      </c>
      <c r="C11" s="199">
        <v>101.5</v>
      </c>
      <c r="D11" s="314">
        <v>112.8</v>
      </c>
      <c r="E11" s="313">
        <v>1769.4</v>
      </c>
      <c r="F11" s="315">
        <f t="shared" si="1"/>
        <v>100.97009815110705</v>
      </c>
      <c r="G11" s="316">
        <f t="shared" si="0"/>
        <v>107.5100255195042</v>
      </c>
      <c r="H11" s="313">
        <v>1666.3</v>
      </c>
      <c r="I11" s="199">
        <v>102.2</v>
      </c>
      <c r="J11" s="314">
        <v>113.1</v>
      </c>
      <c r="K11" s="18"/>
      <c r="L11" s="18"/>
      <c r="M11" s="18"/>
    </row>
    <row r="12" spans="1:13" ht="18" hidden="1" customHeight="1">
      <c r="A12" s="241" t="s">
        <v>144</v>
      </c>
      <c r="B12" s="313">
        <v>2970.1</v>
      </c>
      <c r="C12" s="199">
        <v>99.4</v>
      </c>
      <c r="D12" s="314">
        <v>112</v>
      </c>
      <c r="E12" s="313">
        <v>1775.6</v>
      </c>
      <c r="F12" s="315">
        <f t="shared" si="1"/>
        <v>100.35040126596586</v>
      </c>
      <c r="G12" s="316">
        <f>E12/1645.8*100</f>
        <v>107.88674200996475</v>
      </c>
      <c r="H12" s="313">
        <v>1726.5</v>
      </c>
      <c r="I12" s="315">
        <f t="shared" ref="I12:I18" si="2">H12/H11*100</f>
        <v>103.61279481485927</v>
      </c>
      <c r="J12" s="316">
        <f>H12/1473.8*100</f>
        <v>117.14615280227983</v>
      </c>
      <c r="K12" s="18"/>
      <c r="L12" s="18"/>
      <c r="M12" s="18"/>
    </row>
    <row r="13" spans="1:13" ht="18" hidden="1" customHeight="1">
      <c r="A13" s="241" t="s">
        <v>155</v>
      </c>
      <c r="B13" s="313">
        <v>2889.4</v>
      </c>
      <c r="C13" s="315">
        <f t="shared" ref="C13:C18" si="3">B13/B12*100</f>
        <v>97.282919767011222</v>
      </c>
      <c r="D13" s="317">
        <f>B13/2650.25*100</f>
        <v>109.0236770116027</v>
      </c>
      <c r="E13" s="313">
        <v>1783.1</v>
      </c>
      <c r="F13" s="315">
        <f t="shared" ref="F13:F18" si="4">E13/E12*100</f>
        <v>100.42239243072764</v>
      </c>
      <c r="G13" s="316">
        <f>E13/1645.8*100</f>
        <v>108.3424474419735</v>
      </c>
      <c r="H13" s="313">
        <v>1656.9</v>
      </c>
      <c r="I13" s="315">
        <f t="shared" si="2"/>
        <v>95.968722849695922</v>
      </c>
      <c r="J13" s="316">
        <f>H13/1473.8*100</f>
        <v>112.42366671190123</v>
      </c>
      <c r="K13" s="18"/>
      <c r="L13" s="18"/>
      <c r="M13" s="18"/>
    </row>
    <row r="14" spans="1:13" ht="18" hidden="1" customHeight="1">
      <c r="A14" s="318" t="s">
        <v>162</v>
      </c>
      <c r="B14" s="319">
        <v>2726.8</v>
      </c>
      <c r="C14" s="320">
        <f t="shared" si="3"/>
        <v>94.372534090122514</v>
      </c>
      <c r="D14" s="321">
        <f>B14/2650.25*100</f>
        <v>102.88840675407982</v>
      </c>
      <c r="E14" s="319">
        <v>1718.9</v>
      </c>
      <c r="F14" s="320">
        <f t="shared" si="4"/>
        <v>96.399528910324733</v>
      </c>
      <c r="G14" s="322">
        <f>E14/1645.8*100</f>
        <v>104.44160894397862</v>
      </c>
      <c r="H14" s="319">
        <v>1640.4</v>
      </c>
      <c r="I14" s="320">
        <f t="shared" si="2"/>
        <v>99.004164403403948</v>
      </c>
      <c r="J14" s="322">
        <f>H14/1473.8*100</f>
        <v>111.30411181978559</v>
      </c>
      <c r="K14" s="18"/>
      <c r="L14" s="18"/>
      <c r="M14" s="18"/>
    </row>
    <row r="15" spans="1:13" ht="18" hidden="1" customHeight="1">
      <c r="A15" s="318" t="s">
        <v>163</v>
      </c>
      <c r="B15" s="319">
        <v>2842.3</v>
      </c>
      <c r="C15" s="320">
        <f t="shared" si="3"/>
        <v>104.23573419392696</v>
      </c>
      <c r="D15" s="321">
        <f>B15/2650.25*100</f>
        <v>107.24648618054901</v>
      </c>
      <c r="E15" s="319">
        <v>1788.9</v>
      </c>
      <c r="F15" s="320">
        <f t="shared" si="4"/>
        <v>104.07237186572809</v>
      </c>
      <c r="G15" s="322">
        <f>E15/1645.8*100</f>
        <v>108.69485964272695</v>
      </c>
      <c r="H15" s="319">
        <v>1706.3</v>
      </c>
      <c r="I15" s="320">
        <f t="shared" si="2"/>
        <v>104.01731285052425</v>
      </c>
      <c r="J15" s="322">
        <f>H15/1473.8*100</f>
        <v>115.77554620708372</v>
      </c>
      <c r="K15" s="18"/>
      <c r="L15" s="18"/>
      <c r="M15" s="18"/>
    </row>
    <row r="16" spans="1:13" ht="18" hidden="1" customHeight="1" thickBot="1">
      <c r="A16" s="318" t="s">
        <v>168</v>
      </c>
      <c r="B16" s="319">
        <v>2955.4</v>
      </c>
      <c r="C16" s="320">
        <f t="shared" si="3"/>
        <v>103.97917179748795</v>
      </c>
      <c r="D16" s="321">
        <f>B16/2650.25*100</f>
        <v>111.51400811244223</v>
      </c>
      <c r="E16" s="319">
        <v>1847.5</v>
      </c>
      <c r="F16" s="320">
        <f t="shared" si="4"/>
        <v>103.27575605120465</v>
      </c>
      <c r="G16" s="322">
        <f>E16/1645.8*100</f>
        <v>112.25543808482198</v>
      </c>
      <c r="H16" s="319">
        <v>1754.5</v>
      </c>
      <c r="I16" s="320">
        <f t="shared" si="2"/>
        <v>102.82482564613491</v>
      </c>
      <c r="J16" s="322">
        <f>H16/1473.8*100</f>
        <v>119.04600352829422</v>
      </c>
      <c r="K16" s="18"/>
      <c r="L16" s="18"/>
      <c r="M16" s="18"/>
    </row>
    <row r="17" spans="1:13" ht="18" hidden="1" customHeight="1">
      <c r="A17" s="323" t="s">
        <v>171</v>
      </c>
      <c r="B17" s="308">
        <v>3026.4</v>
      </c>
      <c r="C17" s="311">
        <f t="shared" si="3"/>
        <v>102.40238208025987</v>
      </c>
      <c r="D17" s="324">
        <f>B17/B17*100</f>
        <v>100</v>
      </c>
      <c r="E17" s="325">
        <v>1922.04</v>
      </c>
      <c r="F17" s="311">
        <f t="shared" si="4"/>
        <v>104.03464140730716</v>
      </c>
      <c r="G17" s="312">
        <f>E17/E17*100</f>
        <v>100</v>
      </c>
      <c r="H17" s="325">
        <v>1802</v>
      </c>
      <c r="I17" s="311">
        <f t="shared" si="2"/>
        <v>102.70732402393845</v>
      </c>
      <c r="J17" s="312">
        <f>H17/H17*100</f>
        <v>100</v>
      </c>
      <c r="K17" s="18"/>
      <c r="L17" s="18"/>
      <c r="M17" s="18"/>
    </row>
    <row r="18" spans="1:13" ht="18" hidden="1" customHeight="1">
      <c r="A18" s="326" t="s">
        <v>12</v>
      </c>
      <c r="B18" s="327">
        <v>3049.23</v>
      </c>
      <c r="C18" s="320">
        <f t="shared" si="3"/>
        <v>100.75436161776368</v>
      </c>
      <c r="D18" s="321">
        <f>B18/B17*100</f>
        <v>100.75436161776368</v>
      </c>
      <c r="E18" s="327">
        <v>2038.6</v>
      </c>
      <c r="F18" s="320">
        <f t="shared" si="4"/>
        <v>106.06438991904434</v>
      </c>
      <c r="G18" s="322">
        <f>E18/1922*100</f>
        <v>106.06659729448491</v>
      </c>
      <c r="H18" s="327">
        <v>1880</v>
      </c>
      <c r="I18" s="320">
        <f t="shared" si="2"/>
        <v>104.32852386237515</v>
      </c>
      <c r="J18" s="322">
        <f>H18/1802*100</f>
        <v>104.32852386237515</v>
      </c>
      <c r="K18" s="18"/>
      <c r="L18" s="18"/>
      <c r="M18" s="18"/>
    </row>
    <row r="19" spans="1:13" ht="18" hidden="1" customHeight="1">
      <c r="A19" s="326" t="s">
        <v>13</v>
      </c>
      <c r="B19" s="327">
        <v>3222.24</v>
      </c>
      <c r="C19" s="320">
        <f t="shared" ref="C19:C24" si="5">B19/B18*100</f>
        <v>105.67389144144586</v>
      </c>
      <c r="D19" s="321">
        <f>B19/B17*100</f>
        <v>106.4710547184774</v>
      </c>
      <c r="E19" s="327">
        <v>2109.6</v>
      </c>
      <c r="F19" s="320">
        <f t="shared" ref="F19:F24" si="6">E19/E18*100</f>
        <v>103.48278230157952</v>
      </c>
      <c r="G19" s="322">
        <f>E19/E17*100</f>
        <v>109.75838171942311</v>
      </c>
      <c r="H19" s="327">
        <v>1941</v>
      </c>
      <c r="I19" s="320">
        <f t="shared" ref="I19:I24" si="7">H19/H18*100</f>
        <v>103.24468085106382</v>
      </c>
      <c r="J19" s="322">
        <f>H19/H17*100</f>
        <v>107.71365149833518</v>
      </c>
      <c r="K19" s="18"/>
      <c r="L19" s="18"/>
      <c r="M19" s="18"/>
    </row>
    <row r="20" spans="1:13" ht="18" hidden="1" customHeight="1">
      <c r="A20" s="326" t="s">
        <v>14</v>
      </c>
      <c r="B20" s="327">
        <v>3317.51</v>
      </c>
      <c r="C20" s="320">
        <f t="shared" si="5"/>
        <v>102.95663885992354</v>
      </c>
      <c r="D20" s="321">
        <f>B20/B17*100</f>
        <v>109.61901929685436</v>
      </c>
      <c r="E20" s="327">
        <v>2179.4</v>
      </c>
      <c r="F20" s="320">
        <f t="shared" si="6"/>
        <v>103.3086841107319</v>
      </c>
      <c r="G20" s="322">
        <f>E20/E17*100</f>
        <v>113.38993985557013</v>
      </c>
      <c r="H20" s="327">
        <v>1993.5</v>
      </c>
      <c r="I20" s="320">
        <f t="shared" si="7"/>
        <v>102.7047913446677</v>
      </c>
      <c r="J20" s="322">
        <f>H20/H17*100</f>
        <v>110.62708102108768</v>
      </c>
      <c r="K20" s="18"/>
      <c r="L20" s="18"/>
      <c r="M20" s="18"/>
    </row>
    <row r="21" spans="1:13" ht="16.5" hidden="1" customHeight="1">
      <c r="A21" s="328" t="s">
        <v>15</v>
      </c>
      <c r="B21" s="327">
        <v>3437.04</v>
      </c>
      <c r="C21" s="320">
        <f t="shared" si="5"/>
        <v>103.60300345741234</v>
      </c>
      <c r="D21" s="321">
        <f>B21/B17*100</f>
        <v>113.56859635210151</v>
      </c>
      <c r="E21" s="327">
        <v>2274.83</v>
      </c>
      <c r="F21" s="320">
        <f t="shared" si="6"/>
        <v>104.37872809030007</v>
      </c>
      <c r="G21" s="322">
        <f>E21/E17*100</f>
        <v>118.35497700360034</v>
      </c>
      <c r="H21" s="319">
        <v>2070.3000000000002</v>
      </c>
      <c r="I21" s="320">
        <f t="shared" si="7"/>
        <v>103.85252069224981</v>
      </c>
      <c r="J21" s="322">
        <f>H21/H17*100</f>
        <v>114.88901220865706</v>
      </c>
      <c r="K21" s="18"/>
      <c r="L21" s="18"/>
      <c r="M21" s="18"/>
    </row>
    <row r="22" spans="1:13" ht="16.5" hidden="1" customHeight="1">
      <c r="A22" s="329" t="s">
        <v>16</v>
      </c>
      <c r="B22" s="330">
        <v>3674.67</v>
      </c>
      <c r="C22" s="315">
        <f t="shared" si="5"/>
        <v>106.91379791913972</v>
      </c>
      <c r="D22" s="317">
        <f>B22/B17*100</f>
        <v>121.42049960348929</v>
      </c>
      <c r="E22" s="330">
        <v>2357.1</v>
      </c>
      <c r="F22" s="315">
        <f t="shared" si="6"/>
        <v>103.61653398275914</v>
      </c>
      <c r="G22" s="316">
        <f>E22/E17*100</f>
        <v>122.63532496722232</v>
      </c>
      <c r="H22" s="313">
        <v>2155.1999999999998</v>
      </c>
      <c r="I22" s="315">
        <f t="shared" si="7"/>
        <v>104.10085494855817</v>
      </c>
      <c r="J22" s="316">
        <f>H22/H17*100</f>
        <v>119.60044395116536</v>
      </c>
      <c r="K22" s="18"/>
      <c r="L22" s="18"/>
      <c r="M22" s="18"/>
    </row>
    <row r="23" spans="1:13" ht="16.5" hidden="1" customHeight="1">
      <c r="A23" s="328" t="s">
        <v>17</v>
      </c>
      <c r="B23" s="327">
        <v>3705.87</v>
      </c>
      <c r="C23" s="320">
        <f t="shared" si="5"/>
        <v>100.84905583358506</v>
      </c>
      <c r="D23" s="321">
        <f>B23/B17*100</f>
        <v>122.45142743854083</v>
      </c>
      <c r="E23" s="327">
        <v>2355.83</v>
      </c>
      <c r="F23" s="320">
        <f t="shared" si="6"/>
        <v>99.946120232489079</v>
      </c>
      <c r="G23" s="322">
        <f>E23/E17*100</f>
        <v>122.56924933924371</v>
      </c>
      <c r="H23" s="319">
        <v>2173.9</v>
      </c>
      <c r="I23" s="320">
        <f t="shared" si="7"/>
        <v>100.86766889383819</v>
      </c>
      <c r="J23" s="322">
        <f>H23/H17*100</f>
        <v>120.63817980022198</v>
      </c>
      <c r="K23" s="18"/>
      <c r="L23" s="18"/>
      <c r="M23" s="18"/>
    </row>
    <row r="24" spans="1:13" ht="16.5" hidden="1" customHeight="1">
      <c r="A24" s="328" t="s">
        <v>144</v>
      </c>
      <c r="B24" s="327">
        <v>3734.85</v>
      </c>
      <c r="C24" s="320">
        <f t="shared" si="5"/>
        <v>100.78200260667536</v>
      </c>
      <c r="D24" s="321">
        <f>B24/B17*100</f>
        <v>123.40900079302139</v>
      </c>
      <c r="E24" s="327">
        <v>2382.3000000000002</v>
      </c>
      <c r="F24" s="320">
        <f t="shared" si="6"/>
        <v>101.12359550561798</v>
      </c>
      <c r="G24" s="322">
        <f>E24/E17*100</f>
        <v>123.94643191608917</v>
      </c>
      <c r="H24" s="319">
        <v>2147.4</v>
      </c>
      <c r="I24" s="320">
        <f t="shared" si="7"/>
        <v>98.780992685956122</v>
      </c>
      <c r="J24" s="322">
        <f>H24/H17*100</f>
        <v>119.16759156492786</v>
      </c>
      <c r="K24" s="18"/>
      <c r="L24" s="18"/>
      <c r="M24" s="18"/>
    </row>
    <row r="25" spans="1:13" ht="16.5" hidden="1" customHeight="1">
      <c r="A25" s="328" t="s">
        <v>155</v>
      </c>
      <c r="B25" s="330">
        <v>3311.01</v>
      </c>
      <c r="C25" s="315">
        <f t="shared" ref="C25:C32" si="8">B25/B24*100</f>
        <v>88.651753082453126</v>
      </c>
      <c r="D25" s="317">
        <f>B25/B17*100</f>
        <v>109.40424266455196</v>
      </c>
      <c r="E25" s="330">
        <v>2262.54</v>
      </c>
      <c r="F25" s="315">
        <f t="shared" ref="F25:F35" si="9">E25/E24*100</f>
        <v>94.972925324266456</v>
      </c>
      <c r="G25" s="316">
        <f>E25/E17*100</f>
        <v>117.71555222576013</v>
      </c>
      <c r="H25" s="313">
        <v>2068.1</v>
      </c>
      <c r="I25" s="315">
        <f t="shared" ref="I25:I32" si="10">H25/H24*100</f>
        <v>96.307162149576214</v>
      </c>
      <c r="J25" s="316">
        <f>H25/H17*100</f>
        <v>114.76692563817979</v>
      </c>
      <c r="K25" s="18"/>
      <c r="L25" s="18"/>
      <c r="M25" s="18"/>
    </row>
    <row r="26" spans="1:13" ht="16.5" hidden="1" customHeight="1">
      <c r="A26" s="328" t="s">
        <v>162</v>
      </c>
      <c r="B26" s="327">
        <v>3270.26</v>
      </c>
      <c r="C26" s="320">
        <f t="shared" si="8"/>
        <v>98.769257718943777</v>
      </c>
      <c r="D26" s="321">
        <f>B26/B17*100</f>
        <v>108.05775839280993</v>
      </c>
      <c r="E26" s="327">
        <v>2196.8000000000002</v>
      </c>
      <c r="F26" s="320">
        <f t="shared" si="9"/>
        <v>97.094416010324693</v>
      </c>
      <c r="G26" s="322">
        <f>E26/E17*100</f>
        <v>114.29522798693057</v>
      </c>
      <c r="H26" s="319">
        <v>2037.8</v>
      </c>
      <c r="I26" s="320">
        <f t="shared" si="10"/>
        <v>98.534887094434509</v>
      </c>
      <c r="J26" s="322">
        <f>H26/H17*100</f>
        <v>113.08546059933407</v>
      </c>
      <c r="K26" s="18"/>
      <c r="L26" s="18"/>
      <c r="M26" s="18"/>
    </row>
    <row r="27" spans="1:13" ht="16.5" hidden="1" customHeight="1">
      <c r="A27" s="328" t="s">
        <v>163</v>
      </c>
      <c r="B27" s="327">
        <v>3404.45</v>
      </c>
      <c r="C27" s="320">
        <f t="shared" si="8"/>
        <v>104.10334346504557</v>
      </c>
      <c r="D27" s="321">
        <f>B27/B17*100</f>
        <v>112.49173936029607</v>
      </c>
      <c r="E27" s="327">
        <v>2201.81</v>
      </c>
      <c r="F27" s="320">
        <f t="shared" si="9"/>
        <v>100.22805899490166</v>
      </c>
      <c r="G27" s="322">
        <f>E27/E17*100</f>
        <v>114.55588853509812</v>
      </c>
      <c r="H27" s="319">
        <v>2066.8000000000002</v>
      </c>
      <c r="I27" s="320">
        <f t="shared" si="10"/>
        <v>101.42310334674652</v>
      </c>
      <c r="J27" s="322">
        <f>H27/H17*100</f>
        <v>114.69478357380689</v>
      </c>
      <c r="K27" s="18"/>
      <c r="L27" s="18"/>
      <c r="M27" s="18"/>
    </row>
    <row r="28" spans="1:13" ht="16.5" hidden="1" customHeight="1" thickBot="1">
      <c r="A28" s="328" t="s">
        <v>168</v>
      </c>
      <c r="B28" s="327">
        <v>3476.63</v>
      </c>
      <c r="C28" s="320">
        <f>B28/B27*100</f>
        <v>102.12016625299241</v>
      </c>
      <c r="D28" s="321">
        <f>B28/B17*100</f>
        <v>114.87675125561722</v>
      </c>
      <c r="E28" s="327">
        <v>2225.09</v>
      </c>
      <c r="F28" s="320">
        <f>E28/E27*100</f>
        <v>101.05731193881398</v>
      </c>
      <c r="G28" s="322">
        <f>E28/E17*100</f>
        <v>115.76710162119417</v>
      </c>
      <c r="H28" s="319">
        <v>2093.5</v>
      </c>
      <c r="I28" s="320">
        <f>H28/H27*100</f>
        <v>101.2918521385717</v>
      </c>
      <c r="J28" s="322">
        <f>H28/H17*100</f>
        <v>116.1764705882353</v>
      </c>
      <c r="K28" s="18"/>
      <c r="L28" s="18"/>
      <c r="M28" s="18"/>
    </row>
    <row r="29" spans="1:13" ht="16.5" hidden="1" customHeight="1">
      <c r="A29" s="331" t="s">
        <v>210</v>
      </c>
      <c r="B29" s="325">
        <v>3437.58</v>
      </c>
      <c r="C29" s="311">
        <f>B29/B28*100</f>
        <v>98.876785852966805</v>
      </c>
      <c r="D29" s="312">
        <v>120.1</v>
      </c>
      <c r="E29" s="332">
        <v>2241.8000000000002</v>
      </c>
      <c r="F29" s="311">
        <f>E29/E28*100</f>
        <v>100.75098085920121</v>
      </c>
      <c r="G29" s="333">
        <f>E29/E17*100</f>
        <v>116.63649039562134</v>
      </c>
      <c r="H29" s="334">
        <v>2116.4</v>
      </c>
      <c r="I29" s="311">
        <f>H29/H28*100</f>
        <v>101.09386195366612</v>
      </c>
      <c r="J29" s="312">
        <f>H29/H17*100</f>
        <v>117.44728079911211</v>
      </c>
      <c r="K29" s="18"/>
      <c r="L29" s="18"/>
      <c r="M29" s="18"/>
    </row>
    <row r="30" spans="1:13" ht="16.5" hidden="1" customHeight="1">
      <c r="A30" s="335" t="s">
        <v>12</v>
      </c>
      <c r="B30" s="330">
        <v>3458.68</v>
      </c>
      <c r="C30" s="315">
        <f>B30/B29*100</f>
        <v>100.61380389692749</v>
      </c>
      <c r="D30" s="316">
        <f t="shared" ref="D30:D35" si="11">B30/B$29*100</f>
        <v>100.61380389692749</v>
      </c>
      <c r="E30" s="336">
        <v>2295.15</v>
      </c>
      <c r="F30" s="315">
        <f>E30/E29*100</f>
        <v>102.37978410206084</v>
      </c>
      <c r="G30" s="337">
        <f t="shared" ref="G30:G35" si="12">E30/E$29*100</f>
        <v>102.37978410206084</v>
      </c>
      <c r="H30" s="313">
        <v>2159.42</v>
      </c>
      <c r="I30" s="315">
        <f>H30/H29*100</f>
        <v>102.03269703269704</v>
      </c>
      <c r="J30" s="316">
        <f t="shared" ref="J30:J35" si="13">H30/H$29*100</f>
        <v>102.03269703269704</v>
      </c>
      <c r="K30" s="18"/>
      <c r="L30" s="18"/>
      <c r="M30" s="18"/>
    </row>
    <row r="31" spans="1:13" ht="16.5" hidden="1" customHeight="1">
      <c r="A31" s="335" t="s">
        <v>13</v>
      </c>
      <c r="B31" s="330">
        <v>3610.8</v>
      </c>
      <c r="C31" s="315">
        <f t="shared" si="8"/>
        <v>104.39820972162792</v>
      </c>
      <c r="D31" s="316">
        <f t="shared" si="11"/>
        <v>105.0390100012218</v>
      </c>
      <c r="E31" s="336">
        <v>2360.09</v>
      </c>
      <c r="F31" s="315">
        <f t="shared" si="9"/>
        <v>102.82944469860358</v>
      </c>
      <c r="G31" s="337">
        <f t="shared" si="12"/>
        <v>105.27656347577839</v>
      </c>
      <c r="H31" s="313">
        <v>2190.87</v>
      </c>
      <c r="I31" s="315">
        <f t="shared" si="10"/>
        <v>101.45640959146436</v>
      </c>
      <c r="J31" s="316">
        <f t="shared" si="13"/>
        <v>103.51871101871102</v>
      </c>
      <c r="K31" s="18"/>
      <c r="L31" s="18"/>
      <c r="M31" s="18"/>
    </row>
    <row r="32" spans="1:13" ht="16.5" hidden="1" customHeight="1">
      <c r="A32" s="335" t="s">
        <v>14</v>
      </c>
      <c r="B32" s="330">
        <v>3757.48</v>
      </c>
      <c r="C32" s="315">
        <f t="shared" si="8"/>
        <v>104.06225767143016</v>
      </c>
      <c r="D32" s="316">
        <f t="shared" si="11"/>
        <v>109.30596524299072</v>
      </c>
      <c r="E32" s="336">
        <v>2423.02</v>
      </c>
      <c r="F32" s="315">
        <f t="shared" si="9"/>
        <v>102.66642373807777</v>
      </c>
      <c r="G32" s="337">
        <f t="shared" si="12"/>
        <v>108.08368275492906</v>
      </c>
      <c r="H32" s="313">
        <v>2204.0500000000002</v>
      </c>
      <c r="I32" s="315">
        <f t="shared" si="10"/>
        <v>100.60158749720432</v>
      </c>
      <c r="J32" s="316">
        <f t="shared" si="13"/>
        <v>104.14146664146664</v>
      </c>
      <c r="K32" s="18"/>
      <c r="L32" s="18"/>
      <c r="M32" s="18"/>
    </row>
    <row r="33" spans="1:13" ht="16.5" hidden="1" customHeight="1">
      <c r="A33" s="335" t="s">
        <v>15</v>
      </c>
      <c r="B33" s="330">
        <v>3814.09</v>
      </c>
      <c r="C33" s="315">
        <f t="shared" ref="C33:C38" si="14">B33/B32*100</f>
        <v>101.50659484548154</v>
      </c>
      <c r="D33" s="316">
        <f t="shared" si="11"/>
        <v>110.95276328114548</v>
      </c>
      <c r="E33" s="336">
        <v>2406.36</v>
      </c>
      <c r="F33" s="315">
        <f t="shared" si="9"/>
        <v>99.312428291966228</v>
      </c>
      <c r="G33" s="337">
        <f t="shared" si="12"/>
        <v>107.34052993130521</v>
      </c>
      <c r="H33" s="313">
        <v>2212.92</v>
      </c>
      <c r="I33" s="315">
        <f t="shared" ref="I33:I38" si="15">H33/H32*100</f>
        <v>100.40244096095823</v>
      </c>
      <c r="J33" s="316">
        <f t="shared" si="13"/>
        <v>104.56057456057455</v>
      </c>
      <c r="K33" s="18"/>
      <c r="L33" s="18"/>
      <c r="M33" s="18"/>
    </row>
    <row r="34" spans="1:13" ht="16.5" hidden="1" customHeight="1">
      <c r="A34" s="338" t="s">
        <v>16</v>
      </c>
      <c r="B34" s="327">
        <v>3947.2</v>
      </c>
      <c r="C34" s="320">
        <f t="shared" si="14"/>
        <v>103.48995435346306</v>
      </c>
      <c r="D34" s="322">
        <f t="shared" si="11"/>
        <v>114.82496407356338</v>
      </c>
      <c r="E34" s="339">
        <v>2406.1</v>
      </c>
      <c r="F34" s="340">
        <f t="shared" si="9"/>
        <v>99.989195299123978</v>
      </c>
      <c r="G34" s="341">
        <f t="shared" si="12"/>
        <v>107.32893210812739</v>
      </c>
      <c r="H34" s="342">
        <v>2240.4</v>
      </c>
      <c r="I34" s="320">
        <f t="shared" si="15"/>
        <v>101.2417981671276</v>
      </c>
      <c r="J34" s="322">
        <f t="shared" si="13"/>
        <v>105.85900585900585</v>
      </c>
      <c r="K34" s="18"/>
      <c r="L34" s="18"/>
      <c r="M34" s="18"/>
    </row>
    <row r="35" spans="1:13" ht="16.5" hidden="1" customHeight="1">
      <c r="A35" s="335" t="s">
        <v>17</v>
      </c>
      <c r="B35" s="330">
        <v>3926.3</v>
      </c>
      <c r="C35" s="315">
        <f t="shared" si="14"/>
        <v>99.470510741791657</v>
      </c>
      <c r="D35" s="316">
        <f t="shared" si="11"/>
        <v>114.21697822305228</v>
      </c>
      <c r="E35" s="336">
        <v>2410.9299999999998</v>
      </c>
      <c r="F35" s="343">
        <f t="shared" si="9"/>
        <v>100.20073978637629</v>
      </c>
      <c r="G35" s="337">
        <f t="shared" si="12"/>
        <v>107.54438397716119</v>
      </c>
      <c r="H35" s="313">
        <v>2270.63</v>
      </c>
      <c r="I35" s="315">
        <f t="shared" si="15"/>
        <v>101.34931262274594</v>
      </c>
      <c r="J35" s="316">
        <f t="shared" si="13"/>
        <v>107.28737478737477</v>
      </c>
      <c r="K35" s="18"/>
      <c r="L35" s="18"/>
      <c r="M35" s="18"/>
    </row>
    <row r="36" spans="1:13" ht="16.5" hidden="1" customHeight="1">
      <c r="A36" s="335" t="s">
        <v>144</v>
      </c>
      <c r="B36" s="330">
        <v>3709.52</v>
      </c>
      <c r="C36" s="315">
        <f t="shared" si="14"/>
        <v>94.478771362351324</v>
      </c>
      <c r="D36" s="316">
        <f>B36/B$29*100</f>
        <v>107.91079771234415</v>
      </c>
      <c r="E36" s="336">
        <v>2423.37</v>
      </c>
      <c r="F36" s="315">
        <f t="shared" ref="F36:F41" si="16">E36/E35*100</f>
        <v>100.51598345866533</v>
      </c>
      <c r="G36" s="337">
        <f>E36/E$29*100</f>
        <v>108.09929520920687</v>
      </c>
      <c r="H36" s="344">
        <v>2305.1999999999998</v>
      </c>
      <c r="I36" s="315">
        <f t="shared" si="15"/>
        <v>101.52248494911103</v>
      </c>
      <c r="J36" s="316">
        <f>H36/H$29*100</f>
        <v>108.92080892080891</v>
      </c>
      <c r="K36" s="18"/>
      <c r="L36" s="18"/>
      <c r="M36" s="18"/>
    </row>
    <row r="37" spans="1:13" ht="16.5" hidden="1" customHeight="1">
      <c r="A37" s="335" t="s">
        <v>155</v>
      </c>
      <c r="B37" s="330">
        <v>3718.28</v>
      </c>
      <c r="C37" s="315">
        <f t="shared" si="14"/>
        <v>100.23614915137269</v>
      </c>
      <c r="D37" s="316">
        <f>B37/B$29*100</f>
        <v>108.16562814538135</v>
      </c>
      <c r="E37" s="336">
        <v>2428.86</v>
      </c>
      <c r="F37" s="315">
        <f t="shared" si="16"/>
        <v>100.22654402753193</v>
      </c>
      <c r="G37" s="337">
        <f>E37/E$29*100</f>
        <v>108.34418770630742</v>
      </c>
      <c r="H37" s="344">
        <v>2225.67</v>
      </c>
      <c r="I37" s="315">
        <f t="shared" si="15"/>
        <v>96.549973971889642</v>
      </c>
      <c r="J37" s="316">
        <f>H37/H$29*100</f>
        <v>105.16301266301267</v>
      </c>
      <c r="K37" s="18"/>
      <c r="L37" s="18"/>
      <c r="M37" s="18"/>
    </row>
    <row r="38" spans="1:13" ht="16.5" hidden="1" customHeight="1">
      <c r="A38" s="345" t="s">
        <v>162</v>
      </c>
      <c r="B38" s="330">
        <v>3475.35</v>
      </c>
      <c r="C38" s="315">
        <f t="shared" si="14"/>
        <v>93.466602837871278</v>
      </c>
      <c r="D38" s="316">
        <f>B38/B$29*100</f>
        <v>101.09873806573229</v>
      </c>
      <c r="E38" s="336">
        <v>2313.62</v>
      </c>
      <c r="F38" s="315">
        <f t="shared" si="16"/>
        <v>95.25538730103834</v>
      </c>
      <c r="G38" s="316">
        <f>E38/E$29*100</f>
        <v>103.20367561780711</v>
      </c>
      <c r="H38" s="330">
        <v>2139.96</v>
      </c>
      <c r="I38" s="315">
        <f t="shared" si="15"/>
        <v>96.149024788041345</v>
      </c>
      <c r="J38" s="316">
        <f>H38/H$29*100</f>
        <v>101.11321111321112</v>
      </c>
      <c r="K38" s="18"/>
      <c r="L38" s="18"/>
      <c r="M38" s="18"/>
    </row>
    <row r="39" spans="1:13" ht="16.5" hidden="1" customHeight="1">
      <c r="A39" s="345" t="s">
        <v>163</v>
      </c>
      <c r="B39" s="330">
        <v>3484.3</v>
      </c>
      <c r="C39" s="315">
        <f t="shared" ref="C39:C44" si="17">B39/B38*100</f>
        <v>100.25752801876071</v>
      </c>
      <c r="D39" s="316">
        <f>B39/B$29*100</f>
        <v>101.35909564286504</v>
      </c>
      <c r="E39" s="336">
        <v>2259.6999999999998</v>
      </c>
      <c r="F39" s="315">
        <f t="shared" si="16"/>
        <v>97.669453064893972</v>
      </c>
      <c r="G39" s="316">
        <f>E39/E$29*100</f>
        <v>100.79846551877954</v>
      </c>
      <c r="H39" s="330">
        <v>2101.3000000000002</v>
      </c>
      <c r="I39" s="315">
        <f t="shared" ref="I39:I44" si="18">H39/H38*100</f>
        <v>98.193424176152831</v>
      </c>
      <c r="J39" s="316">
        <f>H39/H$29*100</f>
        <v>99.286524286524298</v>
      </c>
      <c r="K39" s="18"/>
      <c r="L39" s="18"/>
      <c r="M39" s="18"/>
    </row>
    <row r="40" spans="1:13" ht="16.5" hidden="1" customHeight="1" thickBot="1">
      <c r="A40" s="346" t="s">
        <v>168</v>
      </c>
      <c r="B40" s="347">
        <v>3509.28</v>
      </c>
      <c r="C40" s="348">
        <f t="shared" si="17"/>
        <v>100.71693022988835</v>
      </c>
      <c r="D40" s="349">
        <f>B40/B$29*100</f>
        <v>102.0857696402702</v>
      </c>
      <c r="E40" s="350">
        <v>2268.39</v>
      </c>
      <c r="F40" s="348">
        <f t="shared" si="16"/>
        <v>100.38456432269771</v>
      </c>
      <c r="G40" s="349">
        <f>E40/E$29*100</f>
        <v>101.1861004549915</v>
      </c>
      <c r="H40" s="347">
        <v>2107.6999999999998</v>
      </c>
      <c r="I40" s="348">
        <f t="shared" si="18"/>
        <v>100.30457335934895</v>
      </c>
      <c r="J40" s="349">
        <f>H40/H$29*100</f>
        <v>99.58892458892457</v>
      </c>
      <c r="K40" s="18"/>
      <c r="L40" s="18"/>
      <c r="M40" s="18"/>
    </row>
    <row r="41" spans="1:13" ht="3" hidden="1" customHeight="1">
      <c r="A41" s="331" t="s">
        <v>227</v>
      </c>
      <c r="B41" s="351">
        <v>3484.4</v>
      </c>
      <c r="C41" s="352">
        <f t="shared" si="17"/>
        <v>99.291022659918838</v>
      </c>
      <c r="D41" s="353">
        <f t="shared" ref="D41:D46" si="19">B41/B$41*100</f>
        <v>100</v>
      </c>
      <c r="E41" s="354">
        <v>2298.23</v>
      </c>
      <c r="F41" s="352">
        <f t="shared" si="16"/>
        <v>101.31547044379494</v>
      </c>
      <c r="G41" s="355">
        <f t="shared" ref="G41:G46" si="20">E41/E$41*100</f>
        <v>100</v>
      </c>
      <c r="H41" s="351">
        <v>2131</v>
      </c>
      <c r="I41" s="352">
        <f t="shared" si="18"/>
        <v>101.10547041799119</v>
      </c>
      <c r="J41" s="353">
        <f t="shared" ref="J41:J46" si="21">H41/H$41*100</f>
        <v>100</v>
      </c>
      <c r="K41" s="18"/>
      <c r="L41" s="18"/>
      <c r="M41" s="18"/>
    </row>
    <row r="42" spans="1:13" ht="16.5" hidden="1" customHeight="1">
      <c r="A42" s="335" t="s">
        <v>12</v>
      </c>
      <c r="B42" s="330">
        <v>3582.03</v>
      </c>
      <c r="C42" s="315">
        <f t="shared" si="17"/>
        <v>102.80191711628974</v>
      </c>
      <c r="D42" s="356">
        <f t="shared" si="19"/>
        <v>102.80191711628974</v>
      </c>
      <c r="E42" s="336">
        <v>2348.34</v>
      </c>
      <c r="F42" s="315">
        <f t="shared" ref="F42:F47" si="22">E42/E41*100</f>
        <v>102.18037359185112</v>
      </c>
      <c r="G42" s="357">
        <f t="shared" si="20"/>
        <v>102.18037359185112</v>
      </c>
      <c r="H42" s="358">
        <v>2192.7199999999998</v>
      </c>
      <c r="I42" s="315">
        <f t="shared" si="18"/>
        <v>102.89629282027218</v>
      </c>
      <c r="J42" s="356">
        <f t="shared" si="21"/>
        <v>102.89629282027218</v>
      </c>
      <c r="K42" s="18"/>
      <c r="L42" s="18"/>
      <c r="M42" s="18"/>
    </row>
    <row r="43" spans="1:13" ht="16.5" hidden="1" customHeight="1">
      <c r="A43" s="335" t="s">
        <v>13</v>
      </c>
      <c r="B43" s="330">
        <v>3667.61</v>
      </c>
      <c r="C43" s="315">
        <f t="shared" si="17"/>
        <v>102.38914805291972</v>
      </c>
      <c r="D43" s="356">
        <f t="shared" si="19"/>
        <v>105.25800711743771</v>
      </c>
      <c r="E43" s="336">
        <v>2397.3200000000002</v>
      </c>
      <c r="F43" s="315">
        <f t="shared" si="22"/>
        <v>102.08572864236014</v>
      </c>
      <c r="G43" s="357">
        <f t="shared" si="20"/>
        <v>104.31157891072695</v>
      </c>
      <c r="H43" s="358">
        <v>2239.67</v>
      </c>
      <c r="I43" s="315">
        <f t="shared" si="18"/>
        <v>102.14117625597432</v>
      </c>
      <c r="J43" s="356">
        <f t="shared" si="21"/>
        <v>105.09948381041765</v>
      </c>
      <c r="K43" s="18"/>
      <c r="L43" s="18"/>
      <c r="M43" s="18"/>
    </row>
    <row r="44" spans="1:13" ht="16.5" hidden="1" customHeight="1">
      <c r="A44" s="335" t="s">
        <v>14</v>
      </c>
      <c r="B44" s="330">
        <v>3761.96</v>
      </c>
      <c r="C44" s="315">
        <f t="shared" si="17"/>
        <v>102.57251997895087</v>
      </c>
      <c r="D44" s="356">
        <f t="shared" si="19"/>
        <v>107.96579037997932</v>
      </c>
      <c r="E44" s="336">
        <v>2457.02</v>
      </c>
      <c r="F44" s="315">
        <f t="shared" si="22"/>
        <v>102.49028081357514</v>
      </c>
      <c r="G44" s="357">
        <f t="shared" si="20"/>
        <v>106.9092301466781</v>
      </c>
      <c r="H44" s="358">
        <v>2272.67</v>
      </c>
      <c r="I44" s="315">
        <f t="shared" si="18"/>
        <v>101.47343135372621</v>
      </c>
      <c r="J44" s="356">
        <f t="shared" si="21"/>
        <v>106.64805255748475</v>
      </c>
      <c r="K44" s="18"/>
      <c r="L44" s="18"/>
      <c r="M44" s="18"/>
    </row>
    <row r="45" spans="1:13" ht="16.5" hidden="1" customHeight="1">
      <c r="A45" s="335" t="s">
        <v>15</v>
      </c>
      <c r="B45" s="330">
        <v>3809.35</v>
      </c>
      <c r="C45" s="315">
        <f t="shared" ref="C45:C50" si="23">B45/B44*100</f>
        <v>101.2597156801242</v>
      </c>
      <c r="D45" s="356">
        <f t="shared" si="19"/>
        <v>109.32585237056594</v>
      </c>
      <c r="E45" s="336">
        <v>2470.25</v>
      </c>
      <c r="F45" s="315">
        <f t="shared" si="22"/>
        <v>100.53845715541591</v>
      </c>
      <c r="G45" s="357">
        <f t="shared" si="20"/>
        <v>107.48489054620293</v>
      </c>
      <c r="H45" s="358">
        <v>2282.61</v>
      </c>
      <c r="I45" s="315">
        <f t="shared" ref="I45:I50" si="24">H45/H44*100</f>
        <v>100.43737102174974</v>
      </c>
      <c r="J45" s="356">
        <f t="shared" si="21"/>
        <v>107.11450023463162</v>
      </c>
      <c r="K45" s="18"/>
      <c r="L45" s="18"/>
      <c r="M45" s="18"/>
    </row>
    <row r="46" spans="1:13" ht="16.5" hidden="1" customHeight="1">
      <c r="A46" s="359" t="s">
        <v>16</v>
      </c>
      <c r="B46" s="358">
        <v>3854.5</v>
      </c>
      <c r="C46" s="360">
        <f t="shared" si="23"/>
        <v>101.18524157664694</v>
      </c>
      <c r="D46" s="356">
        <f t="shared" si="19"/>
        <v>110.62162782688554</v>
      </c>
      <c r="E46" s="361">
        <v>2532.1999999999998</v>
      </c>
      <c r="F46" s="360">
        <f t="shared" si="22"/>
        <v>102.50784333569476</v>
      </c>
      <c r="G46" s="357">
        <f t="shared" si="20"/>
        <v>110.18044321064471</v>
      </c>
      <c r="H46" s="358">
        <v>2316.8000000000002</v>
      </c>
      <c r="I46" s="360">
        <f t="shared" si="24"/>
        <v>101.49784676313519</v>
      </c>
      <c r="J46" s="356">
        <f t="shared" si="21"/>
        <v>108.71891130924449</v>
      </c>
      <c r="K46" s="18"/>
      <c r="L46" s="18"/>
      <c r="M46" s="18"/>
    </row>
    <row r="47" spans="1:13" ht="16.5" hidden="1" customHeight="1">
      <c r="A47" s="359" t="s">
        <v>17</v>
      </c>
      <c r="B47" s="358">
        <v>3808.84</v>
      </c>
      <c r="C47" s="360">
        <f t="shared" si="23"/>
        <v>98.815410559086786</v>
      </c>
      <c r="D47" s="356">
        <f t="shared" ref="D47:D52" si="25">B47/B$41*100</f>
        <v>109.31121570428195</v>
      </c>
      <c r="E47" s="361">
        <v>2548.98</v>
      </c>
      <c r="F47" s="360">
        <f t="shared" si="22"/>
        <v>100.66266487639209</v>
      </c>
      <c r="G47" s="357">
        <f t="shared" ref="G47:G52" si="26">E47/E$41*100</f>
        <v>110.91057030845477</v>
      </c>
      <c r="H47" s="358">
        <v>2344.36</v>
      </c>
      <c r="I47" s="360">
        <f t="shared" si="24"/>
        <v>101.18957182320443</v>
      </c>
      <c r="J47" s="356">
        <f t="shared" ref="J47:J52" si="27">H47/H$41*100</f>
        <v>110.01220084467387</v>
      </c>
      <c r="K47" s="18"/>
      <c r="L47" s="18"/>
      <c r="M47" s="18"/>
    </row>
    <row r="48" spans="1:13" ht="16.5" hidden="1" customHeight="1">
      <c r="A48" s="362" t="s">
        <v>144</v>
      </c>
      <c r="B48" s="363">
        <v>3758.33</v>
      </c>
      <c r="C48" s="364">
        <f t="shared" si="23"/>
        <v>98.673874460465655</v>
      </c>
      <c r="D48" s="365">
        <f t="shared" si="25"/>
        <v>107.86161175525197</v>
      </c>
      <c r="E48" s="366">
        <v>2617.46</v>
      </c>
      <c r="F48" s="364">
        <f t="shared" ref="F48:F53" si="28">E48/E47*100</f>
        <v>102.68656482200724</v>
      </c>
      <c r="G48" s="367">
        <f t="shared" si="26"/>
        <v>113.89025467424932</v>
      </c>
      <c r="H48" s="363">
        <v>2354.6</v>
      </c>
      <c r="I48" s="364">
        <f t="shared" si="24"/>
        <v>100.4367929840127</v>
      </c>
      <c r="J48" s="365">
        <f t="shared" si="27"/>
        <v>110.49272641952135</v>
      </c>
      <c r="K48" s="18"/>
      <c r="L48" s="18"/>
      <c r="M48" s="18"/>
    </row>
    <row r="49" spans="1:13" ht="16.5" hidden="1" customHeight="1">
      <c r="A49" s="362" t="s">
        <v>155</v>
      </c>
      <c r="B49" s="363">
        <v>3877.71</v>
      </c>
      <c r="C49" s="364">
        <f t="shared" si="23"/>
        <v>103.17641079947744</v>
      </c>
      <c r="D49" s="365">
        <f t="shared" si="25"/>
        <v>111.28773963953623</v>
      </c>
      <c r="E49" s="366">
        <v>2590.12</v>
      </c>
      <c r="F49" s="364">
        <f t="shared" si="28"/>
        <v>98.955475919402772</v>
      </c>
      <c r="G49" s="367">
        <f t="shared" si="26"/>
        <v>112.70064353872327</v>
      </c>
      <c r="H49" s="363">
        <v>2371.96</v>
      </c>
      <c r="I49" s="364">
        <f t="shared" si="24"/>
        <v>100.7372802174467</v>
      </c>
      <c r="J49" s="365">
        <f t="shared" si="27"/>
        <v>111.30736743312998</v>
      </c>
      <c r="K49" s="18"/>
      <c r="L49" s="18"/>
      <c r="M49" s="18"/>
    </row>
    <row r="50" spans="1:13" ht="16.5" hidden="1" customHeight="1">
      <c r="A50" s="362" t="s">
        <v>162</v>
      </c>
      <c r="B50" s="363">
        <v>3758.21</v>
      </c>
      <c r="C50" s="364">
        <f t="shared" si="23"/>
        <v>96.918284245082802</v>
      </c>
      <c r="D50" s="365">
        <f t="shared" si="25"/>
        <v>107.85816783377338</v>
      </c>
      <c r="E50" s="366">
        <v>2496.67</v>
      </c>
      <c r="F50" s="364">
        <f t="shared" si="28"/>
        <v>96.392059055178919</v>
      </c>
      <c r="G50" s="367">
        <f t="shared" si="26"/>
        <v>108.63447087541283</v>
      </c>
      <c r="H50" s="363">
        <v>2442.54</v>
      </c>
      <c r="I50" s="364">
        <f t="shared" si="24"/>
        <v>102.97559823943068</v>
      </c>
      <c r="J50" s="365">
        <f t="shared" si="27"/>
        <v>114.61942749882684</v>
      </c>
      <c r="K50" s="18"/>
      <c r="L50" s="18"/>
      <c r="M50" s="18"/>
    </row>
    <row r="51" spans="1:13" ht="16.5" hidden="1" customHeight="1">
      <c r="A51" s="362" t="s">
        <v>163</v>
      </c>
      <c r="B51" s="363">
        <v>3894.63</v>
      </c>
      <c r="C51" s="364">
        <f>B51/B50*100</f>
        <v>103.62991956277057</v>
      </c>
      <c r="D51" s="365">
        <f t="shared" si="25"/>
        <v>111.77333256801745</v>
      </c>
      <c r="E51" s="366">
        <v>2539.16</v>
      </c>
      <c r="F51" s="364">
        <f t="shared" si="28"/>
        <v>101.70186688669307</v>
      </c>
      <c r="G51" s="367">
        <f t="shared" si="26"/>
        <v>110.48328496277568</v>
      </c>
      <c r="H51" s="363">
        <v>2464.96</v>
      </c>
      <c r="I51" s="364">
        <f>H51/H50*100</f>
        <v>100.91789694334588</v>
      </c>
      <c r="J51" s="365">
        <f t="shared" si="27"/>
        <v>115.67151572031911</v>
      </c>
      <c r="K51" s="18"/>
      <c r="L51" s="18"/>
      <c r="M51" s="18"/>
    </row>
    <row r="52" spans="1:13" ht="3.75" hidden="1" customHeight="1" thickBot="1">
      <c r="A52" s="362" t="s">
        <v>168</v>
      </c>
      <c r="B52" s="363">
        <v>3912.55</v>
      </c>
      <c r="C52" s="364">
        <f>B52/B51*100</f>
        <v>100.46012073033896</v>
      </c>
      <c r="D52" s="365">
        <f t="shared" si="25"/>
        <v>112.2876248421536</v>
      </c>
      <c r="E52" s="366">
        <v>2618.0300000000002</v>
      </c>
      <c r="F52" s="364">
        <f t="shared" si="28"/>
        <v>103.10614533940358</v>
      </c>
      <c r="G52" s="367">
        <f t="shared" si="26"/>
        <v>113.91505636946695</v>
      </c>
      <c r="H52" s="363">
        <v>2519.35</v>
      </c>
      <c r="I52" s="364">
        <f>H52/H51*100</f>
        <v>102.20652667791769</v>
      </c>
      <c r="J52" s="365">
        <f t="shared" si="27"/>
        <v>118.22383857343969</v>
      </c>
      <c r="K52" s="18"/>
      <c r="L52" s="18"/>
      <c r="M52" s="18"/>
    </row>
    <row r="53" spans="1:13" ht="16.5" customHeight="1" thickBot="1">
      <c r="A53" s="648" t="s">
        <v>239</v>
      </c>
      <c r="B53" s="368">
        <v>3952.34</v>
      </c>
      <c r="C53" s="369">
        <f>B53/B52*100</f>
        <v>101.01698380851363</v>
      </c>
      <c r="D53" s="370">
        <f>B53/B$53*100</f>
        <v>100</v>
      </c>
      <c r="E53" s="368">
        <v>2701.4</v>
      </c>
      <c r="F53" s="369">
        <f t="shared" si="28"/>
        <v>103.18445548752307</v>
      </c>
      <c r="G53" s="370">
        <f>E53/E$53*100</f>
        <v>100</v>
      </c>
      <c r="H53" s="368">
        <v>2625.65</v>
      </c>
      <c r="I53" s="369">
        <f>H53/H52*100</f>
        <v>104.21934229067023</v>
      </c>
      <c r="J53" s="370">
        <f>H53/H$53*100</f>
        <v>100</v>
      </c>
      <c r="K53" s="18"/>
      <c r="L53" s="18"/>
      <c r="M53" s="18"/>
    </row>
    <row r="54" spans="1:13" ht="16.5" customHeight="1" thickBot="1">
      <c r="A54" s="738" t="s">
        <v>589</v>
      </c>
      <c r="B54" s="739"/>
      <c r="C54" s="739"/>
      <c r="D54" s="739"/>
      <c r="E54" s="739"/>
      <c r="F54" s="739"/>
      <c r="G54" s="739"/>
      <c r="H54" s="739"/>
      <c r="I54" s="739"/>
      <c r="J54" s="740"/>
      <c r="K54" s="18"/>
      <c r="L54" s="18"/>
      <c r="M54" s="18"/>
    </row>
    <row r="55" spans="1:13" ht="16.5" customHeight="1">
      <c r="A55" s="644" t="s">
        <v>12</v>
      </c>
      <c r="B55" s="645">
        <v>4105.6099999999997</v>
      </c>
      <c r="C55" s="646">
        <v>103.87795584387982</v>
      </c>
      <c r="D55" s="647">
        <v>103.87795584387982</v>
      </c>
      <c r="E55" s="645">
        <v>2897.94</v>
      </c>
      <c r="F55" s="646">
        <v>107.27548678463019</v>
      </c>
      <c r="G55" s="647">
        <v>107.27548678463019</v>
      </c>
      <c r="H55" s="645">
        <v>2768.69</v>
      </c>
      <c r="I55" s="646">
        <v>105.44779387961076</v>
      </c>
      <c r="J55" s="647">
        <v>105.44779387961076</v>
      </c>
      <c r="K55" s="18"/>
      <c r="L55" s="18"/>
      <c r="M55" s="18"/>
    </row>
    <row r="56" spans="1:13" ht="16.5" customHeight="1">
      <c r="A56" s="371" t="s">
        <v>13</v>
      </c>
      <c r="B56" s="363">
        <v>4081.7</v>
      </c>
      <c r="C56" s="364">
        <f>B56/B55*100</f>
        <v>99.417626126202933</v>
      </c>
      <c r="D56" s="365">
        <f>B56/B$53*100</f>
        <v>103.27299776841062</v>
      </c>
      <c r="E56" s="363">
        <v>3001.54</v>
      </c>
      <c r="F56" s="364">
        <f>E56/E55*100</f>
        <v>103.57495324264822</v>
      </c>
      <c r="G56" s="365">
        <f>E56/E$53*100</f>
        <v>111.11053527800398</v>
      </c>
      <c r="H56" s="363">
        <v>2824.88</v>
      </c>
      <c r="I56" s="364">
        <f>H56/H55*100</f>
        <v>102.02947964560857</v>
      </c>
      <c r="J56" s="365">
        <f>H56/H$53*100</f>
        <v>107.58783539314074</v>
      </c>
      <c r="K56" s="18"/>
      <c r="L56" s="18"/>
      <c r="M56" s="18"/>
    </row>
    <row r="57" spans="1:13" ht="16.5" customHeight="1">
      <c r="A57" s="371" t="s">
        <v>14</v>
      </c>
      <c r="B57" s="363">
        <v>4440.1000000000004</v>
      </c>
      <c r="C57" s="364">
        <f>B57/B56*100</f>
        <v>108.78065511919056</v>
      </c>
      <c r="D57" s="365">
        <f>B57/B$53*100</f>
        <v>112.3410435337041</v>
      </c>
      <c r="E57" s="363">
        <v>3022.49</v>
      </c>
      <c r="F57" s="364">
        <f>E57/E56*100</f>
        <v>100.69797503947973</v>
      </c>
      <c r="G57" s="365">
        <f>E57/E$53*100</f>
        <v>111.88605908047677</v>
      </c>
      <c r="H57" s="363">
        <v>2845.07</v>
      </c>
      <c r="I57" s="364">
        <f>H57/H56*100</f>
        <v>100.71472062530088</v>
      </c>
      <c r="J57" s="365">
        <f>H57/H$53*100</f>
        <v>108.35678784301031</v>
      </c>
      <c r="K57" s="18"/>
      <c r="L57" s="18"/>
      <c r="M57" s="18"/>
    </row>
    <row r="58" spans="1:13" ht="16.5" customHeight="1">
      <c r="A58" s="371" t="s">
        <v>15</v>
      </c>
      <c r="B58" s="363">
        <v>4557.97</v>
      </c>
      <c r="C58" s="364">
        <f>B58/B57*100</f>
        <v>102.65466993986621</v>
      </c>
      <c r="D58" s="365">
        <f>B58/B$53*100</f>
        <v>115.32332744652535</v>
      </c>
      <c r="E58" s="363">
        <v>3016.1</v>
      </c>
      <c r="F58" s="364">
        <f>E58/E57*100</f>
        <v>99.788584908469517</v>
      </c>
      <c r="G58" s="365">
        <f>E58/E$53*100</f>
        <v>111.64951506626193</v>
      </c>
      <c r="H58" s="363">
        <v>2840.38</v>
      </c>
      <c r="I58" s="364">
        <f>H58/H57*100</f>
        <v>99.83515344086436</v>
      </c>
      <c r="J58" s="365">
        <f>H58/H$53*100</f>
        <v>108.17816540666121</v>
      </c>
      <c r="K58" s="18"/>
      <c r="L58" s="18"/>
      <c r="M58" s="18"/>
    </row>
    <row r="59" spans="1:13" ht="16.5" customHeight="1">
      <c r="A59" s="372" t="s">
        <v>16</v>
      </c>
      <c r="B59" s="358">
        <v>4443.84</v>
      </c>
      <c r="C59" s="360">
        <f>B59/B58*100</f>
        <v>97.496034418831186</v>
      </c>
      <c r="D59" s="356">
        <f>B59/B$53*100</f>
        <v>112.43567102020575</v>
      </c>
      <c r="E59" s="358">
        <v>2974.58</v>
      </c>
      <c r="F59" s="360">
        <f>E59/E58*100</f>
        <v>98.623387818706277</v>
      </c>
      <c r="G59" s="356">
        <f>E59/E$53*100</f>
        <v>110.11253424150441</v>
      </c>
      <c r="H59" s="358">
        <v>2807.01</v>
      </c>
      <c r="I59" s="360">
        <f>H59/H58*100</f>
        <v>98.825157197276425</v>
      </c>
      <c r="J59" s="356">
        <f>H59/H$53*100</f>
        <v>106.90724201626264</v>
      </c>
      <c r="K59" s="18"/>
      <c r="L59" s="18"/>
      <c r="M59" s="18"/>
    </row>
    <row r="60" spans="1:13" ht="16.5" customHeight="1">
      <c r="A60" s="372" t="s">
        <v>17</v>
      </c>
      <c r="B60" s="358">
        <v>4053.7</v>
      </c>
      <c r="C60" s="360">
        <v>91.220656009217251</v>
      </c>
      <c r="D60" s="356">
        <v>102.56455669299704</v>
      </c>
      <c r="E60" s="358">
        <v>2905.41</v>
      </c>
      <c r="F60" s="360">
        <v>97.674629695620894</v>
      </c>
      <c r="G60" s="356">
        <v>107.55201006885318</v>
      </c>
      <c r="H60" s="358">
        <v>2761.45</v>
      </c>
      <c r="I60" s="360">
        <v>98.376920637974195</v>
      </c>
      <c r="J60" s="356">
        <v>105.17205263458571</v>
      </c>
      <c r="K60" s="18"/>
      <c r="L60" s="18"/>
      <c r="M60" s="18"/>
    </row>
    <row r="61" spans="1:13" ht="16.5" customHeight="1">
      <c r="A61" s="372" t="s">
        <v>144</v>
      </c>
      <c r="B61" s="358">
        <v>4075.78</v>
      </c>
      <c r="C61" s="360">
        <f t="shared" ref="C61:C66" si="29">B61/B60*100</f>
        <v>100.54468756938107</v>
      </c>
      <c r="D61" s="356">
        <f t="shared" ref="D61:D66" si="30">B61/B$53*100</f>
        <v>103.1232130838946</v>
      </c>
      <c r="E61" s="358">
        <v>2913.7</v>
      </c>
      <c r="F61" s="360">
        <f t="shared" ref="F61:F66" si="31">E61/E60*100</f>
        <v>100.28532978133894</v>
      </c>
      <c r="G61" s="356">
        <f t="shared" ref="G61:G66" si="32">E61/E$53*100</f>
        <v>107.85888798400829</v>
      </c>
      <c r="H61" s="358">
        <v>2688.96</v>
      </c>
      <c r="I61" s="360">
        <f t="shared" ref="I61:I66" si="33">H61/H60*100</f>
        <v>97.374929837585327</v>
      </c>
      <c r="J61" s="356">
        <f t="shared" ref="J61:J66" si="34">H61/H$53*100</f>
        <v>102.41121246167614</v>
      </c>
      <c r="K61" s="18"/>
      <c r="L61" s="18"/>
      <c r="M61" s="18"/>
    </row>
    <row r="62" spans="1:13" ht="16.5" customHeight="1">
      <c r="A62" s="372" t="s">
        <v>155</v>
      </c>
      <c r="B62" s="358">
        <v>3940.71</v>
      </c>
      <c r="C62" s="360">
        <f t="shared" si="29"/>
        <v>96.686033102866205</v>
      </c>
      <c r="D62" s="356">
        <f t="shared" si="30"/>
        <v>99.705743939033582</v>
      </c>
      <c r="E62" s="358">
        <v>2801.42</v>
      </c>
      <c r="F62" s="360">
        <f t="shared" si="31"/>
        <v>96.14648042008443</v>
      </c>
      <c r="G62" s="356">
        <f t="shared" si="32"/>
        <v>103.70252461686533</v>
      </c>
      <c r="H62" s="358">
        <v>2512.88</v>
      </c>
      <c r="I62" s="360">
        <f t="shared" si="33"/>
        <v>93.451743424967276</v>
      </c>
      <c r="J62" s="356">
        <f t="shared" si="34"/>
        <v>95.705063508083711</v>
      </c>
      <c r="K62" s="18"/>
      <c r="L62" s="18"/>
      <c r="M62" s="18"/>
    </row>
    <row r="63" spans="1:13" ht="16.5" customHeight="1">
      <c r="A63" s="372" t="s">
        <v>162</v>
      </c>
      <c r="B63" s="358">
        <v>3884.4</v>
      </c>
      <c r="C63" s="360">
        <f t="shared" si="29"/>
        <v>98.571069680336791</v>
      </c>
      <c r="D63" s="356">
        <f t="shared" si="30"/>
        <v>98.281018333442972</v>
      </c>
      <c r="E63" s="358">
        <v>2684.02</v>
      </c>
      <c r="F63" s="360">
        <f t="shared" si="31"/>
        <v>95.809268156863297</v>
      </c>
      <c r="G63" s="356">
        <f t="shared" si="32"/>
        <v>99.356629895609686</v>
      </c>
      <c r="H63" s="358">
        <v>2409.14</v>
      </c>
      <c r="I63" s="360">
        <f t="shared" si="33"/>
        <v>95.871669160485169</v>
      </c>
      <c r="J63" s="356">
        <f t="shared" si="34"/>
        <v>91.754041856302237</v>
      </c>
      <c r="K63" s="18"/>
      <c r="L63" s="18"/>
      <c r="M63" s="18"/>
    </row>
    <row r="64" spans="1:13" ht="16.5" customHeight="1">
      <c r="A64" s="371" t="s">
        <v>163</v>
      </c>
      <c r="B64" s="363">
        <v>3835.7</v>
      </c>
      <c r="C64" s="364">
        <f t="shared" si="29"/>
        <v>98.746267119761086</v>
      </c>
      <c r="D64" s="365">
        <f t="shared" si="30"/>
        <v>97.048836891562956</v>
      </c>
      <c r="E64" s="363">
        <v>2672.73</v>
      </c>
      <c r="F64" s="364">
        <f t="shared" si="31"/>
        <v>99.579362299833832</v>
      </c>
      <c r="G64" s="365">
        <f t="shared" si="32"/>
        <v>98.938698452654165</v>
      </c>
      <c r="H64" s="363">
        <v>2390.75</v>
      </c>
      <c r="I64" s="364">
        <f t="shared" si="33"/>
        <v>99.236657064346616</v>
      </c>
      <c r="J64" s="365">
        <f t="shared" si="34"/>
        <v>91.053643859615704</v>
      </c>
      <c r="K64" s="18"/>
      <c r="L64" s="18"/>
      <c r="M64" s="18"/>
    </row>
    <row r="65" spans="1:14" ht="16.5" customHeight="1">
      <c r="A65" s="372" t="s">
        <v>168</v>
      </c>
      <c r="B65" s="358">
        <v>3853.3</v>
      </c>
      <c r="C65" s="360">
        <f t="shared" si="29"/>
        <v>100.45884714654431</v>
      </c>
      <c r="D65" s="356">
        <f t="shared" si="30"/>
        <v>97.494142710394343</v>
      </c>
      <c r="E65" s="358">
        <v>2679.44</v>
      </c>
      <c r="F65" s="360">
        <f t="shared" si="31"/>
        <v>100.25105416559099</v>
      </c>
      <c r="G65" s="356">
        <f t="shared" si="32"/>
        <v>99.187088176501064</v>
      </c>
      <c r="H65" s="358">
        <v>2399.58</v>
      </c>
      <c r="I65" s="360">
        <f t="shared" si="33"/>
        <v>100.36934016522012</v>
      </c>
      <c r="J65" s="356">
        <f t="shared" si="34"/>
        <v>91.389941538285754</v>
      </c>
      <c r="K65" s="18"/>
      <c r="L65" s="18"/>
      <c r="M65" s="18"/>
    </row>
    <row r="66" spans="1:14" ht="16.5" customHeight="1" thickBot="1">
      <c r="A66" s="649" t="s">
        <v>503</v>
      </c>
      <c r="B66" s="373">
        <v>3866.83</v>
      </c>
      <c r="C66" s="374">
        <f t="shared" si="29"/>
        <v>100.35112760491008</v>
      </c>
      <c r="D66" s="375">
        <f t="shared" si="30"/>
        <v>97.836471558620957</v>
      </c>
      <c r="E66" s="373">
        <v>2713.61</v>
      </c>
      <c r="F66" s="374">
        <f t="shared" si="31"/>
        <v>101.2752664735915</v>
      </c>
      <c r="G66" s="375">
        <f t="shared" si="32"/>
        <v>100.45198785814762</v>
      </c>
      <c r="H66" s="373">
        <v>2419.9299999999998</v>
      </c>
      <c r="I66" s="374">
        <f t="shared" si="33"/>
        <v>100.84806507805533</v>
      </c>
      <c r="J66" s="375">
        <f t="shared" si="34"/>
        <v>92.164987717327136</v>
      </c>
      <c r="K66" s="18"/>
      <c r="L66" s="18"/>
      <c r="M66" s="18"/>
    </row>
    <row r="67" spans="1:14" ht="22.5" customHeight="1">
      <c r="A67" s="741" t="s">
        <v>170</v>
      </c>
      <c r="B67" s="741"/>
      <c r="C67" s="741"/>
      <c r="D67" s="741"/>
      <c r="E67" s="741"/>
      <c r="F67" s="741"/>
      <c r="G67" s="741"/>
      <c r="H67" s="741"/>
      <c r="I67" s="741"/>
      <c r="J67" s="741"/>
      <c r="K67" s="18"/>
      <c r="L67" s="18"/>
      <c r="M67" s="18"/>
    </row>
    <row r="68" spans="1:14" ht="12.75">
      <c r="A68" s="20"/>
      <c r="B68" s="148"/>
      <c r="C68" s="20"/>
      <c r="D68" s="20"/>
      <c r="E68" s="20"/>
      <c r="F68" s="20"/>
      <c r="G68" s="20"/>
      <c r="H68" s="20"/>
      <c r="I68" s="20"/>
      <c r="J68" s="20"/>
      <c r="K68" s="18"/>
      <c r="L68" s="18"/>
      <c r="M68" s="18"/>
    </row>
    <row r="69" spans="1:14" ht="24" customHeight="1">
      <c r="A69" s="742"/>
      <c r="B69" s="742"/>
      <c r="C69" s="742"/>
      <c r="D69" s="742"/>
      <c r="E69" s="742"/>
      <c r="F69" s="742"/>
      <c r="G69" s="742"/>
      <c r="H69" s="742"/>
      <c r="I69" s="742"/>
      <c r="J69" s="742"/>
      <c r="K69" s="147"/>
    </row>
    <row r="70" spans="1:14">
      <c r="A70" s="20"/>
      <c r="B70" s="20"/>
      <c r="C70" s="20"/>
      <c r="D70" s="20"/>
      <c r="E70" s="20"/>
      <c r="F70" s="20"/>
      <c r="G70" s="20"/>
      <c r="H70" s="24"/>
      <c r="I70" s="24"/>
      <c r="J70" s="24"/>
    </row>
    <row r="72" spans="1:14">
      <c r="N72" s="59"/>
    </row>
    <row r="73" spans="1:14">
      <c r="N73" s="59"/>
    </row>
    <row r="74" spans="1:14">
      <c r="N74" s="59"/>
    </row>
    <row r="75" spans="1:14">
      <c r="N75" s="59"/>
    </row>
    <row r="76" spans="1:14">
      <c r="N76" s="59"/>
    </row>
    <row r="77" spans="1:14">
      <c r="N77" s="59"/>
    </row>
    <row r="78" spans="1:14">
      <c r="M78" s="59"/>
      <c r="N78" s="59"/>
    </row>
    <row r="79" spans="1:14">
      <c r="M79" s="59"/>
      <c r="N79" s="59"/>
    </row>
    <row r="80" spans="1:14">
      <c r="M80" s="59"/>
      <c r="N80" s="59"/>
    </row>
    <row r="81" spans="13:14">
      <c r="M81" s="59"/>
      <c r="N81" s="59"/>
    </row>
    <row r="82" spans="13:14">
      <c r="M82" s="59"/>
      <c r="N82" s="59"/>
    </row>
    <row r="83" spans="13:14">
      <c r="M83" s="59"/>
      <c r="N83" s="59"/>
    </row>
    <row r="84" spans="13:14">
      <c r="M84" s="59"/>
      <c r="N84" s="59"/>
    </row>
    <row r="85" spans="13:14">
      <c r="M85" s="59"/>
      <c r="N85" s="59"/>
    </row>
    <row r="86" spans="13:14">
      <c r="M86" s="59"/>
    </row>
    <row r="87" spans="13:14">
      <c r="M87" s="59"/>
    </row>
    <row r="88" spans="13:14">
      <c r="M88" s="59"/>
    </row>
    <row r="89" spans="13:14">
      <c r="M89" s="59"/>
    </row>
    <row r="90" spans="13:14">
      <c r="M90" s="59"/>
    </row>
    <row r="91" spans="13:14">
      <c r="M91" s="59"/>
    </row>
  </sheetData>
  <mergeCells count="17">
    <mergeCell ref="I4:I5"/>
    <mergeCell ref="A54:J54"/>
    <mergeCell ref="A67:J67"/>
    <mergeCell ref="A69:J69"/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3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6"/>
  <sheetViews>
    <sheetView zoomScale="70" zoomScaleNormal="70" workbookViewId="0">
      <selection activeCell="B1" sqref="B1:F1"/>
    </sheetView>
  </sheetViews>
  <sheetFormatPr defaultRowHeight="16.5"/>
  <cols>
    <col min="1" max="1" width="5.7109375" style="9" customWidth="1"/>
    <col min="2" max="2" width="99.28515625" style="16" customWidth="1"/>
    <col min="3" max="3" width="10.140625" style="16" bestFit="1" customWidth="1"/>
    <col min="4" max="4" width="18.85546875" style="16" customWidth="1"/>
    <col min="5" max="5" width="19" style="2" customWidth="1"/>
    <col min="6" max="6" width="19.5703125" style="464" customWidth="1"/>
    <col min="7" max="16384" width="9.140625" style="16"/>
  </cols>
  <sheetData>
    <row r="1" spans="1:6" ht="20.25" customHeight="1">
      <c r="B1" s="763" t="s">
        <v>373</v>
      </c>
      <c r="C1" s="763"/>
      <c r="D1" s="763"/>
      <c r="E1" s="763"/>
      <c r="F1" s="763"/>
    </row>
    <row r="2" spans="1:6" ht="14.25" customHeight="1" thickBot="1">
      <c r="E2" s="764" t="s">
        <v>374</v>
      </c>
      <c r="F2" s="764"/>
    </row>
    <row r="3" spans="1:6" ht="39" thickBot="1">
      <c r="A3" s="765"/>
      <c r="B3" s="671" t="s">
        <v>74</v>
      </c>
      <c r="C3" s="767" t="s">
        <v>70</v>
      </c>
      <c r="D3" s="768"/>
      <c r="E3" s="769"/>
      <c r="F3" s="413" t="s">
        <v>375</v>
      </c>
    </row>
    <row r="4" spans="1:6" ht="15.75" customHeight="1" thickBot="1">
      <c r="A4" s="766"/>
      <c r="B4" s="731"/>
      <c r="C4" s="122" t="s">
        <v>46</v>
      </c>
      <c r="D4" s="123" t="s">
        <v>513</v>
      </c>
      <c r="E4" s="123" t="s">
        <v>514</v>
      </c>
      <c r="F4" s="414" t="s">
        <v>560</v>
      </c>
    </row>
    <row r="5" spans="1:6" ht="19.5" customHeight="1">
      <c r="A5" s="770" t="s">
        <v>63</v>
      </c>
      <c r="B5" s="5" t="s">
        <v>561</v>
      </c>
      <c r="C5" s="415" t="s">
        <v>376</v>
      </c>
      <c r="D5" s="416">
        <v>39</v>
      </c>
      <c r="E5" s="415">
        <v>40</v>
      </c>
      <c r="F5" s="422">
        <v>20</v>
      </c>
    </row>
    <row r="6" spans="1:6" ht="18" customHeight="1">
      <c r="A6" s="770"/>
      <c r="B6" s="417" t="s">
        <v>377</v>
      </c>
      <c r="C6" s="416"/>
      <c r="D6" s="416"/>
      <c r="E6" s="416"/>
      <c r="F6" s="422"/>
    </row>
    <row r="7" spans="1:6" ht="18" customHeight="1">
      <c r="A7" s="770"/>
      <c r="B7" s="6" t="s">
        <v>378</v>
      </c>
      <c r="C7" s="416" t="s">
        <v>37</v>
      </c>
      <c r="D7" s="418">
        <v>8343</v>
      </c>
      <c r="E7" s="141">
        <v>9729</v>
      </c>
      <c r="F7" s="619">
        <v>2049</v>
      </c>
    </row>
    <row r="8" spans="1:6">
      <c r="A8" s="770"/>
      <c r="B8" s="6" t="s">
        <v>379</v>
      </c>
      <c r="C8" s="416" t="s">
        <v>37</v>
      </c>
      <c r="D8" s="419">
        <v>7862</v>
      </c>
      <c r="E8" s="141">
        <v>9030</v>
      </c>
      <c r="F8" s="619"/>
    </row>
    <row r="9" spans="1:6">
      <c r="A9" s="770"/>
      <c r="B9" s="6" t="s">
        <v>380</v>
      </c>
      <c r="C9" s="416" t="s">
        <v>37</v>
      </c>
      <c r="D9" s="419">
        <v>5995</v>
      </c>
      <c r="E9" s="141">
        <v>6799</v>
      </c>
      <c r="F9" s="619"/>
    </row>
    <row r="10" spans="1:6" ht="20.25" thickBot="1">
      <c r="A10" s="770"/>
      <c r="B10" s="6" t="s">
        <v>562</v>
      </c>
      <c r="C10" s="420" t="s">
        <v>37</v>
      </c>
      <c r="D10" s="421" t="s">
        <v>563</v>
      </c>
      <c r="E10" s="434" t="s">
        <v>564</v>
      </c>
      <c r="F10" s="616"/>
    </row>
    <row r="11" spans="1:6">
      <c r="A11" s="771"/>
      <c r="B11" s="139" t="s">
        <v>565</v>
      </c>
      <c r="C11" s="422" t="s">
        <v>381</v>
      </c>
      <c r="D11" s="423" t="s">
        <v>566</v>
      </c>
      <c r="E11" s="424" t="s">
        <v>567</v>
      </c>
      <c r="F11" s="615" t="s">
        <v>382</v>
      </c>
    </row>
    <row r="12" spans="1:6" ht="15.75" customHeight="1">
      <c r="A12" s="771"/>
      <c r="B12" s="425" t="s">
        <v>383</v>
      </c>
      <c r="C12" s="422" t="s">
        <v>376</v>
      </c>
      <c r="D12" s="424">
        <v>30</v>
      </c>
      <c r="E12" s="424">
        <v>30</v>
      </c>
      <c r="F12" s="619"/>
    </row>
    <row r="13" spans="1:6" ht="19.5" hidden="1">
      <c r="A13" s="771"/>
      <c r="B13" s="425" t="s">
        <v>384</v>
      </c>
      <c r="C13" s="422" t="s">
        <v>376</v>
      </c>
      <c r="D13" s="424">
        <v>0</v>
      </c>
      <c r="E13" s="424">
        <v>0</v>
      </c>
      <c r="F13" s="619"/>
    </row>
    <row r="14" spans="1:6">
      <c r="A14" s="771"/>
      <c r="B14" s="425" t="s">
        <v>385</v>
      </c>
      <c r="C14" s="422" t="s">
        <v>376</v>
      </c>
      <c r="D14" s="424">
        <v>2</v>
      </c>
      <c r="E14" s="424">
        <v>2</v>
      </c>
      <c r="F14" s="619"/>
    </row>
    <row r="15" spans="1:6">
      <c r="A15" s="771"/>
      <c r="B15" s="425" t="s">
        <v>386</v>
      </c>
      <c r="C15" s="422" t="s">
        <v>376</v>
      </c>
      <c r="D15" s="424">
        <v>6</v>
      </c>
      <c r="E15" s="424">
        <v>6</v>
      </c>
      <c r="F15" s="619"/>
    </row>
    <row r="16" spans="1:6">
      <c r="A16" s="771"/>
      <c r="B16" s="425" t="s">
        <v>387</v>
      </c>
      <c r="C16" s="422" t="s">
        <v>376</v>
      </c>
      <c r="D16" s="424">
        <v>1</v>
      </c>
      <c r="E16" s="424">
        <v>1</v>
      </c>
      <c r="F16" s="619"/>
    </row>
    <row r="17" spans="1:6" hidden="1">
      <c r="A17" s="771"/>
      <c r="B17" s="425" t="s">
        <v>388</v>
      </c>
      <c r="C17" s="422" t="s">
        <v>376</v>
      </c>
      <c r="D17" s="424">
        <v>1</v>
      </c>
      <c r="E17" s="424">
        <v>1</v>
      </c>
      <c r="F17" s="619"/>
    </row>
    <row r="18" spans="1:6">
      <c r="A18" s="771"/>
      <c r="B18" s="425" t="s">
        <v>389</v>
      </c>
      <c r="C18" s="422" t="s">
        <v>376</v>
      </c>
      <c r="D18" s="426">
        <v>3</v>
      </c>
      <c r="E18" s="426">
        <v>3</v>
      </c>
      <c r="F18" s="619"/>
    </row>
    <row r="19" spans="1:6">
      <c r="A19" s="771"/>
      <c r="B19" s="427" t="s">
        <v>390</v>
      </c>
      <c r="C19" s="422"/>
      <c r="D19" s="426"/>
      <c r="E19" s="426"/>
      <c r="F19" s="619"/>
    </row>
    <row r="20" spans="1:6" s="428" customFormat="1">
      <c r="A20" s="771"/>
      <c r="B20" s="623" t="s">
        <v>391</v>
      </c>
      <c r="C20" s="422" t="s">
        <v>376</v>
      </c>
      <c r="D20" s="446">
        <v>1</v>
      </c>
      <c r="E20" s="446">
        <v>1</v>
      </c>
      <c r="F20" s="619"/>
    </row>
    <row r="21" spans="1:6">
      <c r="A21" s="771"/>
      <c r="B21" s="425" t="s">
        <v>392</v>
      </c>
      <c r="C21" s="422" t="s">
        <v>376</v>
      </c>
      <c r="D21" s="624" t="s">
        <v>393</v>
      </c>
      <c r="E21" s="429" t="s">
        <v>393</v>
      </c>
      <c r="F21" s="619"/>
    </row>
    <row r="22" spans="1:6">
      <c r="A22" s="771"/>
      <c r="B22" s="427" t="s">
        <v>394</v>
      </c>
      <c r="C22" s="422"/>
      <c r="D22" s="429"/>
      <c r="E22" s="429"/>
      <c r="F22" s="619"/>
    </row>
    <row r="23" spans="1:6" s="428" customFormat="1" ht="16.5" customHeight="1">
      <c r="A23" s="771"/>
      <c r="B23" s="450" t="s">
        <v>395</v>
      </c>
      <c r="C23" s="422" t="s">
        <v>376</v>
      </c>
      <c r="D23" s="429" t="s">
        <v>396</v>
      </c>
      <c r="E23" s="429" t="s">
        <v>396</v>
      </c>
      <c r="F23" s="619"/>
    </row>
    <row r="24" spans="1:6">
      <c r="A24" s="771"/>
      <c r="B24" s="427" t="s">
        <v>397</v>
      </c>
      <c r="C24" s="422"/>
      <c r="D24" s="426"/>
      <c r="E24" s="426"/>
      <c r="F24" s="619"/>
    </row>
    <row r="25" spans="1:6" ht="17.25" thickBot="1">
      <c r="A25" s="771"/>
      <c r="B25" s="430" t="s">
        <v>398</v>
      </c>
      <c r="C25" s="431" t="s">
        <v>376</v>
      </c>
      <c r="D25" s="432">
        <v>1</v>
      </c>
      <c r="E25" s="432">
        <v>1</v>
      </c>
      <c r="F25" s="616"/>
    </row>
    <row r="26" spans="1:6" s="428" customFormat="1">
      <c r="A26" s="770"/>
      <c r="B26" s="625" t="s">
        <v>399</v>
      </c>
      <c r="C26" s="626"/>
      <c r="D26" s="140"/>
      <c r="E26" s="627"/>
      <c r="F26" s="635"/>
    </row>
    <row r="27" spans="1:6" s="428" customFormat="1" ht="17.25" thickBot="1">
      <c r="A27" s="770"/>
      <c r="B27" s="628" t="s">
        <v>400</v>
      </c>
      <c r="C27" s="144" t="s">
        <v>376</v>
      </c>
      <c r="D27" s="621">
        <v>2</v>
      </c>
      <c r="E27" s="619">
        <v>2</v>
      </c>
      <c r="F27" s="141"/>
    </row>
    <row r="28" spans="1:6" s="428" customFormat="1" ht="17.25" thickBot="1">
      <c r="A28" s="770"/>
      <c r="B28" s="629" t="s">
        <v>401</v>
      </c>
      <c r="C28" s="438" t="s">
        <v>376</v>
      </c>
      <c r="D28" s="438">
        <v>5</v>
      </c>
      <c r="E28" s="438">
        <v>5</v>
      </c>
      <c r="F28" s="438"/>
    </row>
    <row r="29" spans="1:6" s="433" customFormat="1" ht="17.25" hidden="1" customHeight="1">
      <c r="A29" s="770"/>
      <c r="B29" s="630" t="s">
        <v>402</v>
      </c>
      <c r="C29" s="416" t="s">
        <v>381</v>
      </c>
      <c r="D29" s="631" t="s">
        <v>403</v>
      </c>
      <c r="E29" s="631" t="s">
        <v>403</v>
      </c>
      <c r="F29" s="416"/>
    </row>
    <row r="30" spans="1:6" s="433" customFormat="1" ht="17.25" hidden="1" customHeight="1">
      <c r="A30" s="770"/>
      <c r="B30" s="630" t="s">
        <v>404</v>
      </c>
      <c r="C30" s="416" t="s">
        <v>381</v>
      </c>
      <c r="D30" s="631" t="s">
        <v>405</v>
      </c>
      <c r="E30" s="631" t="s">
        <v>405</v>
      </c>
      <c r="F30" s="416"/>
    </row>
    <row r="31" spans="1:6" s="433" customFormat="1" ht="17.25" hidden="1" customHeight="1">
      <c r="A31" s="770"/>
      <c r="B31" s="630" t="s">
        <v>406</v>
      </c>
      <c r="C31" s="416" t="s">
        <v>381</v>
      </c>
      <c r="D31" s="631" t="s">
        <v>407</v>
      </c>
      <c r="E31" s="631" t="s">
        <v>407</v>
      </c>
      <c r="F31" s="416"/>
    </row>
    <row r="32" spans="1:6" s="433" customFormat="1" ht="17.25" hidden="1" customHeight="1">
      <c r="A32" s="770"/>
      <c r="B32" s="630" t="s">
        <v>408</v>
      </c>
      <c r="C32" s="416" t="s">
        <v>381</v>
      </c>
      <c r="D32" s="631" t="s">
        <v>409</v>
      </c>
      <c r="E32" s="631" t="s">
        <v>409</v>
      </c>
      <c r="F32" s="416"/>
    </row>
    <row r="33" spans="1:6" s="433" customFormat="1" ht="17.25" hidden="1" customHeight="1">
      <c r="A33" s="770"/>
      <c r="B33" s="630" t="s">
        <v>410</v>
      </c>
      <c r="C33" s="416" t="s">
        <v>381</v>
      </c>
      <c r="D33" s="631" t="s">
        <v>411</v>
      </c>
      <c r="E33" s="631" t="s">
        <v>411</v>
      </c>
      <c r="F33" s="416"/>
    </row>
    <row r="34" spans="1:6" s="433" customFormat="1" ht="13.5" hidden="1" customHeight="1">
      <c r="A34" s="770"/>
      <c r="B34" s="630" t="s">
        <v>412</v>
      </c>
      <c r="C34" s="416" t="s">
        <v>381</v>
      </c>
      <c r="D34" s="631" t="s">
        <v>413</v>
      </c>
      <c r="E34" s="631" t="s">
        <v>413</v>
      </c>
      <c r="F34" s="416"/>
    </row>
    <row r="35" spans="1:6" s="433" customFormat="1" ht="17.25" hidden="1" customHeight="1" thickBot="1">
      <c r="A35" s="770"/>
      <c r="B35" s="632" t="s">
        <v>414</v>
      </c>
      <c r="C35" s="420" t="s">
        <v>381</v>
      </c>
      <c r="D35" s="633" t="s">
        <v>415</v>
      </c>
      <c r="E35" s="633" t="s">
        <v>415</v>
      </c>
      <c r="F35" s="420"/>
    </row>
    <row r="36" spans="1:6" s="428" customFormat="1">
      <c r="A36" s="770"/>
      <c r="B36" s="629" t="s">
        <v>416</v>
      </c>
      <c r="C36" s="422"/>
      <c r="D36" s="634"/>
      <c r="E36" s="634"/>
      <c r="F36" s="636"/>
    </row>
    <row r="37" spans="1:6" s="428" customFormat="1">
      <c r="A37" s="770"/>
      <c r="B37" s="628" t="s">
        <v>417</v>
      </c>
      <c r="C37" s="422" t="s">
        <v>376</v>
      </c>
      <c r="D37" s="416">
        <v>1</v>
      </c>
      <c r="E37" s="416">
        <v>1</v>
      </c>
      <c r="F37" s="416"/>
    </row>
    <row r="38" spans="1:6" s="428" customFormat="1" ht="17.25" thickBot="1">
      <c r="A38" s="772"/>
      <c r="B38" s="632" t="s">
        <v>418</v>
      </c>
      <c r="C38" s="422" t="s">
        <v>376</v>
      </c>
      <c r="D38" s="420">
        <v>6</v>
      </c>
      <c r="E38" s="420">
        <v>6</v>
      </c>
      <c r="F38" s="420"/>
    </row>
    <row r="39" spans="1:6" ht="19.5">
      <c r="A39" s="773" t="s">
        <v>64</v>
      </c>
      <c r="B39" s="139" t="s">
        <v>573</v>
      </c>
      <c r="C39" s="415" t="s">
        <v>419</v>
      </c>
      <c r="D39" s="415" t="s">
        <v>420</v>
      </c>
      <c r="E39" s="415" t="s">
        <v>574</v>
      </c>
      <c r="F39" s="637" t="s">
        <v>421</v>
      </c>
    </row>
    <row r="40" spans="1:6">
      <c r="A40" s="770"/>
      <c r="B40" s="130" t="s">
        <v>422</v>
      </c>
      <c r="C40" s="416" t="s">
        <v>419</v>
      </c>
      <c r="D40" s="416" t="s">
        <v>423</v>
      </c>
      <c r="E40" s="416" t="s">
        <v>575</v>
      </c>
      <c r="F40" s="638"/>
    </row>
    <row r="41" spans="1:6" ht="17.25" thickBot="1">
      <c r="A41" s="770"/>
      <c r="B41" s="131" t="s">
        <v>424</v>
      </c>
      <c r="C41" s="420" t="s">
        <v>419</v>
      </c>
      <c r="D41" s="434" t="s">
        <v>425</v>
      </c>
      <c r="E41" s="434" t="s">
        <v>426</v>
      </c>
      <c r="F41" s="434"/>
    </row>
    <row r="42" spans="1:6" s="428" customFormat="1" ht="19.5">
      <c r="A42" s="770"/>
      <c r="B42" s="139" t="s">
        <v>576</v>
      </c>
      <c r="C42" s="444" t="s">
        <v>419</v>
      </c>
      <c r="D42" s="415" t="s">
        <v>427</v>
      </c>
      <c r="E42" s="415" t="s">
        <v>577</v>
      </c>
      <c r="F42" s="638" t="s">
        <v>428</v>
      </c>
    </row>
    <row r="43" spans="1:6" s="428" customFormat="1">
      <c r="A43" s="770"/>
      <c r="B43" s="130" t="s">
        <v>429</v>
      </c>
      <c r="C43" s="144" t="s">
        <v>419</v>
      </c>
      <c r="D43" s="416" t="s">
        <v>430</v>
      </c>
      <c r="E43" s="416" t="s">
        <v>578</v>
      </c>
      <c r="F43" s="638"/>
    </row>
    <row r="44" spans="1:6" s="428" customFormat="1">
      <c r="A44" s="770"/>
      <c r="B44" s="130" t="s">
        <v>431</v>
      </c>
      <c r="C44" s="144" t="s">
        <v>419</v>
      </c>
      <c r="D44" s="416" t="s">
        <v>432</v>
      </c>
      <c r="E44" s="416" t="s">
        <v>432</v>
      </c>
      <c r="F44" s="638"/>
    </row>
    <row r="45" spans="1:6" s="428" customFormat="1" ht="17.25" thickBot="1">
      <c r="A45" s="770"/>
      <c r="B45" s="145" t="s">
        <v>433</v>
      </c>
      <c r="C45" s="146" t="s">
        <v>419</v>
      </c>
      <c r="D45" s="429" t="s">
        <v>434</v>
      </c>
      <c r="E45" s="429" t="s">
        <v>579</v>
      </c>
      <c r="F45" s="429"/>
    </row>
    <row r="46" spans="1:6">
      <c r="A46" s="770"/>
      <c r="B46" s="139" t="s">
        <v>435</v>
      </c>
      <c r="C46" s="415" t="s">
        <v>376</v>
      </c>
      <c r="D46" s="415">
        <v>3</v>
      </c>
      <c r="E46" s="415">
        <v>3</v>
      </c>
      <c r="F46" s="415">
        <v>19</v>
      </c>
    </row>
    <row r="47" spans="1:6" ht="11.25" customHeight="1">
      <c r="A47" s="770"/>
      <c r="B47" s="138" t="s">
        <v>40</v>
      </c>
      <c r="C47" s="416"/>
      <c r="D47" s="416"/>
      <c r="E47" s="416"/>
      <c r="F47" s="416"/>
    </row>
    <row r="48" spans="1:6">
      <c r="A48" s="770"/>
      <c r="B48" s="130" t="s">
        <v>436</v>
      </c>
      <c r="C48" s="416" t="s">
        <v>376</v>
      </c>
      <c r="D48" s="416">
        <v>1</v>
      </c>
      <c r="E48" s="416">
        <v>1</v>
      </c>
      <c r="F48" s="774" t="s">
        <v>437</v>
      </c>
    </row>
    <row r="49" spans="1:6" ht="19.5">
      <c r="A49" s="770"/>
      <c r="B49" s="130" t="s">
        <v>580</v>
      </c>
      <c r="C49" s="416" t="s">
        <v>376</v>
      </c>
      <c r="D49" s="416">
        <v>1</v>
      </c>
      <c r="E49" s="416">
        <v>1</v>
      </c>
      <c r="F49" s="774"/>
    </row>
    <row r="50" spans="1:6" ht="17.25" thickBot="1">
      <c r="A50" s="770"/>
      <c r="B50" s="131" t="s">
        <v>438</v>
      </c>
      <c r="C50" s="420" t="s">
        <v>376</v>
      </c>
      <c r="D50" s="420">
        <v>1</v>
      </c>
      <c r="E50" s="420">
        <v>1</v>
      </c>
      <c r="F50" s="775"/>
    </row>
    <row r="51" spans="1:6" ht="17.25" thickBot="1">
      <c r="A51" s="770"/>
      <c r="B51" s="435" t="s">
        <v>439</v>
      </c>
      <c r="C51" s="436" t="s">
        <v>440</v>
      </c>
      <c r="D51" s="437">
        <v>1</v>
      </c>
      <c r="E51" s="437">
        <v>1</v>
      </c>
      <c r="F51" s="639"/>
    </row>
    <row r="52" spans="1:6" ht="17.25" thickBot="1">
      <c r="A52" s="770"/>
      <c r="B52" s="143" t="s">
        <v>441</v>
      </c>
      <c r="C52" s="438" t="s">
        <v>376</v>
      </c>
      <c r="D52" s="438">
        <v>1</v>
      </c>
      <c r="E52" s="438">
        <v>1</v>
      </c>
      <c r="F52" s="438">
        <v>2</v>
      </c>
    </row>
    <row r="53" spans="1:6" ht="17.25" thickBot="1">
      <c r="A53" s="770"/>
      <c r="B53" s="143" t="s">
        <v>442</v>
      </c>
      <c r="C53" s="438" t="s">
        <v>376</v>
      </c>
      <c r="D53" s="438">
        <v>1</v>
      </c>
      <c r="E53" s="438">
        <v>1</v>
      </c>
      <c r="F53" s="416"/>
    </row>
    <row r="54" spans="1:6" ht="17.25" thickBot="1">
      <c r="A54" s="770"/>
      <c r="B54" s="139" t="s">
        <v>443</v>
      </c>
      <c r="C54" s="415" t="s">
        <v>376</v>
      </c>
      <c r="D54" s="415">
        <v>1</v>
      </c>
      <c r="E54" s="415">
        <v>1</v>
      </c>
      <c r="F54" s="438"/>
    </row>
    <row r="55" spans="1:6" s="442" customFormat="1" ht="50.25" thickBot="1">
      <c r="A55" s="772"/>
      <c r="B55" s="439" t="s">
        <v>444</v>
      </c>
      <c r="C55" s="440" t="s">
        <v>376</v>
      </c>
      <c r="D55" s="441">
        <v>1</v>
      </c>
      <c r="E55" s="441">
        <v>1</v>
      </c>
      <c r="F55" s="640"/>
    </row>
    <row r="56" spans="1:6" ht="17.25" customHeight="1">
      <c r="A56" s="773" t="s">
        <v>445</v>
      </c>
      <c r="B56" s="443" t="s">
        <v>446</v>
      </c>
      <c r="C56" s="444" t="s">
        <v>376</v>
      </c>
      <c r="D56" s="441">
        <v>16</v>
      </c>
      <c r="E56" s="441">
        <v>16</v>
      </c>
      <c r="F56" s="441">
        <v>61</v>
      </c>
    </row>
    <row r="57" spans="1:6" ht="19.5">
      <c r="A57" s="770"/>
      <c r="B57" s="445" t="s">
        <v>581</v>
      </c>
      <c r="C57" s="144" t="s">
        <v>381</v>
      </c>
      <c r="D57" s="446" t="s">
        <v>447</v>
      </c>
      <c r="E57" s="446" t="s">
        <v>568</v>
      </c>
      <c r="F57" s="120" t="s">
        <v>582</v>
      </c>
    </row>
    <row r="58" spans="1:6" ht="18.75" customHeight="1">
      <c r="A58" s="770"/>
      <c r="B58" s="447" t="s">
        <v>448</v>
      </c>
      <c r="C58" s="146" t="s">
        <v>449</v>
      </c>
      <c r="D58" s="120" t="s">
        <v>450</v>
      </c>
      <c r="E58" s="120" t="s">
        <v>450</v>
      </c>
      <c r="F58" s="120">
        <v>1</v>
      </c>
    </row>
    <row r="59" spans="1:6">
      <c r="A59" s="770"/>
      <c r="B59" s="448" t="s">
        <v>451</v>
      </c>
      <c r="C59" s="146" t="s">
        <v>376</v>
      </c>
      <c r="D59" s="120">
        <v>1</v>
      </c>
      <c r="E59" s="120">
        <v>1</v>
      </c>
      <c r="F59" s="120"/>
    </row>
    <row r="60" spans="1:6" ht="16.5" customHeight="1">
      <c r="A60" s="770"/>
      <c r="B60" s="448" t="s">
        <v>452</v>
      </c>
      <c r="C60" s="146" t="s">
        <v>376</v>
      </c>
      <c r="D60" s="120">
        <v>1</v>
      </c>
      <c r="E60" s="120">
        <v>1</v>
      </c>
      <c r="F60" s="120">
        <v>26</v>
      </c>
    </row>
    <row r="61" spans="1:6">
      <c r="A61" s="770"/>
      <c r="B61" s="449" t="s">
        <v>453</v>
      </c>
      <c r="C61" s="146" t="s">
        <v>376</v>
      </c>
      <c r="D61" s="120">
        <v>1</v>
      </c>
      <c r="E61" s="120">
        <v>1</v>
      </c>
      <c r="F61" s="120"/>
    </row>
    <row r="62" spans="1:6">
      <c r="A62" s="770"/>
      <c r="B62" s="449" t="s">
        <v>454</v>
      </c>
      <c r="C62" s="146" t="s">
        <v>376</v>
      </c>
      <c r="D62" s="120">
        <v>9</v>
      </c>
      <c r="E62" s="120">
        <v>9</v>
      </c>
      <c r="F62" s="120"/>
    </row>
    <row r="63" spans="1:6" ht="33">
      <c r="A63" s="770"/>
      <c r="B63" s="450" t="s">
        <v>455</v>
      </c>
      <c r="C63" s="146" t="s">
        <v>376</v>
      </c>
      <c r="D63" s="120">
        <v>1</v>
      </c>
      <c r="E63" s="120">
        <v>1</v>
      </c>
      <c r="F63" s="120"/>
    </row>
    <row r="64" spans="1:6">
      <c r="A64" s="770"/>
      <c r="B64" s="451" t="s">
        <v>456</v>
      </c>
      <c r="C64" s="146" t="s">
        <v>376</v>
      </c>
      <c r="D64" s="120">
        <v>1</v>
      </c>
      <c r="E64" s="120">
        <v>1</v>
      </c>
      <c r="F64" s="120"/>
    </row>
    <row r="65" spans="1:6" ht="19.5">
      <c r="A65" s="770"/>
      <c r="B65" s="451" t="s">
        <v>583</v>
      </c>
      <c r="C65" s="146" t="s">
        <v>376</v>
      </c>
      <c r="D65" s="120">
        <v>1</v>
      </c>
      <c r="E65" s="120">
        <v>0</v>
      </c>
      <c r="F65" s="120"/>
    </row>
    <row r="66" spans="1:6">
      <c r="A66" s="770"/>
      <c r="B66" s="451" t="s">
        <v>457</v>
      </c>
      <c r="C66" s="146" t="s">
        <v>376</v>
      </c>
      <c r="D66" s="120">
        <v>1</v>
      </c>
      <c r="E66" s="120">
        <v>1</v>
      </c>
      <c r="F66" s="120"/>
    </row>
    <row r="67" spans="1:6">
      <c r="A67" s="770"/>
      <c r="B67" s="450" t="s">
        <v>458</v>
      </c>
      <c r="C67" s="146"/>
      <c r="D67" s="120" t="s">
        <v>459</v>
      </c>
      <c r="E67" s="120" t="s">
        <v>459</v>
      </c>
      <c r="F67" s="120">
        <v>1</v>
      </c>
    </row>
    <row r="68" spans="1:6">
      <c r="A68" s="770"/>
      <c r="B68" s="452" t="s">
        <v>460</v>
      </c>
      <c r="C68" s="146" t="s">
        <v>376</v>
      </c>
      <c r="D68" s="120">
        <v>1</v>
      </c>
      <c r="E68" s="120">
        <v>1</v>
      </c>
      <c r="F68" s="120"/>
    </row>
    <row r="69" spans="1:6" ht="33.75" thickBot="1">
      <c r="A69" s="770"/>
      <c r="B69" s="453" t="s">
        <v>461</v>
      </c>
      <c r="C69" s="146" t="s">
        <v>376</v>
      </c>
      <c r="D69" s="454" t="s">
        <v>462</v>
      </c>
      <c r="E69" s="454" t="s">
        <v>462</v>
      </c>
      <c r="F69" s="120"/>
    </row>
    <row r="70" spans="1:6">
      <c r="A70" s="773" t="s">
        <v>463</v>
      </c>
      <c r="B70" s="455" t="s">
        <v>464</v>
      </c>
      <c r="C70" s="415" t="s">
        <v>376</v>
      </c>
      <c r="D70" s="415" t="s">
        <v>465</v>
      </c>
      <c r="E70" s="415" t="s">
        <v>465</v>
      </c>
      <c r="F70" s="415">
        <v>45</v>
      </c>
    </row>
    <row r="71" spans="1:6">
      <c r="A71" s="770"/>
      <c r="B71" s="138" t="s">
        <v>466</v>
      </c>
      <c r="C71" s="416"/>
      <c r="D71" s="416">
        <v>17</v>
      </c>
      <c r="E71" s="416">
        <v>17</v>
      </c>
      <c r="F71" s="416"/>
    </row>
    <row r="72" spans="1:6">
      <c r="A72" s="770"/>
      <c r="B72" s="138" t="s">
        <v>467</v>
      </c>
      <c r="C72" s="416" t="s">
        <v>440</v>
      </c>
      <c r="D72" s="416">
        <v>3</v>
      </c>
      <c r="E72" s="416">
        <v>3</v>
      </c>
      <c r="F72" s="416">
        <v>1</v>
      </c>
    </row>
    <row r="73" spans="1:6">
      <c r="A73" s="770"/>
      <c r="B73" s="456" t="s">
        <v>468</v>
      </c>
      <c r="C73" s="416" t="s">
        <v>440</v>
      </c>
      <c r="D73" s="416">
        <v>4</v>
      </c>
      <c r="E73" s="416">
        <v>4</v>
      </c>
      <c r="F73" s="416"/>
    </row>
    <row r="74" spans="1:6" ht="17.25" customHeight="1">
      <c r="A74" s="770"/>
      <c r="B74" s="138" t="s">
        <v>569</v>
      </c>
      <c r="C74" s="416" t="s">
        <v>440</v>
      </c>
      <c r="D74" s="416">
        <v>1</v>
      </c>
      <c r="E74" s="416">
        <v>1</v>
      </c>
      <c r="F74" s="416"/>
    </row>
    <row r="75" spans="1:6">
      <c r="A75" s="770"/>
      <c r="B75" s="138" t="s">
        <v>469</v>
      </c>
      <c r="C75" s="416" t="s">
        <v>440</v>
      </c>
      <c r="D75" s="416">
        <v>1</v>
      </c>
      <c r="E75" s="416">
        <v>1</v>
      </c>
      <c r="F75" s="416"/>
    </row>
    <row r="76" spans="1:6" ht="15.75" customHeight="1" thickBot="1">
      <c r="A76" s="770"/>
      <c r="B76" s="457" t="s">
        <v>470</v>
      </c>
      <c r="C76" s="416" t="s">
        <v>440</v>
      </c>
      <c r="D76" s="416">
        <v>8</v>
      </c>
      <c r="E76" s="416">
        <v>8</v>
      </c>
      <c r="F76" s="416"/>
    </row>
    <row r="77" spans="1:6" ht="19.5">
      <c r="A77" s="770"/>
      <c r="B77" s="455" t="s">
        <v>471</v>
      </c>
      <c r="C77" s="415" t="s">
        <v>440</v>
      </c>
      <c r="D77" s="415">
        <v>9</v>
      </c>
      <c r="E77" s="415">
        <v>9</v>
      </c>
      <c r="F77" s="415">
        <v>1</v>
      </c>
    </row>
    <row r="78" spans="1:6" ht="19.5" customHeight="1" thickBot="1">
      <c r="A78" s="770"/>
      <c r="B78" s="138" t="s">
        <v>472</v>
      </c>
      <c r="C78" s="416" t="s">
        <v>37</v>
      </c>
      <c r="D78" s="141">
        <v>6632</v>
      </c>
      <c r="E78" s="141">
        <v>6497</v>
      </c>
      <c r="F78" s="141">
        <v>6284</v>
      </c>
    </row>
    <row r="79" spans="1:6" ht="26.25" customHeight="1">
      <c r="A79" s="776" t="s">
        <v>49</v>
      </c>
      <c r="B79" s="458" t="s">
        <v>473</v>
      </c>
      <c r="C79" s="459" t="s">
        <v>376</v>
      </c>
      <c r="D79" s="460">
        <v>2</v>
      </c>
      <c r="E79" s="459">
        <v>2</v>
      </c>
      <c r="F79" s="460">
        <v>1</v>
      </c>
    </row>
    <row r="80" spans="1:6" ht="24" customHeight="1" thickBot="1">
      <c r="A80" s="777"/>
      <c r="B80" s="461" t="s">
        <v>474</v>
      </c>
      <c r="C80" s="462" t="s">
        <v>376</v>
      </c>
      <c r="D80" s="463">
        <v>1</v>
      </c>
      <c r="E80" s="462">
        <v>1</v>
      </c>
      <c r="F80" s="463"/>
    </row>
    <row r="81" spans="2:6" ht="37.5" customHeight="1">
      <c r="B81" s="762" t="s">
        <v>570</v>
      </c>
      <c r="C81" s="762"/>
      <c r="D81" s="762"/>
      <c r="E81" s="762"/>
      <c r="F81" s="762"/>
    </row>
    <row r="82" spans="2:6" ht="37.5" customHeight="1">
      <c r="B82" s="778" t="s">
        <v>584</v>
      </c>
      <c r="C82" s="778"/>
      <c r="D82" s="778"/>
      <c r="E82" s="778"/>
      <c r="F82" s="778"/>
    </row>
    <row r="83" spans="2:6" ht="34.5" customHeight="1">
      <c r="B83" s="778" t="s">
        <v>585</v>
      </c>
      <c r="C83" s="778"/>
      <c r="D83" s="778"/>
      <c r="E83" s="778"/>
      <c r="F83" s="778"/>
    </row>
    <row r="84" spans="2:6" ht="24.95" customHeight="1">
      <c r="B84" s="779" t="s">
        <v>586</v>
      </c>
      <c r="C84" s="778"/>
      <c r="D84" s="778"/>
      <c r="E84" s="778"/>
      <c r="F84" s="778"/>
    </row>
    <row r="85" spans="2:6" ht="24.95" customHeight="1">
      <c r="B85" s="762" t="s">
        <v>587</v>
      </c>
      <c r="C85" s="762"/>
      <c r="D85" s="762"/>
      <c r="E85" s="762"/>
      <c r="F85" s="762"/>
    </row>
    <row r="86" spans="2:6" ht="24.95" customHeight="1">
      <c r="B86" s="762" t="s">
        <v>588</v>
      </c>
      <c r="C86" s="762"/>
      <c r="D86" s="762"/>
      <c r="E86" s="762"/>
      <c r="F86" s="762"/>
    </row>
  </sheetData>
  <mergeCells count="17">
    <mergeCell ref="B82:F82"/>
    <mergeCell ref="B83:F83"/>
    <mergeCell ref="B84:F84"/>
    <mergeCell ref="B85:F85"/>
    <mergeCell ref="B86:F86"/>
    <mergeCell ref="B81:F81"/>
    <mergeCell ref="B1:F1"/>
    <mergeCell ref="E2:F2"/>
    <mergeCell ref="A3:A4"/>
    <mergeCell ref="B3:B4"/>
    <mergeCell ref="C3:E3"/>
    <mergeCell ref="A5:A38"/>
    <mergeCell ref="A39:A55"/>
    <mergeCell ref="F48:F50"/>
    <mergeCell ref="A56:A69"/>
    <mergeCell ref="A70:A78"/>
    <mergeCell ref="A79:A80"/>
  </mergeCells>
  <printOptions horizontalCentered="1"/>
  <pageMargins left="0.31496062992125984" right="0.51181102362204722" top="0.31496062992125984" bottom="0.43307086614173229" header="0.19685039370078741" footer="0.23622047244094491"/>
  <pageSetup paperSize="9" scale="53" orientation="portrait" r:id="rId1"/>
  <headerFooter alignWithMargins="0">
    <oddFooter>&amp;C13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9"/>
  <sheetViews>
    <sheetView view="pageBreakPreview" topLeftCell="A2" zoomScale="120" zoomScaleNormal="90" zoomScaleSheetLayoutView="120" workbookViewId="0">
      <selection activeCell="Q17" sqref="Q17"/>
    </sheetView>
  </sheetViews>
  <sheetFormatPr defaultRowHeight="12.75"/>
  <cols>
    <col min="1" max="1" width="17.140625" style="16" customWidth="1"/>
    <col min="2" max="2" width="14.28515625" style="16" customWidth="1"/>
    <col min="3" max="12" width="7.7109375" style="16" customWidth="1"/>
    <col min="13" max="13" width="10.28515625" style="16" customWidth="1"/>
    <col min="14" max="14" width="12.42578125" style="16" bestFit="1" customWidth="1"/>
    <col min="15" max="15" width="12.42578125" style="16" customWidth="1"/>
    <col min="16" max="256" width="9.140625" style="16"/>
    <col min="257" max="257" width="17.140625" style="16" customWidth="1"/>
    <col min="258" max="258" width="14.28515625" style="16" customWidth="1"/>
    <col min="259" max="268" width="7.7109375" style="16" customWidth="1"/>
    <col min="269" max="269" width="10.28515625" style="16" customWidth="1"/>
    <col min="270" max="270" width="12.42578125" style="16" bestFit="1" customWidth="1"/>
    <col min="271" max="271" width="12.42578125" style="16" customWidth="1"/>
    <col min="272" max="512" width="9.140625" style="16"/>
    <col min="513" max="513" width="17.140625" style="16" customWidth="1"/>
    <col min="514" max="514" width="14.28515625" style="16" customWidth="1"/>
    <col min="515" max="524" width="7.7109375" style="16" customWidth="1"/>
    <col min="525" max="525" width="10.28515625" style="16" customWidth="1"/>
    <col min="526" max="526" width="12.42578125" style="16" bestFit="1" customWidth="1"/>
    <col min="527" max="527" width="12.42578125" style="16" customWidth="1"/>
    <col min="528" max="768" width="9.140625" style="16"/>
    <col min="769" max="769" width="17.140625" style="16" customWidth="1"/>
    <col min="770" max="770" width="14.28515625" style="16" customWidth="1"/>
    <col min="771" max="780" width="7.7109375" style="16" customWidth="1"/>
    <col min="781" max="781" width="10.28515625" style="16" customWidth="1"/>
    <col min="782" max="782" width="12.42578125" style="16" bestFit="1" customWidth="1"/>
    <col min="783" max="783" width="12.42578125" style="16" customWidth="1"/>
    <col min="784" max="1024" width="9.140625" style="16"/>
    <col min="1025" max="1025" width="17.140625" style="16" customWidth="1"/>
    <col min="1026" max="1026" width="14.28515625" style="16" customWidth="1"/>
    <col min="1027" max="1036" width="7.7109375" style="16" customWidth="1"/>
    <col min="1037" max="1037" width="10.28515625" style="16" customWidth="1"/>
    <col min="1038" max="1038" width="12.42578125" style="16" bestFit="1" customWidth="1"/>
    <col min="1039" max="1039" width="12.42578125" style="16" customWidth="1"/>
    <col min="1040" max="1280" width="9.140625" style="16"/>
    <col min="1281" max="1281" width="17.140625" style="16" customWidth="1"/>
    <col min="1282" max="1282" width="14.28515625" style="16" customWidth="1"/>
    <col min="1283" max="1292" width="7.7109375" style="16" customWidth="1"/>
    <col min="1293" max="1293" width="10.28515625" style="16" customWidth="1"/>
    <col min="1294" max="1294" width="12.42578125" style="16" bestFit="1" customWidth="1"/>
    <col min="1295" max="1295" width="12.42578125" style="16" customWidth="1"/>
    <col min="1296" max="1536" width="9.140625" style="16"/>
    <col min="1537" max="1537" width="17.140625" style="16" customWidth="1"/>
    <col min="1538" max="1538" width="14.28515625" style="16" customWidth="1"/>
    <col min="1539" max="1548" width="7.7109375" style="16" customWidth="1"/>
    <col min="1549" max="1549" width="10.28515625" style="16" customWidth="1"/>
    <col min="1550" max="1550" width="12.42578125" style="16" bestFit="1" customWidth="1"/>
    <col min="1551" max="1551" width="12.42578125" style="16" customWidth="1"/>
    <col min="1552" max="1792" width="9.140625" style="16"/>
    <col min="1793" max="1793" width="17.140625" style="16" customWidth="1"/>
    <col min="1794" max="1794" width="14.28515625" style="16" customWidth="1"/>
    <col min="1795" max="1804" width="7.7109375" style="16" customWidth="1"/>
    <col min="1805" max="1805" width="10.28515625" style="16" customWidth="1"/>
    <col min="1806" max="1806" width="12.42578125" style="16" bestFit="1" customWidth="1"/>
    <col min="1807" max="1807" width="12.42578125" style="16" customWidth="1"/>
    <col min="1808" max="2048" width="9.140625" style="16"/>
    <col min="2049" max="2049" width="17.140625" style="16" customWidth="1"/>
    <col min="2050" max="2050" width="14.28515625" style="16" customWidth="1"/>
    <col min="2051" max="2060" width="7.7109375" style="16" customWidth="1"/>
    <col min="2061" max="2061" width="10.28515625" style="16" customWidth="1"/>
    <col min="2062" max="2062" width="12.42578125" style="16" bestFit="1" customWidth="1"/>
    <col min="2063" max="2063" width="12.42578125" style="16" customWidth="1"/>
    <col min="2064" max="2304" width="9.140625" style="16"/>
    <col min="2305" max="2305" width="17.140625" style="16" customWidth="1"/>
    <col min="2306" max="2306" width="14.28515625" style="16" customWidth="1"/>
    <col min="2307" max="2316" width="7.7109375" style="16" customWidth="1"/>
    <col min="2317" max="2317" width="10.28515625" style="16" customWidth="1"/>
    <col min="2318" max="2318" width="12.42578125" style="16" bestFit="1" customWidth="1"/>
    <col min="2319" max="2319" width="12.42578125" style="16" customWidth="1"/>
    <col min="2320" max="2560" width="9.140625" style="16"/>
    <col min="2561" max="2561" width="17.140625" style="16" customWidth="1"/>
    <col min="2562" max="2562" width="14.28515625" style="16" customWidth="1"/>
    <col min="2563" max="2572" width="7.7109375" style="16" customWidth="1"/>
    <col min="2573" max="2573" width="10.28515625" style="16" customWidth="1"/>
    <col min="2574" max="2574" width="12.42578125" style="16" bestFit="1" customWidth="1"/>
    <col min="2575" max="2575" width="12.42578125" style="16" customWidth="1"/>
    <col min="2576" max="2816" width="9.140625" style="16"/>
    <col min="2817" max="2817" width="17.140625" style="16" customWidth="1"/>
    <col min="2818" max="2818" width="14.28515625" style="16" customWidth="1"/>
    <col min="2819" max="2828" width="7.7109375" style="16" customWidth="1"/>
    <col min="2829" max="2829" width="10.28515625" style="16" customWidth="1"/>
    <col min="2830" max="2830" width="12.42578125" style="16" bestFit="1" customWidth="1"/>
    <col min="2831" max="2831" width="12.42578125" style="16" customWidth="1"/>
    <col min="2832" max="3072" width="9.140625" style="16"/>
    <col min="3073" max="3073" width="17.140625" style="16" customWidth="1"/>
    <col min="3074" max="3074" width="14.28515625" style="16" customWidth="1"/>
    <col min="3075" max="3084" width="7.7109375" style="16" customWidth="1"/>
    <col min="3085" max="3085" width="10.28515625" style="16" customWidth="1"/>
    <col min="3086" max="3086" width="12.42578125" style="16" bestFit="1" customWidth="1"/>
    <col min="3087" max="3087" width="12.42578125" style="16" customWidth="1"/>
    <col min="3088" max="3328" width="9.140625" style="16"/>
    <col min="3329" max="3329" width="17.140625" style="16" customWidth="1"/>
    <col min="3330" max="3330" width="14.28515625" style="16" customWidth="1"/>
    <col min="3331" max="3340" width="7.7109375" style="16" customWidth="1"/>
    <col min="3341" max="3341" width="10.28515625" style="16" customWidth="1"/>
    <col min="3342" max="3342" width="12.42578125" style="16" bestFit="1" customWidth="1"/>
    <col min="3343" max="3343" width="12.42578125" style="16" customWidth="1"/>
    <col min="3344" max="3584" width="9.140625" style="16"/>
    <col min="3585" max="3585" width="17.140625" style="16" customWidth="1"/>
    <col min="3586" max="3586" width="14.28515625" style="16" customWidth="1"/>
    <col min="3587" max="3596" width="7.7109375" style="16" customWidth="1"/>
    <col min="3597" max="3597" width="10.28515625" style="16" customWidth="1"/>
    <col min="3598" max="3598" width="12.42578125" style="16" bestFit="1" customWidth="1"/>
    <col min="3599" max="3599" width="12.42578125" style="16" customWidth="1"/>
    <col min="3600" max="3840" width="9.140625" style="16"/>
    <col min="3841" max="3841" width="17.140625" style="16" customWidth="1"/>
    <col min="3842" max="3842" width="14.28515625" style="16" customWidth="1"/>
    <col min="3843" max="3852" width="7.7109375" style="16" customWidth="1"/>
    <col min="3853" max="3853" width="10.28515625" style="16" customWidth="1"/>
    <col min="3854" max="3854" width="12.42578125" style="16" bestFit="1" customWidth="1"/>
    <col min="3855" max="3855" width="12.42578125" style="16" customWidth="1"/>
    <col min="3856" max="4096" width="9.140625" style="16"/>
    <col min="4097" max="4097" width="17.140625" style="16" customWidth="1"/>
    <col min="4098" max="4098" width="14.28515625" style="16" customWidth="1"/>
    <col min="4099" max="4108" width="7.7109375" style="16" customWidth="1"/>
    <col min="4109" max="4109" width="10.28515625" style="16" customWidth="1"/>
    <col min="4110" max="4110" width="12.42578125" style="16" bestFit="1" customWidth="1"/>
    <col min="4111" max="4111" width="12.42578125" style="16" customWidth="1"/>
    <col min="4112" max="4352" width="9.140625" style="16"/>
    <col min="4353" max="4353" width="17.140625" style="16" customWidth="1"/>
    <col min="4354" max="4354" width="14.28515625" style="16" customWidth="1"/>
    <col min="4355" max="4364" width="7.7109375" style="16" customWidth="1"/>
    <col min="4365" max="4365" width="10.28515625" style="16" customWidth="1"/>
    <col min="4366" max="4366" width="12.42578125" style="16" bestFit="1" customWidth="1"/>
    <col min="4367" max="4367" width="12.42578125" style="16" customWidth="1"/>
    <col min="4368" max="4608" width="9.140625" style="16"/>
    <col min="4609" max="4609" width="17.140625" style="16" customWidth="1"/>
    <col min="4610" max="4610" width="14.28515625" style="16" customWidth="1"/>
    <col min="4611" max="4620" width="7.7109375" style="16" customWidth="1"/>
    <col min="4621" max="4621" width="10.28515625" style="16" customWidth="1"/>
    <col min="4622" max="4622" width="12.42578125" style="16" bestFit="1" customWidth="1"/>
    <col min="4623" max="4623" width="12.42578125" style="16" customWidth="1"/>
    <col min="4624" max="4864" width="9.140625" style="16"/>
    <col min="4865" max="4865" width="17.140625" style="16" customWidth="1"/>
    <col min="4866" max="4866" width="14.28515625" style="16" customWidth="1"/>
    <col min="4867" max="4876" width="7.7109375" style="16" customWidth="1"/>
    <col min="4877" max="4877" width="10.28515625" style="16" customWidth="1"/>
    <col min="4878" max="4878" width="12.42578125" style="16" bestFit="1" customWidth="1"/>
    <col min="4879" max="4879" width="12.42578125" style="16" customWidth="1"/>
    <col min="4880" max="5120" width="9.140625" style="16"/>
    <col min="5121" max="5121" width="17.140625" style="16" customWidth="1"/>
    <col min="5122" max="5122" width="14.28515625" style="16" customWidth="1"/>
    <col min="5123" max="5132" width="7.7109375" style="16" customWidth="1"/>
    <col min="5133" max="5133" width="10.28515625" style="16" customWidth="1"/>
    <col min="5134" max="5134" width="12.42578125" style="16" bestFit="1" customWidth="1"/>
    <col min="5135" max="5135" width="12.42578125" style="16" customWidth="1"/>
    <col min="5136" max="5376" width="9.140625" style="16"/>
    <col min="5377" max="5377" width="17.140625" style="16" customWidth="1"/>
    <col min="5378" max="5378" width="14.28515625" style="16" customWidth="1"/>
    <col min="5379" max="5388" width="7.7109375" style="16" customWidth="1"/>
    <col min="5389" max="5389" width="10.28515625" style="16" customWidth="1"/>
    <col min="5390" max="5390" width="12.42578125" style="16" bestFit="1" customWidth="1"/>
    <col min="5391" max="5391" width="12.42578125" style="16" customWidth="1"/>
    <col min="5392" max="5632" width="9.140625" style="16"/>
    <col min="5633" max="5633" width="17.140625" style="16" customWidth="1"/>
    <col min="5634" max="5634" width="14.28515625" style="16" customWidth="1"/>
    <col min="5635" max="5644" width="7.7109375" style="16" customWidth="1"/>
    <col min="5645" max="5645" width="10.28515625" style="16" customWidth="1"/>
    <col min="5646" max="5646" width="12.42578125" style="16" bestFit="1" customWidth="1"/>
    <col min="5647" max="5647" width="12.42578125" style="16" customWidth="1"/>
    <col min="5648" max="5888" width="9.140625" style="16"/>
    <col min="5889" max="5889" width="17.140625" style="16" customWidth="1"/>
    <col min="5890" max="5890" width="14.28515625" style="16" customWidth="1"/>
    <col min="5891" max="5900" width="7.7109375" style="16" customWidth="1"/>
    <col min="5901" max="5901" width="10.28515625" style="16" customWidth="1"/>
    <col min="5902" max="5902" width="12.42578125" style="16" bestFit="1" customWidth="1"/>
    <col min="5903" max="5903" width="12.42578125" style="16" customWidth="1"/>
    <col min="5904" max="6144" width="9.140625" style="16"/>
    <col min="6145" max="6145" width="17.140625" style="16" customWidth="1"/>
    <col min="6146" max="6146" width="14.28515625" style="16" customWidth="1"/>
    <col min="6147" max="6156" width="7.7109375" style="16" customWidth="1"/>
    <col min="6157" max="6157" width="10.28515625" style="16" customWidth="1"/>
    <col min="6158" max="6158" width="12.42578125" style="16" bestFit="1" customWidth="1"/>
    <col min="6159" max="6159" width="12.42578125" style="16" customWidth="1"/>
    <col min="6160" max="6400" width="9.140625" style="16"/>
    <col min="6401" max="6401" width="17.140625" style="16" customWidth="1"/>
    <col min="6402" max="6402" width="14.28515625" style="16" customWidth="1"/>
    <col min="6403" max="6412" width="7.7109375" style="16" customWidth="1"/>
    <col min="6413" max="6413" width="10.28515625" style="16" customWidth="1"/>
    <col min="6414" max="6414" width="12.42578125" style="16" bestFit="1" customWidth="1"/>
    <col min="6415" max="6415" width="12.42578125" style="16" customWidth="1"/>
    <col min="6416" max="6656" width="9.140625" style="16"/>
    <col min="6657" max="6657" width="17.140625" style="16" customWidth="1"/>
    <col min="6658" max="6658" width="14.28515625" style="16" customWidth="1"/>
    <col min="6659" max="6668" width="7.7109375" style="16" customWidth="1"/>
    <col min="6669" max="6669" width="10.28515625" style="16" customWidth="1"/>
    <col min="6670" max="6670" width="12.42578125" style="16" bestFit="1" customWidth="1"/>
    <col min="6671" max="6671" width="12.42578125" style="16" customWidth="1"/>
    <col min="6672" max="6912" width="9.140625" style="16"/>
    <col min="6913" max="6913" width="17.140625" style="16" customWidth="1"/>
    <col min="6914" max="6914" width="14.28515625" style="16" customWidth="1"/>
    <col min="6915" max="6924" width="7.7109375" style="16" customWidth="1"/>
    <col min="6925" max="6925" width="10.28515625" style="16" customWidth="1"/>
    <col min="6926" max="6926" width="12.42578125" style="16" bestFit="1" customWidth="1"/>
    <col min="6927" max="6927" width="12.42578125" style="16" customWidth="1"/>
    <col min="6928" max="7168" width="9.140625" style="16"/>
    <col min="7169" max="7169" width="17.140625" style="16" customWidth="1"/>
    <col min="7170" max="7170" width="14.28515625" style="16" customWidth="1"/>
    <col min="7171" max="7180" width="7.7109375" style="16" customWidth="1"/>
    <col min="7181" max="7181" width="10.28515625" style="16" customWidth="1"/>
    <col min="7182" max="7182" width="12.42578125" style="16" bestFit="1" customWidth="1"/>
    <col min="7183" max="7183" width="12.42578125" style="16" customWidth="1"/>
    <col min="7184" max="7424" width="9.140625" style="16"/>
    <col min="7425" max="7425" width="17.140625" style="16" customWidth="1"/>
    <col min="7426" max="7426" width="14.28515625" style="16" customWidth="1"/>
    <col min="7427" max="7436" width="7.7109375" style="16" customWidth="1"/>
    <col min="7437" max="7437" width="10.28515625" style="16" customWidth="1"/>
    <col min="7438" max="7438" width="12.42578125" style="16" bestFit="1" customWidth="1"/>
    <col min="7439" max="7439" width="12.42578125" style="16" customWidth="1"/>
    <col min="7440" max="7680" width="9.140625" style="16"/>
    <col min="7681" max="7681" width="17.140625" style="16" customWidth="1"/>
    <col min="7682" max="7682" width="14.28515625" style="16" customWidth="1"/>
    <col min="7683" max="7692" width="7.7109375" style="16" customWidth="1"/>
    <col min="7693" max="7693" width="10.28515625" style="16" customWidth="1"/>
    <col min="7694" max="7694" width="12.42578125" style="16" bestFit="1" customWidth="1"/>
    <col min="7695" max="7695" width="12.42578125" style="16" customWidth="1"/>
    <col min="7696" max="7936" width="9.140625" style="16"/>
    <col min="7937" max="7937" width="17.140625" style="16" customWidth="1"/>
    <col min="7938" max="7938" width="14.28515625" style="16" customWidth="1"/>
    <col min="7939" max="7948" width="7.7109375" style="16" customWidth="1"/>
    <col min="7949" max="7949" width="10.28515625" style="16" customWidth="1"/>
    <col min="7950" max="7950" width="12.42578125" style="16" bestFit="1" customWidth="1"/>
    <col min="7951" max="7951" width="12.42578125" style="16" customWidth="1"/>
    <col min="7952" max="8192" width="9.140625" style="16"/>
    <col min="8193" max="8193" width="17.140625" style="16" customWidth="1"/>
    <col min="8194" max="8194" width="14.28515625" style="16" customWidth="1"/>
    <col min="8195" max="8204" width="7.7109375" style="16" customWidth="1"/>
    <col min="8205" max="8205" width="10.28515625" style="16" customWidth="1"/>
    <col min="8206" max="8206" width="12.42578125" style="16" bestFit="1" customWidth="1"/>
    <col min="8207" max="8207" width="12.42578125" style="16" customWidth="1"/>
    <col min="8208" max="8448" width="9.140625" style="16"/>
    <col min="8449" max="8449" width="17.140625" style="16" customWidth="1"/>
    <col min="8450" max="8450" width="14.28515625" style="16" customWidth="1"/>
    <col min="8451" max="8460" width="7.7109375" style="16" customWidth="1"/>
    <col min="8461" max="8461" width="10.28515625" style="16" customWidth="1"/>
    <col min="8462" max="8462" width="12.42578125" style="16" bestFit="1" customWidth="1"/>
    <col min="8463" max="8463" width="12.42578125" style="16" customWidth="1"/>
    <col min="8464" max="8704" width="9.140625" style="16"/>
    <col min="8705" max="8705" width="17.140625" style="16" customWidth="1"/>
    <col min="8706" max="8706" width="14.28515625" style="16" customWidth="1"/>
    <col min="8707" max="8716" width="7.7109375" style="16" customWidth="1"/>
    <col min="8717" max="8717" width="10.28515625" style="16" customWidth="1"/>
    <col min="8718" max="8718" width="12.42578125" style="16" bestFit="1" customWidth="1"/>
    <col min="8719" max="8719" width="12.42578125" style="16" customWidth="1"/>
    <col min="8720" max="8960" width="9.140625" style="16"/>
    <col min="8961" max="8961" width="17.140625" style="16" customWidth="1"/>
    <col min="8962" max="8962" width="14.28515625" style="16" customWidth="1"/>
    <col min="8963" max="8972" width="7.7109375" style="16" customWidth="1"/>
    <col min="8973" max="8973" width="10.28515625" style="16" customWidth="1"/>
    <col min="8974" max="8974" width="12.42578125" style="16" bestFit="1" customWidth="1"/>
    <col min="8975" max="8975" width="12.42578125" style="16" customWidth="1"/>
    <col min="8976" max="9216" width="9.140625" style="16"/>
    <col min="9217" max="9217" width="17.140625" style="16" customWidth="1"/>
    <col min="9218" max="9218" width="14.28515625" style="16" customWidth="1"/>
    <col min="9219" max="9228" width="7.7109375" style="16" customWidth="1"/>
    <col min="9229" max="9229" width="10.28515625" style="16" customWidth="1"/>
    <col min="9230" max="9230" width="12.42578125" style="16" bestFit="1" customWidth="1"/>
    <col min="9231" max="9231" width="12.42578125" style="16" customWidth="1"/>
    <col min="9232" max="9472" width="9.140625" style="16"/>
    <col min="9473" max="9473" width="17.140625" style="16" customWidth="1"/>
    <col min="9474" max="9474" width="14.28515625" style="16" customWidth="1"/>
    <col min="9475" max="9484" width="7.7109375" style="16" customWidth="1"/>
    <col min="9485" max="9485" width="10.28515625" style="16" customWidth="1"/>
    <col min="9486" max="9486" width="12.42578125" style="16" bestFit="1" customWidth="1"/>
    <col min="9487" max="9487" width="12.42578125" style="16" customWidth="1"/>
    <col min="9488" max="9728" width="9.140625" style="16"/>
    <col min="9729" max="9729" width="17.140625" style="16" customWidth="1"/>
    <col min="9730" max="9730" width="14.28515625" style="16" customWidth="1"/>
    <col min="9731" max="9740" width="7.7109375" style="16" customWidth="1"/>
    <col min="9741" max="9741" width="10.28515625" style="16" customWidth="1"/>
    <col min="9742" max="9742" width="12.42578125" style="16" bestFit="1" customWidth="1"/>
    <col min="9743" max="9743" width="12.42578125" style="16" customWidth="1"/>
    <col min="9744" max="9984" width="9.140625" style="16"/>
    <col min="9985" max="9985" width="17.140625" style="16" customWidth="1"/>
    <col min="9986" max="9986" width="14.28515625" style="16" customWidth="1"/>
    <col min="9987" max="9996" width="7.7109375" style="16" customWidth="1"/>
    <col min="9997" max="9997" width="10.28515625" style="16" customWidth="1"/>
    <col min="9998" max="9998" width="12.42578125" style="16" bestFit="1" customWidth="1"/>
    <col min="9999" max="9999" width="12.42578125" style="16" customWidth="1"/>
    <col min="10000" max="10240" width="9.140625" style="16"/>
    <col min="10241" max="10241" width="17.140625" style="16" customWidth="1"/>
    <col min="10242" max="10242" width="14.28515625" style="16" customWidth="1"/>
    <col min="10243" max="10252" width="7.7109375" style="16" customWidth="1"/>
    <col min="10253" max="10253" width="10.28515625" style="16" customWidth="1"/>
    <col min="10254" max="10254" width="12.42578125" style="16" bestFit="1" customWidth="1"/>
    <col min="10255" max="10255" width="12.42578125" style="16" customWidth="1"/>
    <col min="10256" max="10496" width="9.140625" style="16"/>
    <col min="10497" max="10497" width="17.140625" style="16" customWidth="1"/>
    <col min="10498" max="10498" width="14.28515625" style="16" customWidth="1"/>
    <col min="10499" max="10508" width="7.7109375" style="16" customWidth="1"/>
    <col min="10509" max="10509" width="10.28515625" style="16" customWidth="1"/>
    <col min="10510" max="10510" width="12.42578125" style="16" bestFit="1" customWidth="1"/>
    <col min="10511" max="10511" width="12.42578125" style="16" customWidth="1"/>
    <col min="10512" max="10752" width="9.140625" style="16"/>
    <col min="10753" max="10753" width="17.140625" style="16" customWidth="1"/>
    <col min="10754" max="10754" width="14.28515625" style="16" customWidth="1"/>
    <col min="10755" max="10764" width="7.7109375" style="16" customWidth="1"/>
    <col min="10765" max="10765" width="10.28515625" style="16" customWidth="1"/>
    <col min="10766" max="10766" width="12.42578125" style="16" bestFit="1" customWidth="1"/>
    <col min="10767" max="10767" width="12.42578125" style="16" customWidth="1"/>
    <col min="10768" max="11008" width="9.140625" style="16"/>
    <col min="11009" max="11009" width="17.140625" style="16" customWidth="1"/>
    <col min="11010" max="11010" width="14.28515625" style="16" customWidth="1"/>
    <col min="11011" max="11020" width="7.7109375" style="16" customWidth="1"/>
    <col min="11021" max="11021" width="10.28515625" style="16" customWidth="1"/>
    <col min="11022" max="11022" width="12.42578125" style="16" bestFit="1" customWidth="1"/>
    <col min="11023" max="11023" width="12.42578125" style="16" customWidth="1"/>
    <col min="11024" max="11264" width="9.140625" style="16"/>
    <col min="11265" max="11265" width="17.140625" style="16" customWidth="1"/>
    <col min="11266" max="11266" width="14.28515625" style="16" customWidth="1"/>
    <col min="11267" max="11276" width="7.7109375" style="16" customWidth="1"/>
    <col min="11277" max="11277" width="10.28515625" style="16" customWidth="1"/>
    <col min="11278" max="11278" width="12.42578125" style="16" bestFit="1" customWidth="1"/>
    <col min="11279" max="11279" width="12.42578125" style="16" customWidth="1"/>
    <col min="11280" max="11520" width="9.140625" style="16"/>
    <col min="11521" max="11521" width="17.140625" style="16" customWidth="1"/>
    <col min="11522" max="11522" width="14.28515625" style="16" customWidth="1"/>
    <col min="11523" max="11532" width="7.7109375" style="16" customWidth="1"/>
    <col min="11533" max="11533" width="10.28515625" style="16" customWidth="1"/>
    <col min="11534" max="11534" width="12.42578125" style="16" bestFit="1" customWidth="1"/>
    <col min="11535" max="11535" width="12.42578125" style="16" customWidth="1"/>
    <col min="11536" max="11776" width="9.140625" style="16"/>
    <col min="11777" max="11777" width="17.140625" style="16" customWidth="1"/>
    <col min="11778" max="11778" width="14.28515625" style="16" customWidth="1"/>
    <col min="11779" max="11788" width="7.7109375" style="16" customWidth="1"/>
    <col min="11789" max="11789" width="10.28515625" style="16" customWidth="1"/>
    <col min="11790" max="11790" width="12.42578125" style="16" bestFit="1" customWidth="1"/>
    <col min="11791" max="11791" width="12.42578125" style="16" customWidth="1"/>
    <col min="11792" max="12032" width="9.140625" style="16"/>
    <col min="12033" max="12033" width="17.140625" style="16" customWidth="1"/>
    <col min="12034" max="12034" width="14.28515625" style="16" customWidth="1"/>
    <col min="12035" max="12044" width="7.7109375" style="16" customWidth="1"/>
    <col min="12045" max="12045" width="10.28515625" style="16" customWidth="1"/>
    <col min="12046" max="12046" width="12.42578125" style="16" bestFit="1" customWidth="1"/>
    <col min="12047" max="12047" width="12.42578125" style="16" customWidth="1"/>
    <col min="12048" max="12288" width="9.140625" style="16"/>
    <col min="12289" max="12289" width="17.140625" style="16" customWidth="1"/>
    <col min="12290" max="12290" width="14.28515625" style="16" customWidth="1"/>
    <col min="12291" max="12300" width="7.7109375" style="16" customWidth="1"/>
    <col min="12301" max="12301" width="10.28515625" style="16" customWidth="1"/>
    <col min="12302" max="12302" width="12.42578125" style="16" bestFit="1" customWidth="1"/>
    <col min="12303" max="12303" width="12.42578125" style="16" customWidth="1"/>
    <col min="12304" max="12544" width="9.140625" style="16"/>
    <col min="12545" max="12545" width="17.140625" style="16" customWidth="1"/>
    <col min="12546" max="12546" width="14.28515625" style="16" customWidth="1"/>
    <col min="12547" max="12556" width="7.7109375" style="16" customWidth="1"/>
    <col min="12557" max="12557" width="10.28515625" style="16" customWidth="1"/>
    <col min="12558" max="12558" width="12.42578125" style="16" bestFit="1" customWidth="1"/>
    <col min="12559" max="12559" width="12.42578125" style="16" customWidth="1"/>
    <col min="12560" max="12800" width="9.140625" style="16"/>
    <col min="12801" max="12801" width="17.140625" style="16" customWidth="1"/>
    <col min="12802" max="12802" width="14.28515625" style="16" customWidth="1"/>
    <col min="12803" max="12812" width="7.7109375" style="16" customWidth="1"/>
    <col min="12813" max="12813" width="10.28515625" style="16" customWidth="1"/>
    <col min="12814" max="12814" width="12.42578125" style="16" bestFit="1" customWidth="1"/>
    <col min="12815" max="12815" width="12.42578125" style="16" customWidth="1"/>
    <col min="12816" max="13056" width="9.140625" style="16"/>
    <col min="13057" max="13057" width="17.140625" style="16" customWidth="1"/>
    <col min="13058" max="13058" width="14.28515625" style="16" customWidth="1"/>
    <col min="13059" max="13068" width="7.7109375" style="16" customWidth="1"/>
    <col min="13069" max="13069" width="10.28515625" style="16" customWidth="1"/>
    <col min="13070" max="13070" width="12.42578125" style="16" bestFit="1" customWidth="1"/>
    <col min="13071" max="13071" width="12.42578125" style="16" customWidth="1"/>
    <col min="13072" max="13312" width="9.140625" style="16"/>
    <col min="13313" max="13313" width="17.140625" style="16" customWidth="1"/>
    <col min="13314" max="13314" width="14.28515625" style="16" customWidth="1"/>
    <col min="13315" max="13324" width="7.7109375" style="16" customWidth="1"/>
    <col min="13325" max="13325" width="10.28515625" style="16" customWidth="1"/>
    <col min="13326" max="13326" width="12.42578125" style="16" bestFit="1" customWidth="1"/>
    <col min="13327" max="13327" width="12.42578125" style="16" customWidth="1"/>
    <col min="13328" max="13568" width="9.140625" style="16"/>
    <col min="13569" max="13569" width="17.140625" style="16" customWidth="1"/>
    <col min="13570" max="13570" width="14.28515625" style="16" customWidth="1"/>
    <col min="13571" max="13580" width="7.7109375" style="16" customWidth="1"/>
    <col min="13581" max="13581" width="10.28515625" style="16" customWidth="1"/>
    <col min="13582" max="13582" width="12.42578125" style="16" bestFit="1" customWidth="1"/>
    <col min="13583" max="13583" width="12.42578125" style="16" customWidth="1"/>
    <col min="13584" max="13824" width="9.140625" style="16"/>
    <col min="13825" max="13825" width="17.140625" style="16" customWidth="1"/>
    <col min="13826" max="13826" width="14.28515625" style="16" customWidth="1"/>
    <col min="13827" max="13836" width="7.7109375" style="16" customWidth="1"/>
    <col min="13837" max="13837" width="10.28515625" style="16" customWidth="1"/>
    <col min="13838" max="13838" width="12.42578125" style="16" bestFit="1" customWidth="1"/>
    <col min="13839" max="13839" width="12.42578125" style="16" customWidth="1"/>
    <col min="13840" max="14080" width="9.140625" style="16"/>
    <col min="14081" max="14081" width="17.140625" style="16" customWidth="1"/>
    <col min="14082" max="14082" width="14.28515625" style="16" customWidth="1"/>
    <col min="14083" max="14092" width="7.7109375" style="16" customWidth="1"/>
    <col min="14093" max="14093" width="10.28515625" style="16" customWidth="1"/>
    <col min="14094" max="14094" width="12.42578125" style="16" bestFit="1" customWidth="1"/>
    <col min="14095" max="14095" width="12.42578125" style="16" customWidth="1"/>
    <col min="14096" max="14336" width="9.140625" style="16"/>
    <col min="14337" max="14337" width="17.140625" style="16" customWidth="1"/>
    <col min="14338" max="14338" width="14.28515625" style="16" customWidth="1"/>
    <col min="14339" max="14348" width="7.7109375" style="16" customWidth="1"/>
    <col min="14349" max="14349" width="10.28515625" style="16" customWidth="1"/>
    <col min="14350" max="14350" width="12.42578125" style="16" bestFit="1" customWidth="1"/>
    <col min="14351" max="14351" width="12.42578125" style="16" customWidth="1"/>
    <col min="14352" max="14592" width="9.140625" style="16"/>
    <col min="14593" max="14593" width="17.140625" style="16" customWidth="1"/>
    <col min="14594" max="14594" width="14.28515625" style="16" customWidth="1"/>
    <col min="14595" max="14604" width="7.7109375" style="16" customWidth="1"/>
    <col min="14605" max="14605" width="10.28515625" style="16" customWidth="1"/>
    <col min="14606" max="14606" width="12.42578125" style="16" bestFit="1" customWidth="1"/>
    <col min="14607" max="14607" width="12.42578125" style="16" customWidth="1"/>
    <col min="14608" max="14848" width="9.140625" style="16"/>
    <col min="14849" max="14849" width="17.140625" style="16" customWidth="1"/>
    <col min="14850" max="14850" width="14.28515625" style="16" customWidth="1"/>
    <col min="14851" max="14860" width="7.7109375" style="16" customWidth="1"/>
    <col min="14861" max="14861" width="10.28515625" style="16" customWidth="1"/>
    <col min="14862" max="14862" width="12.42578125" style="16" bestFit="1" customWidth="1"/>
    <col min="14863" max="14863" width="12.42578125" style="16" customWidth="1"/>
    <col min="14864" max="15104" width="9.140625" style="16"/>
    <col min="15105" max="15105" width="17.140625" style="16" customWidth="1"/>
    <col min="15106" max="15106" width="14.28515625" style="16" customWidth="1"/>
    <col min="15107" max="15116" width="7.7109375" style="16" customWidth="1"/>
    <col min="15117" max="15117" width="10.28515625" style="16" customWidth="1"/>
    <col min="15118" max="15118" width="12.42578125" style="16" bestFit="1" customWidth="1"/>
    <col min="15119" max="15119" width="12.42578125" style="16" customWidth="1"/>
    <col min="15120" max="15360" width="9.140625" style="16"/>
    <col min="15361" max="15361" width="17.140625" style="16" customWidth="1"/>
    <col min="15362" max="15362" width="14.28515625" style="16" customWidth="1"/>
    <col min="15363" max="15372" width="7.7109375" style="16" customWidth="1"/>
    <col min="15373" max="15373" width="10.28515625" style="16" customWidth="1"/>
    <col min="15374" max="15374" width="12.42578125" style="16" bestFit="1" customWidth="1"/>
    <col min="15375" max="15375" width="12.42578125" style="16" customWidth="1"/>
    <col min="15376" max="15616" width="9.140625" style="16"/>
    <col min="15617" max="15617" width="17.140625" style="16" customWidth="1"/>
    <col min="15618" max="15618" width="14.28515625" style="16" customWidth="1"/>
    <col min="15619" max="15628" width="7.7109375" style="16" customWidth="1"/>
    <col min="15629" max="15629" width="10.28515625" style="16" customWidth="1"/>
    <col min="15630" max="15630" width="12.42578125" style="16" bestFit="1" customWidth="1"/>
    <col min="15631" max="15631" width="12.42578125" style="16" customWidth="1"/>
    <col min="15632" max="15872" width="9.140625" style="16"/>
    <col min="15873" max="15873" width="17.140625" style="16" customWidth="1"/>
    <col min="15874" max="15874" width="14.28515625" style="16" customWidth="1"/>
    <col min="15875" max="15884" width="7.7109375" style="16" customWidth="1"/>
    <col min="15885" max="15885" width="10.28515625" style="16" customWidth="1"/>
    <col min="15886" max="15886" width="12.42578125" style="16" bestFit="1" customWidth="1"/>
    <col min="15887" max="15887" width="12.42578125" style="16" customWidth="1"/>
    <col min="15888" max="16128" width="9.140625" style="16"/>
    <col min="16129" max="16129" width="17.140625" style="16" customWidth="1"/>
    <col min="16130" max="16130" width="14.28515625" style="16" customWidth="1"/>
    <col min="16131" max="16140" width="7.7109375" style="16" customWidth="1"/>
    <col min="16141" max="16141" width="10.28515625" style="16" customWidth="1"/>
    <col min="16142" max="16142" width="12.42578125" style="16" bestFit="1" customWidth="1"/>
    <col min="16143" max="16143" width="12.42578125" style="16" customWidth="1"/>
    <col min="16144" max="16384" width="9.140625" style="16"/>
  </cols>
  <sheetData>
    <row r="1" spans="1:13" ht="19.5" customHeight="1"/>
    <row r="2" spans="1:13" ht="15" thickBot="1">
      <c r="A2" s="782" t="s">
        <v>172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</row>
    <row r="3" spans="1:13" ht="12.75" customHeight="1">
      <c r="A3" s="783" t="s">
        <v>165</v>
      </c>
      <c r="B3" s="784"/>
      <c r="C3" s="787">
        <v>2007</v>
      </c>
      <c r="D3" s="787">
        <v>2008</v>
      </c>
      <c r="E3" s="787">
        <v>2009</v>
      </c>
      <c r="F3" s="787">
        <v>2010</v>
      </c>
      <c r="G3" s="789">
        <v>2011</v>
      </c>
      <c r="H3" s="789"/>
      <c r="I3" s="789"/>
      <c r="J3" s="789"/>
      <c r="K3" s="789"/>
      <c r="L3" s="789"/>
      <c r="M3" s="790" t="s">
        <v>525</v>
      </c>
    </row>
    <row r="4" spans="1:13">
      <c r="A4" s="785"/>
      <c r="B4" s="786"/>
      <c r="C4" s="788"/>
      <c r="D4" s="788"/>
      <c r="E4" s="788"/>
      <c r="F4" s="788"/>
      <c r="G4" s="200" t="s">
        <v>5</v>
      </c>
      <c r="H4" s="200" t="s">
        <v>6</v>
      </c>
      <c r="I4" s="200" t="s">
        <v>14</v>
      </c>
      <c r="J4" s="200" t="s">
        <v>7</v>
      </c>
      <c r="K4" s="200" t="s">
        <v>16</v>
      </c>
      <c r="L4" s="200" t="s">
        <v>17</v>
      </c>
      <c r="M4" s="791"/>
    </row>
    <row r="5" spans="1:13" ht="12.75" customHeight="1">
      <c r="A5" s="792" t="s">
        <v>215</v>
      </c>
      <c r="B5" s="793"/>
      <c r="C5" s="798">
        <v>109.16</v>
      </c>
      <c r="D5" s="798">
        <v>111.82</v>
      </c>
      <c r="E5" s="798">
        <v>107.7</v>
      </c>
      <c r="F5" s="801">
        <v>107.9</v>
      </c>
      <c r="G5" s="376">
        <v>101.9</v>
      </c>
      <c r="H5" s="376">
        <v>100.9</v>
      </c>
      <c r="I5" s="376">
        <v>100.7</v>
      </c>
      <c r="J5" s="376">
        <v>100.7</v>
      </c>
      <c r="K5" s="376">
        <v>100.3</v>
      </c>
      <c r="L5" s="376">
        <v>100.1</v>
      </c>
      <c r="M5" s="780">
        <v>106.1</v>
      </c>
    </row>
    <row r="6" spans="1:13" ht="12.75" customHeight="1">
      <c r="A6" s="794"/>
      <c r="B6" s="795"/>
      <c r="C6" s="799"/>
      <c r="D6" s="799"/>
      <c r="E6" s="799"/>
      <c r="F6" s="802"/>
      <c r="G6" s="377" t="s">
        <v>144</v>
      </c>
      <c r="H6" s="377" t="s">
        <v>156</v>
      </c>
      <c r="I6" s="377" t="s">
        <v>157</v>
      </c>
      <c r="J6" s="377" t="s">
        <v>158</v>
      </c>
      <c r="K6" s="377" t="s">
        <v>159</v>
      </c>
      <c r="L6" s="377" t="s">
        <v>160</v>
      </c>
      <c r="M6" s="780"/>
    </row>
    <row r="7" spans="1:13" ht="12.75" customHeight="1" thickBot="1">
      <c r="A7" s="796"/>
      <c r="B7" s="797"/>
      <c r="C7" s="800"/>
      <c r="D7" s="800"/>
      <c r="E7" s="800"/>
      <c r="F7" s="803"/>
      <c r="G7" s="376">
        <v>100.3</v>
      </c>
      <c r="H7" s="376">
        <v>99.7</v>
      </c>
      <c r="I7" s="376">
        <v>100</v>
      </c>
      <c r="J7" s="376">
        <v>100.5</v>
      </c>
      <c r="K7" s="376">
        <v>100.5</v>
      </c>
      <c r="L7" s="376">
        <v>100.4</v>
      </c>
      <c r="M7" s="781"/>
    </row>
    <row r="8" spans="1:13" ht="12.75" customHeight="1">
      <c r="A8" s="807" t="s">
        <v>166</v>
      </c>
      <c r="B8" s="808"/>
      <c r="C8" s="813">
        <v>108.52</v>
      </c>
      <c r="D8" s="813">
        <v>110.55</v>
      </c>
      <c r="E8" s="813">
        <v>107.4</v>
      </c>
      <c r="F8" s="804">
        <v>107.5</v>
      </c>
      <c r="G8" s="377" t="s">
        <v>5</v>
      </c>
      <c r="H8" s="377" t="s">
        <v>6</v>
      </c>
      <c r="I8" s="377" t="s">
        <v>14</v>
      </c>
      <c r="J8" s="377" t="s">
        <v>7</v>
      </c>
      <c r="K8" s="377" t="s">
        <v>16</v>
      </c>
      <c r="L8" s="377" t="s">
        <v>17</v>
      </c>
      <c r="M8" s="804">
        <v>105.9</v>
      </c>
    </row>
    <row r="9" spans="1:13" ht="12.75" customHeight="1">
      <c r="A9" s="809"/>
      <c r="B9" s="810"/>
      <c r="C9" s="799"/>
      <c r="D9" s="799"/>
      <c r="E9" s="799"/>
      <c r="F9" s="805"/>
      <c r="G9" s="376">
        <v>101.5</v>
      </c>
      <c r="H9" s="376">
        <v>101</v>
      </c>
      <c r="I9" s="376">
        <v>100.9</v>
      </c>
      <c r="J9" s="376">
        <v>100.5</v>
      </c>
      <c r="K9" s="376">
        <v>100.3</v>
      </c>
      <c r="L9" s="376">
        <v>99.8</v>
      </c>
      <c r="M9" s="805"/>
    </row>
    <row r="10" spans="1:13" ht="12.75" customHeight="1">
      <c r="A10" s="809"/>
      <c r="B10" s="810"/>
      <c r="C10" s="799"/>
      <c r="D10" s="799"/>
      <c r="E10" s="799"/>
      <c r="F10" s="805"/>
      <c r="G10" s="377" t="s">
        <v>144</v>
      </c>
      <c r="H10" s="377" t="s">
        <v>156</v>
      </c>
      <c r="I10" s="377" t="s">
        <v>157</v>
      </c>
      <c r="J10" s="377" t="s">
        <v>158</v>
      </c>
      <c r="K10" s="377" t="s">
        <v>159</v>
      </c>
      <c r="L10" s="377" t="s">
        <v>160</v>
      </c>
      <c r="M10" s="805"/>
    </row>
    <row r="11" spans="1:13" ht="12.75" customHeight="1" thickBot="1">
      <c r="A11" s="811"/>
      <c r="B11" s="812"/>
      <c r="C11" s="800"/>
      <c r="D11" s="800"/>
      <c r="E11" s="800"/>
      <c r="F11" s="814"/>
      <c r="G11" s="378">
        <v>100.1</v>
      </c>
      <c r="H11" s="378">
        <v>99.8</v>
      </c>
      <c r="I11" s="378">
        <v>100.1</v>
      </c>
      <c r="J11" s="378">
        <v>100.7</v>
      </c>
      <c r="K11" s="378">
        <v>100.6</v>
      </c>
      <c r="L11" s="378">
        <v>100.4</v>
      </c>
      <c r="M11" s="814"/>
    </row>
    <row r="12" spans="1:13" ht="12.75" customHeight="1">
      <c r="A12" s="807" t="s">
        <v>164</v>
      </c>
      <c r="B12" s="808"/>
      <c r="C12" s="813">
        <v>111.06</v>
      </c>
      <c r="D12" s="813">
        <v>115.57</v>
      </c>
      <c r="E12" s="813">
        <v>108.6</v>
      </c>
      <c r="F12" s="804">
        <v>109.1</v>
      </c>
      <c r="G12" s="379" t="s">
        <v>5</v>
      </c>
      <c r="H12" s="379" t="s">
        <v>6</v>
      </c>
      <c r="I12" s="379" t="s">
        <v>14</v>
      </c>
      <c r="J12" s="379" t="s">
        <v>7</v>
      </c>
      <c r="K12" s="379" t="s">
        <v>16</v>
      </c>
      <c r="L12" s="379" t="s">
        <v>17</v>
      </c>
      <c r="M12" s="804">
        <v>106.6</v>
      </c>
    </row>
    <row r="13" spans="1:13" ht="12.75" customHeight="1">
      <c r="A13" s="809"/>
      <c r="B13" s="810"/>
      <c r="C13" s="799"/>
      <c r="D13" s="799"/>
      <c r="E13" s="799"/>
      <c r="F13" s="805"/>
      <c r="G13" s="376">
        <v>103.2</v>
      </c>
      <c r="H13" s="376">
        <v>100.5</v>
      </c>
      <c r="I13" s="376">
        <v>100.4</v>
      </c>
      <c r="J13" s="376">
        <v>101.5</v>
      </c>
      <c r="K13" s="376">
        <v>100.3</v>
      </c>
      <c r="L13" s="376">
        <v>100.6</v>
      </c>
      <c r="M13" s="805"/>
    </row>
    <row r="14" spans="1:13" ht="12.75" customHeight="1">
      <c r="A14" s="809"/>
      <c r="B14" s="810"/>
      <c r="C14" s="799"/>
      <c r="D14" s="799"/>
      <c r="E14" s="799"/>
      <c r="F14" s="805"/>
      <c r="G14" s="377" t="s">
        <v>144</v>
      </c>
      <c r="H14" s="377" t="s">
        <v>156</v>
      </c>
      <c r="I14" s="377" t="s">
        <v>157</v>
      </c>
      <c r="J14" s="377" t="s">
        <v>158</v>
      </c>
      <c r="K14" s="377" t="s">
        <v>159</v>
      </c>
      <c r="L14" s="377" t="s">
        <v>160</v>
      </c>
      <c r="M14" s="805"/>
    </row>
    <row r="15" spans="1:13" ht="12.75" customHeight="1" thickBot="1">
      <c r="A15" s="811"/>
      <c r="B15" s="812"/>
      <c r="C15" s="800"/>
      <c r="D15" s="800"/>
      <c r="E15" s="800"/>
      <c r="F15" s="814"/>
      <c r="G15" s="378">
        <v>100.6</v>
      </c>
      <c r="H15" s="378">
        <v>99.4</v>
      </c>
      <c r="I15" s="378">
        <v>99.5</v>
      </c>
      <c r="J15" s="378">
        <v>100.1</v>
      </c>
      <c r="K15" s="378">
        <v>100.1</v>
      </c>
      <c r="L15" s="380">
        <v>100.3</v>
      </c>
      <c r="M15" s="806"/>
    </row>
    <row r="16" spans="1:13" ht="12.75" customHeight="1">
      <c r="A16" s="201"/>
      <c r="B16" s="202"/>
      <c r="C16" s="203"/>
      <c r="D16" s="203"/>
      <c r="E16" s="204"/>
      <c r="F16" s="204"/>
      <c r="G16" s="205"/>
      <c r="H16" s="205"/>
      <c r="I16" s="205"/>
      <c r="J16" s="205"/>
      <c r="K16" s="205"/>
      <c r="L16" s="204"/>
      <c r="M16" s="204"/>
    </row>
    <row r="17" spans="1:28" ht="14.25" customHeight="1" thickBot="1"/>
    <row r="18" spans="1:28" ht="15" hidden="1" thickBot="1">
      <c r="A18" s="782" t="s">
        <v>172</v>
      </c>
      <c r="B18" s="782"/>
      <c r="C18" s="782"/>
      <c r="D18" s="782"/>
      <c r="E18" s="782"/>
      <c r="F18" s="782"/>
      <c r="G18" s="782"/>
      <c r="H18" s="782"/>
      <c r="I18" s="782"/>
      <c r="J18" s="782"/>
      <c r="K18" s="782"/>
      <c r="L18" s="782"/>
      <c r="M18" s="782"/>
    </row>
    <row r="19" spans="1:28" ht="13.5" hidden="1" customHeight="1" thickBot="1">
      <c r="A19" s="815" t="s">
        <v>165</v>
      </c>
      <c r="B19" s="816"/>
      <c r="C19" s="817" t="s">
        <v>220</v>
      </c>
      <c r="D19" s="818"/>
      <c r="E19" s="818"/>
      <c r="F19" s="819"/>
      <c r="G19" s="817" t="s">
        <v>228</v>
      </c>
      <c r="H19" s="818"/>
      <c r="I19" s="818"/>
      <c r="J19" s="819"/>
      <c r="K19" s="817" t="s">
        <v>302</v>
      </c>
      <c r="L19" s="818"/>
      <c r="M19" s="820"/>
    </row>
    <row r="20" spans="1:28" hidden="1">
      <c r="A20" s="821" t="s">
        <v>167</v>
      </c>
      <c r="B20" s="822"/>
      <c r="C20" s="823">
        <v>109.4</v>
      </c>
      <c r="D20" s="824"/>
      <c r="E20" s="824"/>
      <c r="F20" s="825"/>
      <c r="G20" s="823">
        <v>106.5</v>
      </c>
      <c r="H20" s="824"/>
      <c r="I20" s="824"/>
      <c r="J20" s="825"/>
      <c r="K20" s="826">
        <v>106.4</v>
      </c>
      <c r="L20" s="827"/>
      <c r="M20" s="828"/>
    </row>
    <row r="21" spans="1:28" hidden="1">
      <c r="A21" s="832" t="s">
        <v>166</v>
      </c>
      <c r="B21" s="833"/>
      <c r="C21" s="834">
        <v>109.3</v>
      </c>
      <c r="D21" s="835"/>
      <c r="E21" s="835"/>
      <c r="F21" s="836"/>
      <c r="G21" s="834">
        <v>105.5</v>
      </c>
      <c r="H21" s="835"/>
      <c r="I21" s="835"/>
      <c r="J21" s="836"/>
      <c r="K21" s="837">
        <v>106.6</v>
      </c>
      <c r="L21" s="838"/>
      <c r="M21" s="839"/>
    </row>
    <row r="22" spans="1:28" ht="13.5" hidden="1" thickBot="1">
      <c r="A22" s="840" t="s">
        <v>164</v>
      </c>
      <c r="B22" s="841"/>
      <c r="C22" s="842">
        <v>109.7</v>
      </c>
      <c r="D22" s="843"/>
      <c r="E22" s="843"/>
      <c r="F22" s="844"/>
      <c r="G22" s="842">
        <v>109.5</v>
      </c>
      <c r="H22" s="843"/>
      <c r="I22" s="843"/>
      <c r="J22" s="844"/>
      <c r="K22" s="845">
        <v>105.6</v>
      </c>
      <c r="L22" s="846"/>
      <c r="M22" s="847"/>
    </row>
    <row r="23" spans="1:28" ht="27" customHeight="1" thickBot="1">
      <c r="A23" s="829" t="s">
        <v>526</v>
      </c>
      <c r="B23" s="830"/>
      <c r="C23" s="830"/>
      <c r="D23" s="830"/>
      <c r="E23" s="830"/>
      <c r="F23" s="830"/>
      <c r="G23" s="830"/>
      <c r="H23" s="830"/>
      <c r="I23" s="830"/>
      <c r="J23" s="830"/>
      <c r="K23" s="830"/>
      <c r="L23" s="830"/>
      <c r="M23" s="831"/>
    </row>
    <row r="24" spans="1:28" ht="12" customHeight="1" thickBot="1">
      <c r="A24" s="848" t="s">
        <v>165</v>
      </c>
      <c r="B24" s="849"/>
      <c r="C24" s="850" t="s">
        <v>220</v>
      </c>
      <c r="D24" s="851"/>
      <c r="E24" s="851"/>
      <c r="F24" s="852"/>
      <c r="G24" s="850" t="s">
        <v>228</v>
      </c>
      <c r="H24" s="851"/>
      <c r="I24" s="851"/>
      <c r="J24" s="852"/>
      <c r="K24" s="850" t="s">
        <v>302</v>
      </c>
      <c r="L24" s="851"/>
      <c r="M24" s="853"/>
    </row>
    <row r="25" spans="1:28">
      <c r="A25" s="862" t="s">
        <v>167</v>
      </c>
      <c r="B25" s="863"/>
      <c r="C25" s="864">
        <v>110.5</v>
      </c>
      <c r="D25" s="865"/>
      <c r="E25" s="865"/>
      <c r="F25" s="866"/>
      <c r="G25" s="864">
        <v>106.5</v>
      </c>
      <c r="H25" s="865"/>
      <c r="I25" s="865"/>
      <c r="J25" s="866"/>
      <c r="K25" s="867">
        <v>107.5</v>
      </c>
      <c r="L25" s="868"/>
      <c r="M25" s="869"/>
    </row>
    <row r="26" spans="1:28">
      <c r="A26" s="870" t="s">
        <v>166</v>
      </c>
      <c r="B26" s="871"/>
      <c r="C26" s="872">
        <v>109.8</v>
      </c>
      <c r="D26" s="873"/>
      <c r="E26" s="873"/>
      <c r="F26" s="874"/>
      <c r="G26" s="872">
        <v>105.5</v>
      </c>
      <c r="H26" s="873"/>
      <c r="I26" s="873"/>
      <c r="J26" s="874"/>
      <c r="K26" s="875">
        <v>107.6</v>
      </c>
      <c r="L26" s="876"/>
      <c r="M26" s="877"/>
    </row>
    <row r="27" spans="1:28" ht="13.5" thickBot="1">
      <c r="A27" s="854" t="s">
        <v>164</v>
      </c>
      <c r="B27" s="855"/>
      <c r="C27" s="856">
        <v>112.3</v>
      </c>
      <c r="D27" s="857"/>
      <c r="E27" s="857"/>
      <c r="F27" s="858"/>
      <c r="G27" s="856">
        <v>109.1</v>
      </c>
      <c r="H27" s="857"/>
      <c r="I27" s="857"/>
      <c r="J27" s="858"/>
      <c r="K27" s="859">
        <v>107</v>
      </c>
      <c r="L27" s="860"/>
      <c r="M27" s="861"/>
    </row>
    <row r="28" spans="1:28" ht="12" customHeight="1"/>
    <row r="30" spans="1:28" ht="18.75" customHeight="1"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</row>
    <row r="31" spans="1:28" ht="12.75" customHeight="1">
      <c r="O31" s="613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</row>
    <row r="32" spans="1:28" ht="12.75" customHeight="1">
      <c r="O32" s="560">
        <f>G5</f>
        <v>101.9</v>
      </c>
      <c r="P32" s="561">
        <f>O32*H5/100</f>
        <v>102.81710000000001</v>
      </c>
      <c r="Q32" s="561">
        <f>P32*I5/100</f>
        <v>103.53681970000001</v>
      </c>
      <c r="R32" s="561">
        <f>Q32*J5/100</f>
        <v>104.26157743790002</v>
      </c>
      <c r="S32" s="561">
        <f>R32*K5/100</f>
        <v>104.57436217021372</v>
      </c>
      <c r="T32" s="561">
        <f>S32*L5/100</f>
        <v>104.67893653238393</v>
      </c>
      <c r="U32" s="561">
        <f>T32*G7/100</f>
        <v>104.99297334198107</v>
      </c>
      <c r="V32" s="561">
        <f>U32*H7/100</f>
        <v>104.67799442195513</v>
      </c>
      <c r="W32" s="561">
        <f>V32*I7/100</f>
        <v>104.67799442195513</v>
      </c>
      <c r="X32" s="561">
        <f t="shared" ref="X32:Z32" si="0">W32*J7/100</f>
        <v>105.20138439406492</v>
      </c>
      <c r="Y32" s="561">
        <f t="shared" si="0"/>
        <v>105.72739131603525</v>
      </c>
      <c r="Z32" s="561">
        <f t="shared" si="0"/>
        <v>106.15030088129939</v>
      </c>
      <c r="AA32" s="561"/>
      <c r="AB32" s="442"/>
    </row>
    <row r="33" spans="15:28" ht="13.5" customHeight="1">
      <c r="O33" s="560">
        <f>P39</f>
        <v>101.5</v>
      </c>
      <c r="P33" s="561">
        <f t="shared" ref="P33:V33" si="1">O33*Q39/100</f>
        <v>102.4135</v>
      </c>
      <c r="Q33" s="561">
        <f t="shared" si="1"/>
        <v>103.13039450000001</v>
      </c>
      <c r="R33" s="561">
        <f t="shared" si="1"/>
        <v>103.85230726150002</v>
      </c>
      <c r="S33" s="561">
        <f t="shared" si="1"/>
        <v>104.47542110506902</v>
      </c>
      <c r="T33" s="561">
        <f t="shared" si="1"/>
        <v>104.68437194727916</v>
      </c>
      <c r="U33" s="561">
        <f t="shared" si="1"/>
        <v>105.31247817896283</v>
      </c>
      <c r="V33" s="561">
        <f t="shared" si="1"/>
        <v>105.7337280916787</v>
      </c>
      <c r="W33" s="561">
        <v>106.2</v>
      </c>
      <c r="X33" s="561">
        <v>106.2</v>
      </c>
      <c r="Y33" s="561">
        <v>107.3</v>
      </c>
      <c r="Z33" s="561">
        <f t="shared" ref="Z33" si="2">Y33*AA39/100</f>
        <v>107.9438</v>
      </c>
      <c r="AA33" s="561"/>
      <c r="AB33" s="442"/>
    </row>
    <row r="34" spans="15:28" ht="13.5" customHeight="1"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442"/>
    </row>
    <row r="35" spans="15:28" ht="13.5" customHeight="1"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442"/>
    </row>
    <row r="36" spans="15:28"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442"/>
    </row>
    <row r="37" spans="15:28"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442"/>
    </row>
    <row r="38" spans="15:28"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442"/>
    </row>
    <row r="39" spans="15:28" ht="12.75" customHeight="1">
      <c r="O39" s="561"/>
      <c r="P39" s="562">
        <v>101.5</v>
      </c>
      <c r="Q39" s="562">
        <v>100.9</v>
      </c>
      <c r="R39" s="562">
        <v>100.7</v>
      </c>
      <c r="S39" s="562">
        <v>100.7</v>
      </c>
      <c r="T39" s="562">
        <v>100.6</v>
      </c>
      <c r="U39" s="562">
        <v>100.2</v>
      </c>
      <c r="V39" s="563">
        <v>100.6</v>
      </c>
      <c r="W39" s="563">
        <v>100.4</v>
      </c>
      <c r="X39" s="563">
        <v>100.5</v>
      </c>
      <c r="Y39" s="563">
        <v>100.4</v>
      </c>
      <c r="Z39" s="563">
        <v>100.7</v>
      </c>
      <c r="AA39" s="563">
        <v>100.6</v>
      </c>
      <c r="AB39" s="442"/>
    </row>
    <row r="40" spans="15:28">
      <c r="O40" s="561"/>
      <c r="P40" s="561"/>
      <c r="Q40" s="561"/>
      <c r="R40" s="561"/>
      <c r="S40" s="561"/>
      <c r="T40" s="561"/>
      <c r="U40" s="561"/>
      <c r="V40" s="561"/>
      <c r="W40" s="561"/>
      <c r="X40" s="561"/>
      <c r="Y40" s="561"/>
      <c r="Z40" s="561"/>
      <c r="AA40" s="561"/>
      <c r="AB40" s="442"/>
    </row>
    <row r="41" spans="15:28" ht="12.75" customHeight="1"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442"/>
    </row>
    <row r="42" spans="15:28"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561"/>
      <c r="Z42" s="561"/>
      <c r="AA42" s="561"/>
      <c r="AB42" s="442"/>
    </row>
    <row r="43" spans="15:28"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</row>
    <row r="44" spans="15:28">
      <c r="O44" s="442"/>
      <c r="P44" s="442"/>
      <c r="Q44" s="442"/>
      <c r="R44" s="442"/>
      <c r="S44" s="442"/>
      <c r="T44" s="442"/>
      <c r="U44" s="442"/>
      <c r="V44" s="442"/>
      <c r="W44" s="442"/>
      <c r="X44" s="442"/>
      <c r="Y44" s="442"/>
      <c r="Z44" s="442"/>
      <c r="AA44" s="442"/>
    </row>
    <row r="45" spans="15:28" ht="15" hidden="1" customHeight="1" thickBot="1"/>
    <row r="46" spans="15:28" ht="13.5" hidden="1" customHeight="1" thickBot="1"/>
    <row r="47" spans="15:28" ht="12.75" hidden="1" customHeight="1"/>
    <row r="48" spans="15:28" ht="12.75" hidden="1" customHeight="1"/>
    <row r="49" ht="13.5" hidden="1" customHeight="1" thickBot="1"/>
    <row r="51" ht="18.75" customHeight="1"/>
    <row r="52" ht="12.75" customHeight="1"/>
    <row r="53" ht="12.7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spans="1:13" ht="13.5" customHeight="1"/>
    <row r="66" spans="1:13" ht="13.5" customHeight="1"/>
    <row r="67" spans="1:13" ht="13.5" customHeight="1"/>
    <row r="68" spans="1:13" ht="13.5" customHeight="1"/>
    <row r="69" spans="1:13" ht="13.5" customHeight="1"/>
    <row r="70" spans="1:13" ht="13.5" customHeight="1"/>
    <row r="71" spans="1:13" ht="13.5" customHeight="1"/>
    <row r="72" spans="1:13" ht="13.5" customHeight="1"/>
    <row r="73" spans="1:13" ht="13.5" customHeight="1"/>
    <row r="74" spans="1:13" ht="13.5" customHeight="1"/>
    <row r="75" spans="1:13" ht="13.5" customHeight="1"/>
    <row r="76" spans="1:13" ht="13.5" customHeight="1"/>
    <row r="77" spans="1:13" ht="13.5" customHeight="1"/>
    <row r="78" spans="1:13" ht="13.5" customHeight="1"/>
    <row r="79" spans="1:13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</sheetData>
  <mergeCells count="60">
    <mergeCell ref="A24:B24"/>
    <mergeCell ref="C24:F24"/>
    <mergeCell ref="G24:J24"/>
    <mergeCell ref="K24:M24"/>
    <mergeCell ref="A27:B27"/>
    <mergeCell ref="C27:F27"/>
    <mergeCell ref="G27:J27"/>
    <mergeCell ref="K27:M27"/>
    <mergeCell ref="A25:B25"/>
    <mergeCell ref="C25:F25"/>
    <mergeCell ref="G25:J25"/>
    <mergeCell ref="K25:M25"/>
    <mergeCell ref="A26:B26"/>
    <mergeCell ref="C26:F26"/>
    <mergeCell ref="G26:J26"/>
    <mergeCell ref="K26:M26"/>
    <mergeCell ref="A20:B20"/>
    <mergeCell ref="C20:F20"/>
    <mergeCell ref="G20:J20"/>
    <mergeCell ref="K20:M20"/>
    <mergeCell ref="A23:M23"/>
    <mergeCell ref="A21:B21"/>
    <mergeCell ref="C21:F21"/>
    <mergeCell ref="G21:J21"/>
    <mergeCell ref="K21:M21"/>
    <mergeCell ref="A22:B22"/>
    <mergeCell ref="C22:F22"/>
    <mergeCell ref="G22:J22"/>
    <mergeCell ref="K22:M22"/>
    <mergeCell ref="A18:M18"/>
    <mergeCell ref="A19:B19"/>
    <mergeCell ref="C19:F19"/>
    <mergeCell ref="G19:J19"/>
    <mergeCell ref="K19:M19"/>
    <mergeCell ref="M12:M15"/>
    <mergeCell ref="A8:B11"/>
    <mergeCell ref="C8:C11"/>
    <mergeCell ref="D8:D11"/>
    <mergeCell ref="E8:E11"/>
    <mergeCell ref="F8:F11"/>
    <mergeCell ref="M8:M11"/>
    <mergeCell ref="A12:B15"/>
    <mergeCell ref="C12:C15"/>
    <mergeCell ref="D12:D15"/>
    <mergeCell ref="E12:E15"/>
    <mergeCell ref="F12:F15"/>
    <mergeCell ref="M5:M7"/>
    <mergeCell ref="A2:M2"/>
    <mergeCell ref="A3:B4"/>
    <mergeCell ref="C3:C4"/>
    <mergeCell ref="D3:D4"/>
    <mergeCell ref="E3:E4"/>
    <mergeCell ref="F3:F4"/>
    <mergeCell ref="G3:L3"/>
    <mergeCell ref="M3:M4"/>
    <mergeCell ref="A5:B7"/>
    <mergeCell ref="C5:C7"/>
    <mergeCell ref="D5:D7"/>
    <mergeCell ref="E5:E7"/>
    <mergeCell ref="F5:F7"/>
  </mergeCells>
  <pageMargins left="0.6692913385826772" right="0.15748031496062992" top="0.59055118110236227" bottom="0.62992125984251968" header="0.51181102362204722" footer="0.39370078740157483"/>
  <pageSetup paperSize="9" scale="72" orientation="portrait" r:id="rId1"/>
  <headerFooter alignWithMargins="0">
    <oddFooter>&amp;C15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0"/>
  <sheetViews>
    <sheetView view="pageBreakPreview" topLeftCell="A50" zoomScale="120" zoomScaleSheetLayoutView="120" workbookViewId="0">
      <selection activeCell="S32" sqref="S32"/>
    </sheetView>
  </sheetViews>
  <sheetFormatPr defaultRowHeight="12.75"/>
  <cols>
    <col min="1" max="1" width="17.140625" style="16" customWidth="1"/>
    <col min="2" max="2" width="14.28515625" style="16" customWidth="1"/>
    <col min="3" max="12" width="7.7109375" style="16" customWidth="1"/>
    <col min="13" max="13" width="10.28515625" style="16" customWidth="1"/>
    <col min="14" max="14" width="12.42578125" style="16" bestFit="1" customWidth="1"/>
    <col min="15" max="15" width="12.42578125" style="16" customWidth="1"/>
    <col min="16" max="22" width="11" style="16" bestFit="1" customWidth="1"/>
    <col min="23" max="25" width="9.28515625" style="16" bestFit="1" customWidth="1"/>
    <col min="26" max="26" width="11" style="16" bestFit="1" customWidth="1"/>
    <col min="27" max="256" width="9.140625" style="16"/>
    <col min="257" max="257" width="17.140625" style="16" customWidth="1"/>
    <col min="258" max="258" width="14.28515625" style="16" customWidth="1"/>
    <col min="259" max="268" width="7.7109375" style="16" customWidth="1"/>
    <col min="269" max="269" width="10.28515625" style="16" customWidth="1"/>
    <col min="270" max="270" width="12.42578125" style="16" bestFit="1" customWidth="1"/>
    <col min="271" max="271" width="12.42578125" style="16" customWidth="1"/>
    <col min="272" max="512" width="9.140625" style="16"/>
    <col min="513" max="513" width="17.140625" style="16" customWidth="1"/>
    <col min="514" max="514" width="14.28515625" style="16" customWidth="1"/>
    <col min="515" max="524" width="7.7109375" style="16" customWidth="1"/>
    <col min="525" max="525" width="10.28515625" style="16" customWidth="1"/>
    <col min="526" max="526" width="12.42578125" style="16" bestFit="1" customWidth="1"/>
    <col min="527" max="527" width="12.42578125" style="16" customWidth="1"/>
    <col min="528" max="768" width="9.140625" style="16"/>
    <col min="769" max="769" width="17.140625" style="16" customWidth="1"/>
    <col min="770" max="770" width="14.28515625" style="16" customWidth="1"/>
    <col min="771" max="780" width="7.7109375" style="16" customWidth="1"/>
    <col min="781" max="781" width="10.28515625" style="16" customWidth="1"/>
    <col min="782" max="782" width="12.42578125" style="16" bestFit="1" customWidth="1"/>
    <col min="783" max="783" width="12.42578125" style="16" customWidth="1"/>
    <col min="784" max="1024" width="9.140625" style="16"/>
    <col min="1025" max="1025" width="17.140625" style="16" customWidth="1"/>
    <col min="1026" max="1026" width="14.28515625" style="16" customWidth="1"/>
    <col min="1027" max="1036" width="7.7109375" style="16" customWidth="1"/>
    <col min="1037" max="1037" width="10.28515625" style="16" customWidth="1"/>
    <col min="1038" max="1038" width="12.42578125" style="16" bestFit="1" customWidth="1"/>
    <col min="1039" max="1039" width="12.42578125" style="16" customWidth="1"/>
    <col min="1040" max="1280" width="9.140625" style="16"/>
    <col min="1281" max="1281" width="17.140625" style="16" customWidth="1"/>
    <col min="1282" max="1282" width="14.28515625" style="16" customWidth="1"/>
    <col min="1283" max="1292" width="7.7109375" style="16" customWidth="1"/>
    <col min="1293" max="1293" width="10.28515625" style="16" customWidth="1"/>
    <col min="1294" max="1294" width="12.42578125" style="16" bestFit="1" customWidth="1"/>
    <col min="1295" max="1295" width="12.42578125" style="16" customWidth="1"/>
    <col min="1296" max="1536" width="9.140625" style="16"/>
    <col min="1537" max="1537" width="17.140625" style="16" customWidth="1"/>
    <col min="1538" max="1538" width="14.28515625" style="16" customWidth="1"/>
    <col min="1539" max="1548" width="7.7109375" style="16" customWidth="1"/>
    <col min="1549" max="1549" width="10.28515625" style="16" customWidth="1"/>
    <col min="1550" max="1550" width="12.42578125" style="16" bestFit="1" customWidth="1"/>
    <col min="1551" max="1551" width="12.42578125" style="16" customWidth="1"/>
    <col min="1552" max="1792" width="9.140625" style="16"/>
    <col min="1793" max="1793" width="17.140625" style="16" customWidth="1"/>
    <col min="1794" max="1794" width="14.28515625" style="16" customWidth="1"/>
    <col min="1795" max="1804" width="7.7109375" style="16" customWidth="1"/>
    <col min="1805" max="1805" width="10.28515625" style="16" customWidth="1"/>
    <col min="1806" max="1806" width="12.42578125" style="16" bestFit="1" customWidth="1"/>
    <col min="1807" max="1807" width="12.42578125" style="16" customWidth="1"/>
    <col min="1808" max="2048" width="9.140625" style="16"/>
    <col min="2049" max="2049" width="17.140625" style="16" customWidth="1"/>
    <col min="2050" max="2050" width="14.28515625" style="16" customWidth="1"/>
    <col min="2051" max="2060" width="7.7109375" style="16" customWidth="1"/>
    <col min="2061" max="2061" width="10.28515625" style="16" customWidth="1"/>
    <col min="2062" max="2062" width="12.42578125" style="16" bestFit="1" customWidth="1"/>
    <col min="2063" max="2063" width="12.42578125" style="16" customWidth="1"/>
    <col min="2064" max="2304" width="9.140625" style="16"/>
    <col min="2305" max="2305" width="17.140625" style="16" customWidth="1"/>
    <col min="2306" max="2306" width="14.28515625" style="16" customWidth="1"/>
    <col min="2307" max="2316" width="7.7109375" style="16" customWidth="1"/>
    <col min="2317" max="2317" width="10.28515625" style="16" customWidth="1"/>
    <col min="2318" max="2318" width="12.42578125" style="16" bestFit="1" customWidth="1"/>
    <col min="2319" max="2319" width="12.42578125" style="16" customWidth="1"/>
    <col min="2320" max="2560" width="9.140625" style="16"/>
    <col min="2561" max="2561" width="17.140625" style="16" customWidth="1"/>
    <col min="2562" max="2562" width="14.28515625" style="16" customWidth="1"/>
    <col min="2563" max="2572" width="7.7109375" style="16" customWidth="1"/>
    <col min="2573" max="2573" width="10.28515625" style="16" customWidth="1"/>
    <col min="2574" max="2574" width="12.42578125" style="16" bestFit="1" customWidth="1"/>
    <col min="2575" max="2575" width="12.42578125" style="16" customWidth="1"/>
    <col min="2576" max="2816" width="9.140625" style="16"/>
    <col min="2817" max="2817" width="17.140625" style="16" customWidth="1"/>
    <col min="2818" max="2818" width="14.28515625" style="16" customWidth="1"/>
    <col min="2819" max="2828" width="7.7109375" style="16" customWidth="1"/>
    <col min="2829" max="2829" width="10.28515625" style="16" customWidth="1"/>
    <col min="2830" max="2830" width="12.42578125" style="16" bestFit="1" customWidth="1"/>
    <col min="2831" max="2831" width="12.42578125" style="16" customWidth="1"/>
    <col min="2832" max="3072" width="9.140625" style="16"/>
    <col min="3073" max="3073" width="17.140625" style="16" customWidth="1"/>
    <col min="3074" max="3074" width="14.28515625" style="16" customWidth="1"/>
    <col min="3075" max="3084" width="7.7109375" style="16" customWidth="1"/>
    <col min="3085" max="3085" width="10.28515625" style="16" customWidth="1"/>
    <col min="3086" max="3086" width="12.42578125" style="16" bestFit="1" customWidth="1"/>
    <col min="3087" max="3087" width="12.42578125" style="16" customWidth="1"/>
    <col min="3088" max="3328" width="9.140625" style="16"/>
    <col min="3329" max="3329" width="17.140625" style="16" customWidth="1"/>
    <col min="3330" max="3330" width="14.28515625" style="16" customWidth="1"/>
    <col min="3331" max="3340" width="7.7109375" style="16" customWidth="1"/>
    <col min="3341" max="3341" width="10.28515625" style="16" customWidth="1"/>
    <col min="3342" max="3342" width="12.42578125" style="16" bestFit="1" customWidth="1"/>
    <col min="3343" max="3343" width="12.42578125" style="16" customWidth="1"/>
    <col min="3344" max="3584" width="9.140625" style="16"/>
    <col min="3585" max="3585" width="17.140625" style="16" customWidth="1"/>
    <col min="3586" max="3586" width="14.28515625" style="16" customWidth="1"/>
    <col min="3587" max="3596" width="7.7109375" style="16" customWidth="1"/>
    <col min="3597" max="3597" width="10.28515625" style="16" customWidth="1"/>
    <col min="3598" max="3598" width="12.42578125" style="16" bestFit="1" customWidth="1"/>
    <col min="3599" max="3599" width="12.42578125" style="16" customWidth="1"/>
    <col min="3600" max="3840" width="9.140625" style="16"/>
    <col min="3841" max="3841" width="17.140625" style="16" customWidth="1"/>
    <col min="3842" max="3842" width="14.28515625" style="16" customWidth="1"/>
    <col min="3843" max="3852" width="7.7109375" style="16" customWidth="1"/>
    <col min="3853" max="3853" width="10.28515625" style="16" customWidth="1"/>
    <col min="3854" max="3854" width="12.42578125" style="16" bestFit="1" customWidth="1"/>
    <col min="3855" max="3855" width="12.42578125" style="16" customWidth="1"/>
    <col min="3856" max="4096" width="9.140625" style="16"/>
    <col min="4097" max="4097" width="17.140625" style="16" customWidth="1"/>
    <col min="4098" max="4098" width="14.28515625" style="16" customWidth="1"/>
    <col min="4099" max="4108" width="7.7109375" style="16" customWidth="1"/>
    <col min="4109" max="4109" width="10.28515625" style="16" customWidth="1"/>
    <col min="4110" max="4110" width="12.42578125" style="16" bestFit="1" customWidth="1"/>
    <col min="4111" max="4111" width="12.42578125" style="16" customWidth="1"/>
    <col min="4112" max="4352" width="9.140625" style="16"/>
    <col min="4353" max="4353" width="17.140625" style="16" customWidth="1"/>
    <col min="4354" max="4354" width="14.28515625" style="16" customWidth="1"/>
    <col min="4355" max="4364" width="7.7109375" style="16" customWidth="1"/>
    <col min="4365" max="4365" width="10.28515625" style="16" customWidth="1"/>
    <col min="4366" max="4366" width="12.42578125" style="16" bestFit="1" customWidth="1"/>
    <col min="4367" max="4367" width="12.42578125" style="16" customWidth="1"/>
    <col min="4368" max="4608" width="9.140625" style="16"/>
    <col min="4609" max="4609" width="17.140625" style="16" customWidth="1"/>
    <col min="4610" max="4610" width="14.28515625" style="16" customWidth="1"/>
    <col min="4611" max="4620" width="7.7109375" style="16" customWidth="1"/>
    <col min="4621" max="4621" width="10.28515625" style="16" customWidth="1"/>
    <col min="4622" max="4622" width="12.42578125" style="16" bestFit="1" customWidth="1"/>
    <col min="4623" max="4623" width="12.42578125" style="16" customWidth="1"/>
    <col min="4624" max="4864" width="9.140625" style="16"/>
    <col min="4865" max="4865" width="17.140625" style="16" customWidth="1"/>
    <col min="4866" max="4866" width="14.28515625" style="16" customWidth="1"/>
    <col min="4867" max="4876" width="7.7109375" style="16" customWidth="1"/>
    <col min="4877" max="4877" width="10.28515625" style="16" customWidth="1"/>
    <col min="4878" max="4878" width="12.42578125" style="16" bestFit="1" customWidth="1"/>
    <col min="4879" max="4879" width="12.42578125" style="16" customWidth="1"/>
    <col min="4880" max="5120" width="9.140625" style="16"/>
    <col min="5121" max="5121" width="17.140625" style="16" customWidth="1"/>
    <col min="5122" max="5122" width="14.28515625" style="16" customWidth="1"/>
    <col min="5123" max="5132" width="7.7109375" style="16" customWidth="1"/>
    <col min="5133" max="5133" width="10.28515625" style="16" customWidth="1"/>
    <col min="5134" max="5134" width="12.42578125" style="16" bestFit="1" customWidth="1"/>
    <col min="5135" max="5135" width="12.42578125" style="16" customWidth="1"/>
    <col min="5136" max="5376" width="9.140625" style="16"/>
    <col min="5377" max="5377" width="17.140625" style="16" customWidth="1"/>
    <col min="5378" max="5378" width="14.28515625" style="16" customWidth="1"/>
    <col min="5379" max="5388" width="7.7109375" style="16" customWidth="1"/>
    <col min="5389" max="5389" width="10.28515625" style="16" customWidth="1"/>
    <col min="5390" max="5390" width="12.42578125" style="16" bestFit="1" customWidth="1"/>
    <col min="5391" max="5391" width="12.42578125" style="16" customWidth="1"/>
    <col min="5392" max="5632" width="9.140625" style="16"/>
    <col min="5633" max="5633" width="17.140625" style="16" customWidth="1"/>
    <col min="5634" max="5634" width="14.28515625" style="16" customWidth="1"/>
    <col min="5635" max="5644" width="7.7109375" style="16" customWidth="1"/>
    <col min="5645" max="5645" width="10.28515625" style="16" customWidth="1"/>
    <col min="5646" max="5646" width="12.42578125" style="16" bestFit="1" customWidth="1"/>
    <col min="5647" max="5647" width="12.42578125" style="16" customWidth="1"/>
    <col min="5648" max="5888" width="9.140625" style="16"/>
    <col min="5889" max="5889" width="17.140625" style="16" customWidth="1"/>
    <col min="5890" max="5890" width="14.28515625" style="16" customWidth="1"/>
    <col min="5891" max="5900" width="7.7109375" style="16" customWidth="1"/>
    <col min="5901" max="5901" width="10.28515625" style="16" customWidth="1"/>
    <col min="5902" max="5902" width="12.42578125" style="16" bestFit="1" customWidth="1"/>
    <col min="5903" max="5903" width="12.42578125" style="16" customWidth="1"/>
    <col min="5904" max="6144" width="9.140625" style="16"/>
    <col min="6145" max="6145" width="17.140625" style="16" customWidth="1"/>
    <col min="6146" max="6146" width="14.28515625" style="16" customWidth="1"/>
    <col min="6147" max="6156" width="7.7109375" style="16" customWidth="1"/>
    <col min="6157" max="6157" width="10.28515625" style="16" customWidth="1"/>
    <col min="6158" max="6158" width="12.42578125" style="16" bestFit="1" customWidth="1"/>
    <col min="6159" max="6159" width="12.42578125" style="16" customWidth="1"/>
    <col min="6160" max="6400" width="9.140625" style="16"/>
    <col min="6401" max="6401" width="17.140625" style="16" customWidth="1"/>
    <col min="6402" max="6402" width="14.28515625" style="16" customWidth="1"/>
    <col min="6403" max="6412" width="7.7109375" style="16" customWidth="1"/>
    <col min="6413" max="6413" width="10.28515625" style="16" customWidth="1"/>
    <col min="6414" max="6414" width="12.42578125" style="16" bestFit="1" customWidth="1"/>
    <col min="6415" max="6415" width="12.42578125" style="16" customWidth="1"/>
    <col min="6416" max="6656" width="9.140625" style="16"/>
    <col min="6657" max="6657" width="17.140625" style="16" customWidth="1"/>
    <col min="6658" max="6658" width="14.28515625" style="16" customWidth="1"/>
    <col min="6659" max="6668" width="7.7109375" style="16" customWidth="1"/>
    <col min="6669" max="6669" width="10.28515625" style="16" customWidth="1"/>
    <col min="6670" max="6670" width="12.42578125" style="16" bestFit="1" customWidth="1"/>
    <col min="6671" max="6671" width="12.42578125" style="16" customWidth="1"/>
    <col min="6672" max="6912" width="9.140625" style="16"/>
    <col min="6913" max="6913" width="17.140625" style="16" customWidth="1"/>
    <col min="6914" max="6914" width="14.28515625" style="16" customWidth="1"/>
    <col min="6915" max="6924" width="7.7109375" style="16" customWidth="1"/>
    <col min="6925" max="6925" width="10.28515625" style="16" customWidth="1"/>
    <col min="6926" max="6926" width="12.42578125" style="16" bestFit="1" customWidth="1"/>
    <col min="6927" max="6927" width="12.42578125" style="16" customWidth="1"/>
    <col min="6928" max="7168" width="9.140625" style="16"/>
    <col min="7169" max="7169" width="17.140625" style="16" customWidth="1"/>
    <col min="7170" max="7170" width="14.28515625" style="16" customWidth="1"/>
    <col min="7171" max="7180" width="7.7109375" style="16" customWidth="1"/>
    <col min="7181" max="7181" width="10.28515625" style="16" customWidth="1"/>
    <col min="7182" max="7182" width="12.42578125" style="16" bestFit="1" customWidth="1"/>
    <col min="7183" max="7183" width="12.42578125" style="16" customWidth="1"/>
    <col min="7184" max="7424" width="9.140625" style="16"/>
    <col min="7425" max="7425" width="17.140625" style="16" customWidth="1"/>
    <col min="7426" max="7426" width="14.28515625" style="16" customWidth="1"/>
    <col min="7427" max="7436" width="7.7109375" style="16" customWidth="1"/>
    <col min="7437" max="7437" width="10.28515625" style="16" customWidth="1"/>
    <col min="7438" max="7438" width="12.42578125" style="16" bestFit="1" customWidth="1"/>
    <col min="7439" max="7439" width="12.42578125" style="16" customWidth="1"/>
    <col min="7440" max="7680" width="9.140625" style="16"/>
    <col min="7681" max="7681" width="17.140625" style="16" customWidth="1"/>
    <col min="7682" max="7682" width="14.28515625" style="16" customWidth="1"/>
    <col min="7683" max="7692" width="7.7109375" style="16" customWidth="1"/>
    <col min="7693" max="7693" width="10.28515625" style="16" customWidth="1"/>
    <col min="7694" max="7694" width="12.42578125" style="16" bestFit="1" customWidth="1"/>
    <col min="7695" max="7695" width="12.42578125" style="16" customWidth="1"/>
    <col min="7696" max="7936" width="9.140625" style="16"/>
    <col min="7937" max="7937" width="17.140625" style="16" customWidth="1"/>
    <col min="7938" max="7938" width="14.28515625" style="16" customWidth="1"/>
    <col min="7939" max="7948" width="7.7109375" style="16" customWidth="1"/>
    <col min="7949" max="7949" width="10.28515625" style="16" customWidth="1"/>
    <col min="7950" max="7950" width="12.42578125" style="16" bestFit="1" customWidth="1"/>
    <col min="7951" max="7951" width="12.42578125" style="16" customWidth="1"/>
    <col min="7952" max="8192" width="9.140625" style="16"/>
    <col min="8193" max="8193" width="17.140625" style="16" customWidth="1"/>
    <col min="8194" max="8194" width="14.28515625" style="16" customWidth="1"/>
    <col min="8195" max="8204" width="7.7109375" style="16" customWidth="1"/>
    <col min="8205" max="8205" width="10.28515625" style="16" customWidth="1"/>
    <col min="8206" max="8206" width="12.42578125" style="16" bestFit="1" customWidth="1"/>
    <col min="8207" max="8207" width="12.42578125" style="16" customWidth="1"/>
    <col min="8208" max="8448" width="9.140625" style="16"/>
    <col min="8449" max="8449" width="17.140625" style="16" customWidth="1"/>
    <col min="8450" max="8450" width="14.28515625" style="16" customWidth="1"/>
    <col min="8451" max="8460" width="7.7109375" style="16" customWidth="1"/>
    <col min="8461" max="8461" width="10.28515625" style="16" customWidth="1"/>
    <col min="8462" max="8462" width="12.42578125" style="16" bestFit="1" customWidth="1"/>
    <col min="8463" max="8463" width="12.42578125" style="16" customWidth="1"/>
    <col min="8464" max="8704" width="9.140625" style="16"/>
    <col min="8705" max="8705" width="17.140625" style="16" customWidth="1"/>
    <col min="8706" max="8706" width="14.28515625" style="16" customWidth="1"/>
    <col min="8707" max="8716" width="7.7109375" style="16" customWidth="1"/>
    <col min="8717" max="8717" width="10.28515625" style="16" customWidth="1"/>
    <col min="8718" max="8718" width="12.42578125" style="16" bestFit="1" customWidth="1"/>
    <col min="8719" max="8719" width="12.42578125" style="16" customWidth="1"/>
    <col min="8720" max="8960" width="9.140625" style="16"/>
    <col min="8961" max="8961" width="17.140625" style="16" customWidth="1"/>
    <col min="8962" max="8962" width="14.28515625" style="16" customWidth="1"/>
    <col min="8963" max="8972" width="7.7109375" style="16" customWidth="1"/>
    <col min="8973" max="8973" width="10.28515625" style="16" customWidth="1"/>
    <col min="8974" max="8974" width="12.42578125" style="16" bestFit="1" customWidth="1"/>
    <col min="8975" max="8975" width="12.42578125" style="16" customWidth="1"/>
    <col min="8976" max="9216" width="9.140625" style="16"/>
    <col min="9217" max="9217" width="17.140625" style="16" customWidth="1"/>
    <col min="9218" max="9218" width="14.28515625" style="16" customWidth="1"/>
    <col min="9219" max="9228" width="7.7109375" style="16" customWidth="1"/>
    <col min="9229" max="9229" width="10.28515625" style="16" customWidth="1"/>
    <col min="9230" max="9230" width="12.42578125" style="16" bestFit="1" customWidth="1"/>
    <col min="9231" max="9231" width="12.42578125" style="16" customWidth="1"/>
    <col min="9232" max="9472" width="9.140625" style="16"/>
    <col min="9473" max="9473" width="17.140625" style="16" customWidth="1"/>
    <col min="9474" max="9474" width="14.28515625" style="16" customWidth="1"/>
    <col min="9475" max="9484" width="7.7109375" style="16" customWidth="1"/>
    <col min="9485" max="9485" width="10.28515625" style="16" customWidth="1"/>
    <col min="9486" max="9486" width="12.42578125" style="16" bestFit="1" customWidth="1"/>
    <col min="9487" max="9487" width="12.42578125" style="16" customWidth="1"/>
    <col min="9488" max="9728" width="9.140625" style="16"/>
    <col min="9729" max="9729" width="17.140625" style="16" customWidth="1"/>
    <col min="9730" max="9730" width="14.28515625" style="16" customWidth="1"/>
    <col min="9731" max="9740" width="7.7109375" style="16" customWidth="1"/>
    <col min="9741" max="9741" width="10.28515625" style="16" customWidth="1"/>
    <col min="9742" max="9742" width="12.42578125" style="16" bestFit="1" customWidth="1"/>
    <col min="9743" max="9743" width="12.42578125" style="16" customWidth="1"/>
    <col min="9744" max="9984" width="9.140625" style="16"/>
    <col min="9985" max="9985" width="17.140625" style="16" customWidth="1"/>
    <col min="9986" max="9986" width="14.28515625" style="16" customWidth="1"/>
    <col min="9987" max="9996" width="7.7109375" style="16" customWidth="1"/>
    <col min="9997" max="9997" width="10.28515625" style="16" customWidth="1"/>
    <col min="9998" max="9998" width="12.42578125" style="16" bestFit="1" customWidth="1"/>
    <col min="9999" max="9999" width="12.42578125" style="16" customWidth="1"/>
    <col min="10000" max="10240" width="9.140625" style="16"/>
    <col min="10241" max="10241" width="17.140625" style="16" customWidth="1"/>
    <col min="10242" max="10242" width="14.28515625" style="16" customWidth="1"/>
    <col min="10243" max="10252" width="7.7109375" style="16" customWidth="1"/>
    <col min="10253" max="10253" width="10.28515625" style="16" customWidth="1"/>
    <col min="10254" max="10254" width="12.42578125" style="16" bestFit="1" customWidth="1"/>
    <col min="10255" max="10255" width="12.42578125" style="16" customWidth="1"/>
    <col min="10256" max="10496" width="9.140625" style="16"/>
    <col min="10497" max="10497" width="17.140625" style="16" customWidth="1"/>
    <col min="10498" max="10498" width="14.28515625" style="16" customWidth="1"/>
    <col min="10499" max="10508" width="7.7109375" style="16" customWidth="1"/>
    <col min="10509" max="10509" width="10.28515625" style="16" customWidth="1"/>
    <col min="10510" max="10510" width="12.42578125" style="16" bestFit="1" customWidth="1"/>
    <col min="10511" max="10511" width="12.42578125" style="16" customWidth="1"/>
    <col min="10512" max="10752" width="9.140625" style="16"/>
    <col min="10753" max="10753" width="17.140625" style="16" customWidth="1"/>
    <col min="10754" max="10754" width="14.28515625" style="16" customWidth="1"/>
    <col min="10755" max="10764" width="7.7109375" style="16" customWidth="1"/>
    <col min="10765" max="10765" width="10.28515625" style="16" customWidth="1"/>
    <col min="10766" max="10766" width="12.42578125" style="16" bestFit="1" customWidth="1"/>
    <col min="10767" max="10767" width="12.42578125" style="16" customWidth="1"/>
    <col min="10768" max="11008" width="9.140625" style="16"/>
    <col min="11009" max="11009" width="17.140625" style="16" customWidth="1"/>
    <col min="11010" max="11010" width="14.28515625" style="16" customWidth="1"/>
    <col min="11011" max="11020" width="7.7109375" style="16" customWidth="1"/>
    <col min="11021" max="11021" width="10.28515625" style="16" customWidth="1"/>
    <col min="11022" max="11022" width="12.42578125" style="16" bestFit="1" customWidth="1"/>
    <col min="11023" max="11023" width="12.42578125" style="16" customWidth="1"/>
    <col min="11024" max="11264" width="9.140625" style="16"/>
    <col min="11265" max="11265" width="17.140625" style="16" customWidth="1"/>
    <col min="11266" max="11266" width="14.28515625" style="16" customWidth="1"/>
    <col min="11267" max="11276" width="7.7109375" style="16" customWidth="1"/>
    <col min="11277" max="11277" width="10.28515625" style="16" customWidth="1"/>
    <col min="11278" max="11278" width="12.42578125" style="16" bestFit="1" customWidth="1"/>
    <col min="11279" max="11279" width="12.42578125" style="16" customWidth="1"/>
    <col min="11280" max="11520" width="9.140625" style="16"/>
    <col min="11521" max="11521" width="17.140625" style="16" customWidth="1"/>
    <col min="11522" max="11522" width="14.28515625" style="16" customWidth="1"/>
    <col min="11523" max="11532" width="7.7109375" style="16" customWidth="1"/>
    <col min="11533" max="11533" width="10.28515625" style="16" customWidth="1"/>
    <col min="11534" max="11534" width="12.42578125" style="16" bestFit="1" customWidth="1"/>
    <col min="11535" max="11535" width="12.42578125" style="16" customWidth="1"/>
    <col min="11536" max="11776" width="9.140625" style="16"/>
    <col min="11777" max="11777" width="17.140625" style="16" customWidth="1"/>
    <col min="11778" max="11778" width="14.28515625" style="16" customWidth="1"/>
    <col min="11779" max="11788" width="7.7109375" style="16" customWidth="1"/>
    <col min="11789" max="11789" width="10.28515625" style="16" customWidth="1"/>
    <col min="11790" max="11790" width="12.42578125" style="16" bestFit="1" customWidth="1"/>
    <col min="11791" max="11791" width="12.42578125" style="16" customWidth="1"/>
    <col min="11792" max="12032" width="9.140625" style="16"/>
    <col min="12033" max="12033" width="17.140625" style="16" customWidth="1"/>
    <col min="12034" max="12034" width="14.28515625" style="16" customWidth="1"/>
    <col min="12035" max="12044" width="7.7109375" style="16" customWidth="1"/>
    <col min="12045" max="12045" width="10.28515625" style="16" customWidth="1"/>
    <col min="12046" max="12046" width="12.42578125" style="16" bestFit="1" customWidth="1"/>
    <col min="12047" max="12047" width="12.42578125" style="16" customWidth="1"/>
    <col min="12048" max="12288" width="9.140625" style="16"/>
    <col min="12289" max="12289" width="17.140625" style="16" customWidth="1"/>
    <col min="12290" max="12290" width="14.28515625" style="16" customWidth="1"/>
    <col min="12291" max="12300" width="7.7109375" style="16" customWidth="1"/>
    <col min="12301" max="12301" width="10.28515625" style="16" customWidth="1"/>
    <col min="12302" max="12302" width="12.42578125" style="16" bestFit="1" customWidth="1"/>
    <col min="12303" max="12303" width="12.42578125" style="16" customWidth="1"/>
    <col min="12304" max="12544" width="9.140625" style="16"/>
    <col min="12545" max="12545" width="17.140625" style="16" customWidth="1"/>
    <col min="12546" max="12546" width="14.28515625" style="16" customWidth="1"/>
    <col min="12547" max="12556" width="7.7109375" style="16" customWidth="1"/>
    <col min="12557" max="12557" width="10.28515625" style="16" customWidth="1"/>
    <col min="12558" max="12558" width="12.42578125" style="16" bestFit="1" customWidth="1"/>
    <col min="12559" max="12559" width="12.42578125" style="16" customWidth="1"/>
    <col min="12560" max="12800" width="9.140625" style="16"/>
    <col min="12801" max="12801" width="17.140625" style="16" customWidth="1"/>
    <col min="12802" max="12802" width="14.28515625" style="16" customWidth="1"/>
    <col min="12803" max="12812" width="7.7109375" style="16" customWidth="1"/>
    <col min="12813" max="12813" width="10.28515625" style="16" customWidth="1"/>
    <col min="12814" max="12814" width="12.42578125" style="16" bestFit="1" customWidth="1"/>
    <col min="12815" max="12815" width="12.42578125" style="16" customWidth="1"/>
    <col min="12816" max="13056" width="9.140625" style="16"/>
    <col min="13057" max="13057" width="17.140625" style="16" customWidth="1"/>
    <col min="13058" max="13058" width="14.28515625" style="16" customWidth="1"/>
    <col min="13059" max="13068" width="7.7109375" style="16" customWidth="1"/>
    <col min="13069" max="13069" width="10.28515625" style="16" customWidth="1"/>
    <col min="13070" max="13070" width="12.42578125" style="16" bestFit="1" customWidth="1"/>
    <col min="13071" max="13071" width="12.42578125" style="16" customWidth="1"/>
    <col min="13072" max="13312" width="9.140625" style="16"/>
    <col min="13313" max="13313" width="17.140625" style="16" customWidth="1"/>
    <col min="13314" max="13314" width="14.28515625" style="16" customWidth="1"/>
    <col min="13315" max="13324" width="7.7109375" style="16" customWidth="1"/>
    <col min="13325" max="13325" width="10.28515625" style="16" customWidth="1"/>
    <col min="13326" max="13326" width="12.42578125" style="16" bestFit="1" customWidth="1"/>
    <col min="13327" max="13327" width="12.42578125" style="16" customWidth="1"/>
    <col min="13328" max="13568" width="9.140625" style="16"/>
    <col min="13569" max="13569" width="17.140625" style="16" customWidth="1"/>
    <col min="13570" max="13570" width="14.28515625" style="16" customWidth="1"/>
    <col min="13571" max="13580" width="7.7109375" style="16" customWidth="1"/>
    <col min="13581" max="13581" width="10.28515625" style="16" customWidth="1"/>
    <col min="13582" max="13582" width="12.42578125" style="16" bestFit="1" customWidth="1"/>
    <col min="13583" max="13583" width="12.42578125" style="16" customWidth="1"/>
    <col min="13584" max="13824" width="9.140625" style="16"/>
    <col min="13825" max="13825" width="17.140625" style="16" customWidth="1"/>
    <col min="13826" max="13826" width="14.28515625" style="16" customWidth="1"/>
    <col min="13827" max="13836" width="7.7109375" style="16" customWidth="1"/>
    <col min="13837" max="13837" width="10.28515625" style="16" customWidth="1"/>
    <col min="13838" max="13838" width="12.42578125" style="16" bestFit="1" customWidth="1"/>
    <col min="13839" max="13839" width="12.42578125" style="16" customWidth="1"/>
    <col min="13840" max="14080" width="9.140625" style="16"/>
    <col min="14081" max="14081" width="17.140625" style="16" customWidth="1"/>
    <col min="14082" max="14082" width="14.28515625" style="16" customWidth="1"/>
    <col min="14083" max="14092" width="7.7109375" style="16" customWidth="1"/>
    <col min="14093" max="14093" width="10.28515625" style="16" customWidth="1"/>
    <col min="14094" max="14094" width="12.42578125" style="16" bestFit="1" customWidth="1"/>
    <col min="14095" max="14095" width="12.42578125" style="16" customWidth="1"/>
    <col min="14096" max="14336" width="9.140625" style="16"/>
    <col min="14337" max="14337" width="17.140625" style="16" customWidth="1"/>
    <col min="14338" max="14338" width="14.28515625" style="16" customWidth="1"/>
    <col min="14339" max="14348" width="7.7109375" style="16" customWidth="1"/>
    <col min="14349" max="14349" width="10.28515625" style="16" customWidth="1"/>
    <col min="14350" max="14350" width="12.42578125" style="16" bestFit="1" customWidth="1"/>
    <col min="14351" max="14351" width="12.42578125" style="16" customWidth="1"/>
    <col min="14352" max="14592" width="9.140625" style="16"/>
    <col min="14593" max="14593" width="17.140625" style="16" customWidth="1"/>
    <col min="14594" max="14594" width="14.28515625" style="16" customWidth="1"/>
    <col min="14595" max="14604" width="7.7109375" style="16" customWidth="1"/>
    <col min="14605" max="14605" width="10.28515625" style="16" customWidth="1"/>
    <col min="14606" max="14606" width="12.42578125" style="16" bestFit="1" customWidth="1"/>
    <col min="14607" max="14607" width="12.42578125" style="16" customWidth="1"/>
    <col min="14608" max="14848" width="9.140625" style="16"/>
    <col min="14849" max="14849" width="17.140625" style="16" customWidth="1"/>
    <col min="14850" max="14850" width="14.28515625" style="16" customWidth="1"/>
    <col min="14851" max="14860" width="7.7109375" style="16" customWidth="1"/>
    <col min="14861" max="14861" width="10.28515625" style="16" customWidth="1"/>
    <col min="14862" max="14862" width="12.42578125" style="16" bestFit="1" customWidth="1"/>
    <col min="14863" max="14863" width="12.42578125" style="16" customWidth="1"/>
    <col min="14864" max="15104" width="9.140625" style="16"/>
    <col min="15105" max="15105" width="17.140625" style="16" customWidth="1"/>
    <col min="15106" max="15106" width="14.28515625" style="16" customWidth="1"/>
    <col min="15107" max="15116" width="7.7109375" style="16" customWidth="1"/>
    <col min="15117" max="15117" width="10.28515625" style="16" customWidth="1"/>
    <col min="15118" max="15118" width="12.42578125" style="16" bestFit="1" customWidth="1"/>
    <col min="15119" max="15119" width="12.42578125" style="16" customWidth="1"/>
    <col min="15120" max="15360" width="9.140625" style="16"/>
    <col min="15361" max="15361" width="17.140625" style="16" customWidth="1"/>
    <col min="15362" max="15362" width="14.28515625" style="16" customWidth="1"/>
    <col min="15363" max="15372" width="7.7109375" style="16" customWidth="1"/>
    <col min="15373" max="15373" width="10.28515625" style="16" customWidth="1"/>
    <col min="15374" max="15374" width="12.42578125" style="16" bestFit="1" customWidth="1"/>
    <col min="15375" max="15375" width="12.42578125" style="16" customWidth="1"/>
    <col min="15376" max="15616" width="9.140625" style="16"/>
    <col min="15617" max="15617" width="17.140625" style="16" customWidth="1"/>
    <col min="15618" max="15618" width="14.28515625" style="16" customWidth="1"/>
    <col min="15619" max="15628" width="7.7109375" style="16" customWidth="1"/>
    <col min="15629" max="15629" width="10.28515625" style="16" customWidth="1"/>
    <col min="15630" max="15630" width="12.42578125" style="16" bestFit="1" customWidth="1"/>
    <col min="15631" max="15631" width="12.42578125" style="16" customWidth="1"/>
    <col min="15632" max="15872" width="9.140625" style="16"/>
    <col min="15873" max="15873" width="17.140625" style="16" customWidth="1"/>
    <col min="15874" max="15874" width="14.28515625" style="16" customWidth="1"/>
    <col min="15875" max="15884" width="7.7109375" style="16" customWidth="1"/>
    <col min="15885" max="15885" width="10.28515625" style="16" customWidth="1"/>
    <col min="15886" max="15886" width="12.42578125" style="16" bestFit="1" customWidth="1"/>
    <col min="15887" max="15887" width="12.42578125" style="16" customWidth="1"/>
    <col min="15888" max="16128" width="9.140625" style="16"/>
    <col min="16129" max="16129" width="17.140625" style="16" customWidth="1"/>
    <col min="16130" max="16130" width="14.28515625" style="16" customWidth="1"/>
    <col min="16131" max="16140" width="7.7109375" style="16" customWidth="1"/>
    <col min="16141" max="16141" width="10.28515625" style="16" customWidth="1"/>
    <col min="16142" max="16142" width="12.42578125" style="16" bestFit="1" customWidth="1"/>
    <col min="16143" max="16143" width="12.42578125" style="16" customWidth="1"/>
    <col min="16144" max="16384" width="9.140625" style="16"/>
  </cols>
  <sheetData>
    <row r="1" ht="19.5" customHeight="1"/>
    <row r="3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spans="1:28" ht="14.25" customHeight="1"/>
    <row r="18" spans="1:28" ht="15" hidden="1" customHeight="1" thickBot="1"/>
    <row r="19" spans="1:28" ht="13.5" hidden="1" customHeight="1" thickBot="1"/>
    <row r="20" spans="1:28" ht="13.5" hidden="1" customHeight="1" thickBot="1"/>
    <row r="21" spans="1:28" ht="13.5" hidden="1" customHeight="1" thickBot="1"/>
    <row r="22" spans="1:28" ht="13.5" hidden="1" customHeight="1" thickBot="1"/>
    <row r="23" spans="1:28" ht="27" customHeight="1"/>
    <row r="24" spans="1:28" ht="12" customHeight="1"/>
    <row r="28" spans="1:28" ht="12" customHeight="1"/>
    <row r="30" spans="1:28" ht="18.75" customHeight="1" thickBot="1">
      <c r="A30" s="782" t="s">
        <v>335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</row>
    <row r="31" spans="1:28" ht="12.75" customHeight="1">
      <c r="A31" s="912" t="s">
        <v>336</v>
      </c>
      <c r="B31" s="913"/>
      <c r="C31" s="913"/>
      <c r="D31" s="914"/>
      <c r="E31" s="938" t="s">
        <v>527</v>
      </c>
      <c r="F31" s="879"/>
      <c r="G31" s="879"/>
      <c r="H31" s="879"/>
      <c r="I31" s="879"/>
      <c r="J31" s="880"/>
      <c r="K31" s="939" t="s">
        <v>529</v>
      </c>
      <c r="L31" s="940"/>
      <c r="M31" s="941"/>
      <c r="O31" s="613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</row>
    <row r="32" spans="1:28" ht="12.75" customHeight="1">
      <c r="A32" s="915"/>
      <c r="B32" s="916"/>
      <c r="C32" s="916"/>
      <c r="D32" s="917"/>
      <c r="E32" s="945" t="s">
        <v>528</v>
      </c>
      <c r="F32" s="946"/>
      <c r="G32" s="923" t="s">
        <v>337</v>
      </c>
      <c r="H32" s="924"/>
      <c r="I32" s="924"/>
      <c r="J32" s="947"/>
      <c r="K32" s="942"/>
      <c r="L32" s="943"/>
      <c r="M32" s="944"/>
      <c r="O32" s="560">
        <f>G5</f>
        <v>0</v>
      </c>
      <c r="P32" s="561">
        <f>O32*H5/100</f>
        <v>0</v>
      </c>
      <c r="Q32" s="561">
        <f>P32*I5/100</f>
        <v>0</v>
      </c>
      <c r="R32" s="561">
        <f>Q32*J5/100</f>
        <v>0</v>
      </c>
      <c r="S32" s="561">
        <f>R32*K5/100</f>
        <v>0</v>
      </c>
      <c r="T32" s="561">
        <f>S32*L5/100</f>
        <v>0</v>
      </c>
      <c r="U32" s="561">
        <f t="shared" ref="U32:Z32" si="0">T32*G7/100</f>
        <v>0</v>
      </c>
      <c r="V32" s="561">
        <f t="shared" si="0"/>
        <v>0</v>
      </c>
      <c r="W32" s="561">
        <f t="shared" si="0"/>
        <v>0</v>
      </c>
      <c r="X32" s="561">
        <f t="shared" si="0"/>
        <v>0</v>
      </c>
      <c r="Y32" s="561">
        <f t="shared" si="0"/>
        <v>0</v>
      </c>
      <c r="Z32" s="561">
        <f t="shared" si="0"/>
        <v>0</v>
      </c>
      <c r="AA32" s="561"/>
      <c r="AB32" s="442"/>
    </row>
    <row r="33" spans="1:28" ht="13.5" customHeight="1">
      <c r="A33" s="902" t="s">
        <v>338</v>
      </c>
      <c r="B33" s="903"/>
      <c r="C33" s="903"/>
      <c r="D33" s="904"/>
      <c r="E33" s="895">
        <v>100.5</v>
      </c>
      <c r="F33" s="896"/>
      <c r="G33" s="895">
        <v>105.9</v>
      </c>
      <c r="H33" s="899"/>
      <c r="I33" s="899"/>
      <c r="J33" s="896"/>
      <c r="K33" s="895">
        <v>109.6</v>
      </c>
      <c r="L33" s="899"/>
      <c r="M33" s="900"/>
      <c r="O33" s="560" t="e">
        <f>#REF!</f>
        <v>#REF!</v>
      </c>
      <c r="P33" s="561" t="e">
        <f>O33*#REF!/100</f>
        <v>#REF!</v>
      </c>
      <c r="Q33" s="561" t="e">
        <f>P33*#REF!/100</f>
        <v>#REF!</v>
      </c>
      <c r="R33" s="561" t="e">
        <f>Q33*#REF!/100</f>
        <v>#REF!</v>
      </c>
      <c r="S33" s="561" t="e">
        <f>R33*#REF!/100</f>
        <v>#REF!</v>
      </c>
      <c r="T33" s="561" t="e">
        <f>S33*#REF!/100</f>
        <v>#REF!</v>
      </c>
      <c r="U33" s="561" t="e">
        <f>T33*#REF!/100</f>
        <v>#REF!</v>
      </c>
      <c r="V33" s="561" t="e">
        <f>U33*#REF!/100</f>
        <v>#REF!</v>
      </c>
      <c r="W33" s="561">
        <v>106.2</v>
      </c>
      <c r="X33" s="561">
        <v>106.2</v>
      </c>
      <c r="Y33" s="561">
        <v>107.3</v>
      </c>
      <c r="Z33" s="561" t="e">
        <f>Y33*#REF!/100</f>
        <v>#REF!</v>
      </c>
      <c r="AA33" s="561"/>
      <c r="AB33" s="442"/>
    </row>
    <row r="34" spans="1:28" ht="13.5" customHeight="1">
      <c r="A34" s="902" t="s">
        <v>339</v>
      </c>
      <c r="B34" s="903"/>
      <c r="C34" s="903"/>
      <c r="D34" s="904"/>
      <c r="E34" s="895">
        <v>100.3</v>
      </c>
      <c r="F34" s="896"/>
      <c r="G34" s="895">
        <v>106</v>
      </c>
      <c r="H34" s="899"/>
      <c r="I34" s="899"/>
      <c r="J34" s="896"/>
      <c r="K34" s="895">
        <v>105.8</v>
      </c>
      <c r="L34" s="899"/>
      <c r="M34" s="900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442"/>
    </row>
    <row r="35" spans="1:28" ht="13.5" customHeight="1">
      <c r="A35" s="902" t="s">
        <v>340</v>
      </c>
      <c r="B35" s="903"/>
      <c r="C35" s="903"/>
      <c r="D35" s="904"/>
      <c r="E35" s="895">
        <v>100</v>
      </c>
      <c r="F35" s="896"/>
      <c r="G35" s="895">
        <v>109.4</v>
      </c>
      <c r="H35" s="899"/>
      <c r="I35" s="899"/>
      <c r="J35" s="896"/>
      <c r="K35" s="895">
        <v>109.5</v>
      </c>
      <c r="L35" s="899"/>
      <c r="M35" s="900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442"/>
    </row>
    <row r="36" spans="1:28" ht="13.5" thickBot="1">
      <c r="A36" s="935" t="s">
        <v>341</v>
      </c>
      <c r="B36" s="936"/>
      <c r="C36" s="936"/>
      <c r="D36" s="937"/>
      <c r="E36" s="856">
        <v>100.2</v>
      </c>
      <c r="F36" s="858"/>
      <c r="G36" s="856">
        <v>110.4</v>
      </c>
      <c r="H36" s="857"/>
      <c r="I36" s="857"/>
      <c r="J36" s="858"/>
      <c r="K36" s="856">
        <v>110.7</v>
      </c>
      <c r="L36" s="857"/>
      <c r="M36" s="888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442"/>
    </row>
    <row r="37" spans="1:28"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442"/>
    </row>
    <row r="38" spans="1:28"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442"/>
    </row>
    <row r="39" spans="1:28" ht="15" hidden="1" customHeight="1" thickBot="1">
      <c r="A39" s="782" t="s">
        <v>311</v>
      </c>
      <c r="B39" s="782"/>
      <c r="C39" s="782"/>
      <c r="D39" s="782"/>
      <c r="E39" s="782"/>
      <c r="F39" s="782"/>
      <c r="G39" s="782"/>
      <c r="H39" s="782"/>
      <c r="I39" s="782"/>
      <c r="J39" s="782"/>
      <c r="K39" s="207"/>
      <c r="L39" s="207"/>
      <c r="M39" s="207"/>
    </row>
    <row r="40" spans="1:28" ht="13.5" hidden="1" customHeight="1" thickBot="1">
      <c r="A40" s="848" t="s">
        <v>165</v>
      </c>
      <c r="B40" s="849"/>
      <c r="C40" s="850" t="s">
        <v>228</v>
      </c>
      <c r="D40" s="851"/>
      <c r="E40" s="851"/>
      <c r="F40" s="852"/>
      <c r="G40" s="850" t="s">
        <v>302</v>
      </c>
      <c r="H40" s="851"/>
      <c r="I40" s="851"/>
      <c r="J40" s="853"/>
      <c r="K40" s="930"/>
      <c r="L40" s="931"/>
      <c r="M40" s="931"/>
    </row>
    <row r="41" spans="1:28" ht="12.75" hidden="1" customHeight="1">
      <c r="A41" s="862" t="s">
        <v>167</v>
      </c>
      <c r="B41" s="863"/>
      <c r="C41" s="864">
        <v>107</v>
      </c>
      <c r="D41" s="865"/>
      <c r="E41" s="865"/>
      <c r="F41" s="866"/>
      <c r="G41" s="864">
        <v>107.2</v>
      </c>
      <c r="H41" s="865"/>
      <c r="I41" s="865"/>
      <c r="J41" s="932"/>
      <c r="K41" s="933"/>
      <c r="L41" s="934"/>
      <c r="M41" s="934"/>
    </row>
    <row r="42" spans="1:28" ht="12.75" hidden="1" customHeight="1">
      <c r="A42" s="870" t="s">
        <v>166</v>
      </c>
      <c r="B42" s="871"/>
      <c r="C42" s="872">
        <v>106.6</v>
      </c>
      <c r="D42" s="873"/>
      <c r="E42" s="873"/>
      <c r="F42" s="874"/>
      <c r="G42" s="872">
        <v>106.6</v>
      </c>
      <c r="H42" s="873"/>
      <c r="I42" s="873"/>
      <c r="J42" s="927"/>
      <c r="K42" s="928"/>
      <c r="L42" s="929"/>
      <c r="M42" s="929"/>
    </row>
    <row r="43" spans="1:28" ht="13.5" hidden="1" customHeight="1" thickBot="1">
      <c r="A43" s="854" t="s">
        <v>164</v>
      </c>
      <c r="B43" s="855"/>
      <c r="C43" s="856">
        <v>108</v>
      </c>
      <c r="D43" s="857"/>
      <c r="E43" s="857"/>
      <c r="F43" s="858"/>
      <c r="G43" s="856">
        <v>108.8</v>
      </c>
      <c r="H43" s="857"/>
      <c r="I43" s="857"/>
      <c r="J43" s="888"/>
      <c r="K43" s="928"/>
      <c r="L43" s="929"/>
      <c r="M43" s="929"/>
    </row>
    <row r="45" spans="1:28" ht="18.75" customHeight="1" thickBot="1">
      <c r="A45" s="782" t="s">
        <v>342</v>
      </c>
      <c r="B45" s="782"/>
      <c r="C45" s="782"/>
      <c r="D45" s="782"/>
      <c r="E45" s="782"/>
      <c r="F45" s="782"/>
      <c r="G45" s="782"/>
      <c r="H45" s="782"/>
      <c r="I45" s="782"/>
      <c r="J45" s="782"/>
      <c r="K45" s="782"/>
      <c r="L45" s="782"/>
      <c r="M45" s="782"/>
    </row>
    <row r="46" spans="1:28" ht="12.75" customHeight="1">
      <c r="A46" s="912" t="s">
        <v>336</v>
      </c>
      <c r="B46" s="913"/>
      <c r="C46" s="913"/>
      <c r="D46" s="914"/>
      <c r="E46" s="789" t="s">
        <v>527</v>
      </c>
      <c r="F46" s="789"/>
      <c r="G46" s="789"/>
      <c r="H46" s="789"/>
      <c r="I46" s="789"/>
      <c r="J46" s="789"/>
      <c r="K46" s="918" t="s">
        <v>529</v>
      </c>
      <c r="L46" s="789"/>
      <c r="M46" s="919"/>
    </row>
    <row r="47" spans="1:28" ht="12.75" customHeight="1">
      <c r="A47" s="915"/>
      <c r="B47" s="916"/>
      <c r="C47" s="916"/>
      <c r="D47" s="917"/>
      <c r="E47" s="922" t="s">
        <v>528</v>
      </c>
      <c r="F47" s="920"/>
      <c r="G47" s="923" t="s">
        <v>530</v>
      </c>
      <c r="H47" s="924"/>
      <c r="I47" s="925"/>
      <c r="J47" s="926"/>
      <c r="K47" s="920"/>
      <c r="L47" s="920"/>
      <c r="M47" s="921"/>
    </row>
    <row r="48" spans="1:28" ht="13.5" customHeight="1">
      <c r="A48" s="902" t="s">
        <v>343</v>
      </c>
      <c r="B48" s="903"/>
      <c r="C48" s="903"/>
      <c r="D48" s="904"/>
      <c r="E48" s="908">
        <v>97.7</v>
      </c>
      <c r="F48" s="909"/>
      <c r="G48" s="908">
        <v>102.1</v>
      </c>
      <c r="H48" s="897"/>
      <c r="I48" s="897"/>
      <c r="J48" s="898"/>
      <c r="K48" s="908">
        <v>114.3</v>
      </c>
      <c r="L48" s="910"/>
      <c r="M48" s="911"/>
    </row>
    <row r="49" spans="1:13" ht="13.5" customHeight="1">
      <c r="A49" s="892" t="s">
        <v>344</v>
      </c>
      <c r="B49" s="893"/>
      <c r="C49" s="893"/>
      <c r="D49" s="894"/>
      <c r="E49" s="895">
        <v>102.4</v>
      </c>
      <c r="F49" s="896"/>
      <c r="G49" s="895">
        <v>104</v>
      </c>
      <c r="H49" s="897"/>
      <c r="I49" s="897"/>
      <c r="J49" s="898"/>
      <c r="K49" s="895">
        <v>115.7</v>
      </c>
      <c r="L49" s="899"/>
      <c r="M49" s="900"/>
    </row>
    <row r="50" spans="1:13" ht="13.5" customHeight="1">
      <c r="A50" s="905" t="s">
        <v>345</v>
      </c>
      <c r="B50" s="906"/>
      <c r="C50" s="906"/>
      <c r="D50" s="907"/>
      <c r="E50" s="895">
        <v>100.3</v>
      </c>
      <c r="F50" s="896"/>
      <c r="G50" s="895">
        <v>119.7</v>
      </c>
      <c r="H50" s="897"/>
      <c r="I50" s="897"/>
      <c r="J50" s="898"/>
      <c r="K50" s="895">
        <v>120.8</v>
      </c>
      <c r="L50" s="899"/>
      <c r="M50" s="900"/>
    </row>
    <row r="51" spans="1:13" ht="13.5" customHeight="1">
      <c r="A51" s="892" t="s">
        <v>346</v>
      </c>
      <c r="B51" s="893"/>
      <c r="C51" s="893"/>
      <c r="D51" s="894"/>
      <c r="E51" s="895">
        <v>105.9</v>
      </c>
      <c r="F51" s="896"/>
      <c r="G51" s="895">
        <v>86.5</v>
      </c>
      <c r="H51" s="897"/>
      <c r="I51" s="897"/>
      <c r="J51" s="898"/>
      <c r="K51" s="895">
        <v>109.9</v>
      </c>
      <c r="L51" s="899"/>
      <c r="M51" s="900"/>
    </row>
    <row r="52" spans="1:13" ht="13.5" customHeight="1">
      <c r="A52" s="892" t="s">
        <v>347</v>
      </c>
      <c r="B52" s="893"/>
      <c r="C52" s="893"/>
      <c r="D52" s="894"/>
      <c r="E52" s="895">
        <v>96.1</v>
      </c>
      <c r="F52" s="896"/>
      <c r="G52" s="895">
        <v>100</v>
      </c>
      <c r="H52" s="897"/>
      <c r="I52" s="897"/>
      <c r="J52" s="898"/>
      <c r="K52" s="895">
        <v>114</v>
      </c>
      <c r="L52" s="899"/>
      <c r="M52" s="900"/>
    </row>
    <row r="53" spans="1:13" ht="13.5" customHeight="1">
      <c r="A53" s="892" t="s">
        <v>348</v>
      </c>
      <c r="B53" s="893"/>
      <c r="C53" s="893"/>
      <c r="D53" s="894"/>
      <c r="E53" s="895">
        <v>101.7</v>
      </c>
      <c r="F53" s="896"/>
      <c r="G53" s="895">
        <v>112.1</v>
      </c>
      <c r="H53" s="897"/>
      <c r="I53" s="897"/>
      <c r="J53" s="898"/>
      <c r="K53" s="895">
        <v>114.3</v>
      </c>
      <c r="L53" s="899"/>
      <c r="M53" s="900"/>
    </row>
    <row r="54" spans="1:13" ht="13.5" customHeight="1">
      <c r="A54" s="902" t="s">
        <v>349</v>
      </c>
      <c r="B54" s="903"/>
      <c r="C54" s="903"/>
      <c r="D54" s="904"/>
      <c r="E54" s="895"/>
      <c r="F54" s="896"/>
      <c r="G54" s="895"/>
      <c r="H54" s="897"/>
      <c r="I54" s="897"/>
      <c r="J54" s="898"/>
      <c r="K54" s="895"/>
      <c r="L54" s="899"/>
      <c r="M54" s="900"/>
    </row>
    <row r="55" spans="1:13" ht="13.5" customHeight="1">
      <c r="A55" s="892" t="s">
        <v>350</v>
      </c>
      <c r="B55" s="893"/>
      <c r="C55" s="893"/>
      <c r="D55" s="894"/>
      <c r="E55" s="895">
        <v>100.2</v>
      </c>
      <c r="F55" s="896"/>
      <c r="G55" s="895">
        <v>113.7</v>
      </c>
      <c r="H55" s="897"/>
      <c r="I55" s="897"/>
      <c r="J55" s="898"/>
      <c r="K55" s="895">
        <v>113.5</v>
      </c>
      <c r="L55" s="899"/>
      <c r="M55" s="900"/>
    </row>
    <row r="56" spans="1:13" ht="13.5" customHeight="1">
      <c r="A56" s="892" t="s">
        <v>351</v>
      </c>
      <c r="B56" s="893"/>
      <c r="C56" s="893"/>
      <c r="D56" s="894"/>
      <c r="E56" s="895">
        <v>100</v>
      </c>
      <c r="F56" s="896"/>
      <c r="G56" s="895">
        <v>117.1</v>
      </c>
      <c r="H56" s="897"/>
      <c r="I56" s="897"/>
      <c r="J56" s="898"/>
      <c r="K56" s="895">
        <v>115.5</v>
      </c>
      <c r="L56" s="899"/>
      <c r="M56" s="900"/>
    </row>
    <row r="57" spans="1:13" ht="13.5" customHeight="1">
      <c r="A57" s="892" t="s">
        <v>352</v>
      </c>
      <c r="B57" s="893"/>
      <c r="C57" s="893"/>
      <c r="D57" s="894"/>
      <c r="E57" s="895">
        <v>100.6</v>
      </c>
      <c r="F57" s="896"/>
      <c r="G57" s="895">
        <v>107.1</v>
      </c>
      <c r="H57" s="897"/>
      <c r="I57" s="897"/>
      <c r="J57" s="898"/>
      <c r="K57" s="895">
        <v>106.3</v>
      </c>
      <c r="L57" s="899"/>
      <c r="M57" s="900"/>
    </row>
    <row r="58" spans="1:13" ht="13.5" customHeight="1">
      <c r="A58" s="892" t="s">
        <v>353</v>
      </c>
      <c r="B58" s="893"/>
      <c r="C58" s="893"/>
      <c r="D58" s="894"/>
      <c r="E58" s="895">
        <v>100.1</v>
      </c>
      <c r="F58" s="896"/>
      <c r="G58" s="895">
        <v>110.8</v>
      </c>
      <c r="H58" s="897"/>
      <c r="I58" s="897"/>
      <c r="J58" s="898"/>
      <c r="K58" s="895">
        <v>115.2</v>
      </c>
      <c r="L58" s="899"/>
      <c r="M58" s="900"/>
    </row>
    <row r="59" spans="1:13" ht="13.5" customHeight="1">
      <c r="A59" s="902" t="s">
        <v>354</v>
      </c>
      <c r="B59" s="903"/>
      <c r="C59" s="903"/>
      <c r="D59" s="904"/>
      <c r="E59" s="895"/>
      <c r="F59" s="896"/>
      <c r="G59" s="895"/>
      <c r="H59" s="897"/>
      <c r="I59" s="897"/>
      <c r="J59" s="898"/>
      <c r="K59" s="895"/>
      <c r="L59" s="899"/>
      <c r="M59" s="900"/>
    </row>
    <row r="60" spans="1:13" ht="13.5" customHeight="1">
      <c r="A60" s="892" t="s">
        <v>355</v>
      </c>
      <c r="B60" s="893"/>
      <c r="C60" s="893"/>
      <c r="D60" s="894"/>
      <c r="E60" s="895">
        <v>100</v>
      </c>
      <c r="F60" s="896"/>
      <c r="G60" s="895">
        <v>110.8</v>
      </c>
      <c r="H60" s="897"/>
      <c r="I60" s="897"/>
      <c r="J60" s="898"/>
      <c r="K60" s="895">
        <v>111.8</v>
      </c>
      <c r="L60" s="899"/>
      <c r="M60" s="900"/>
    </row>
    <row r="61" spans="1:13" ht="13.5" customHeight="1">
      <c r="A61" s="892" t="s">
        <v>356</v>
      </c>
      <c r="B61" s="893"/>
      <c r="C61" s="893"/>
      <c r="D61" s="894"/>
      <c r="E61" s="895">
        <v>100</v>
      </c>
      <c r="F61" s="896"/>
      <c r="G61" s="895">
        <v>110.5</v>
      </c>
      <c r="H61" s="897"/>
      <c r="I61" s="897"/>
      <c r="J61" s="898"/>
      <c r="K61" s="895">
        <v>110.4</v>
      </c>
      <c r="L61" s="899"/>
      <c r="M61" s="900"/>
    </row>
    <row r="62" spans="1:13" ht="13.5" customHeight="1">
      <c r="A62" s="892" t="s">
        <v>357</v>
      </c>
      <c r="B62" s="893"/>
      <c r="C62" s="893"/>
      <c r="D62" s="894"/>
      <c r="E62" s="895">
        <v>100</v>
      </c>
      <c r="F62" s="896"/>
      <c r="G62" s="895">
        <v>107.1</v>
      </c>
      <c r="H62" s="897"/>
      <c r="I62" s="897"/>
      <c r="J62" s="898"/>
      <c r="K62" s="895">
        <v>106.6</v>
      </c>
      <c r="L62" s="899"/>
      <c r="M62" s="900"/>
    </row>
    <row r="63" spans="1:13" ht="13.5" customHeight="1">
      <c r="A63" s="892" t="s">
        <v>358</v>
      </c>
      <c r="B63" s="893"/>
      <c r="C63" s="893"/>
      <c r="D63" s="894"/>
      <c r="E63" s="895">
        <v>100.2</v>
      </c>
      <c r="F63" s="896"/>
      <c r="G63" s="895">
        <v>107</v>
      </c>
      <c r="H63" s="897"/>
      <c r="I63" s="897"/>
      <c r="J63" s="898"/>
      <c r="K63" s="895">
        <v>106.8</v>
      </c>
      <c r="L63" s="899"/>
      <c r="M63" s="900"/>
    </row>
    <row r="64" spans="1:13" ht="13.5" customHeight="1">
      <c r="A64" s="901" t="s">
        <v>359</v>
      </c>
      <c r="B64" s="893"/>
      <c r="C64" s="893"/>
      <c r="D64" s="894"/>
      <c r="E64" s="895">
        <v>100</v>
      </c>
      <c r="F64" s="896"/>
      <c r="G64" s="895">
        <v>107.8</v>
      </c>
      <c r="H64" s="897"/>
      <c r="I64" s="897"/>
      <c r="J64" s="898"/>
      <c r="K64" s="895">
        <v>107.8</v>
      </c>
      <c r="L64" s="899"/>
      <c r="M64" s="900"/>
    </row>
    <row r="65" spans="1:13" ht="13.5" customHeight="1">
      <c r="A65" s="892" t="s">
        <v>360</v>
      </c>
      <c r="B65" s="893"/>
      <c r="C65" s="893"/>
      <c r="D65" s="894"/>
      <c r="E65" s="895">
        <v>100</v>
      </c>
      <c r="F65" s="896"/>
      <c r="G65" s="895">
        <v>139.6</v>
      </c>
      <c r="H65" s="897"/>
      <c r="I65" s="897"/>
      <c r="J65" s="898"/>
      <c r="K65" s="895">
        <v>165.6</v>
      </c>
      <c r="L65" s="899"/>
      <c r="M65" s="900"/>
    </row>
    <row r="66" spans="1:13" ht="13.5" customHeight="1">
      <c r="A66" s="902" t="s">
        <v>361</v>
      </c>
      <c r="B66" s="903"/>
      <c r="C66" s="903"/>
      <c r="D66" s="904"/>
      <c r="E66" s="895"/>
      <c r="F66" s="896"/>
      <c r="G66" s="895"/>
      <c r="H66" s="897"/>
      <c r="I66" s="897"/>
      <c r="J66" s="898"/>
      <c r="K66" s="895"/>
      <c r="L66" s="899"/>
      <c r="M66" s="900"/>
    </row>
    <row r="67" spans="1:13" ht="13.5" customHeight="1">
      <c r="A67" s="892" t="s">
        <v>362</v>
      </c>
      <c r="B67" s="893"/>
      <c r="C67" s="893"/>
      <c r="D67" s="894"/>
      <c r="E67" s="895">
        <v>100</v>
      </c>
      <c r="F67" s="896"/>
      <c r="G67" s="895">
        <v>103.7</v>
      </c>
      <c r="H67" s="897"/>
      <c r="I67" s="897"/>
      <c r="J67" s="898"/>
      <c r="K67" s="895">
        <v>104</v>
      </c>
      <c r="L67" s="899"/>
      <c r="M67" s="900"/>
    </row>
    <row r="68" spans="1:13" ht="13.5" customHeight="1">
      <c r="A68" s="892" t="s">
        <v>363</v>
      </c>
      <c r="B68" s="893"/>
      <c r="C68" s="893"/>
      <c r="D68" s="894"/>
      <c r="E68" s="895">
        <v>100</v>
      </c>
      <c r="F68" s="896"/>
      <c r="G68" s="895">
        <v>109.7</v>
      </c>
      <c r="H68" s="897"/>
      <c r="I68" s="897"/>
      <c r="J68" s="898"/>
      <c r="K68" s="895">
        <v>111.4</v>
      </c>
      <c r="L68" s="899"/>
      <c r="M68" s="900"/>
    </row>
    <row r="69" spans="1:13" ht="13.5" customHeight="1">
      <c r="A69" s="892" t="s">
        <v>364</v>
      </c>
      <c r="B69" s="893"/>
      <c r="C69" s="893"/>
      <c r="D69" s="894"/>
      <c r="E69" s="895">
        <v>100</v>
      </c>
      <c r="F69" s="896"/>
      <c r="G69" s="895">
        <v>106.5</v>
      </c>
      <c r="H69" s="897"/>
      <c r="I69" s="897"/>
      <c r="J69" s="898"/>
      <c r="K69" s="895">
        <v>106.5</v>
      </c>
      <c r="L69" s="899"/>
      <c r="M69" s="900"/>
    </row>
    <row r="70" spans="1:13" ht="13.5" customHeight="1">
      <c r="A70" s="892" t="s">
        <v>365</v>
      </c>
      <c r="B70" s="893"/>
      <c r="C70" s="893"/>
      <c r="D70" s="894"/>
      <c r="E70" s="895">
        <v>100</v>
      </c>
      <c r="F70" s="896"/>
      <c r="G70" s="895">
        <v>100</v>
      </c>
      <c r="H70" s="897"/>
      <c r="I70" s="897"/>
      <c r="J70" s="898"/>
      <c r="K70" s="895">
        <v>100</v>
      </c>
      <c r="L70" s="899"/>
      <c r="M70" s="900"/>
    </row>
    <row r="71" spans="1:13" ht="13.5" customHeight="1">
      <c r="A71" s="901" t="s">
        <v>366</v>
      </c>
      <c r="B71" s="893"/>
      <c r="C71" s="893"/>
      <c r="D71" s="894"/>
      <c r="E71" s="895">
        <v>100</v>
      </c>
      <c r="F71" s="896"/>
      <c r="G71" s="895">
        <v>100</v>
      </c>
      <c r="H71" s="897"/>
      <c r="I71" s="897"/>
      <c r="J71" s="898"/>
      <c r="K71" s="895">
        <v>101.5</v>
      </c>
      <c r="L71" s="899"/>
      <c r="M71" s="900"/>
    </row>
    <row r="72" spans="1:13" ht="13.5" customHeight="1" thickBot="1">
      <c r="A72" s="883" t="s">
        <v>367</v>
      </c>
      <c r="B72" s="884"/>
      <c r="C72" s="884"/>
      <c r="D72" s="885"/>
      <c r="E72" s="856">
        <v>100</v>
      </c>
      <c r="F72" s="858"/>
      <c r="G72" s="856">
        <v>100</v>
      </c>
      <c r="H72" s="886"/>
      <c r="I72" s="886"/>
      <c r="J72" s="887"/>
      <c r="K72" s="856">
        <v>100</v>
      </c>
      <c r="L72" s="857"/>
      <c r="M72" s="888"/>
    </row>
    <row r="73" spans="1:13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</row>
    <row r="75" spans="1:13" ht="15" thickBot="1">
      <c r="A75" s="889" t="s">
        <v>311</v>
      </c>
      <c r="B75" s="889"/>
      <c r="C75" s="889"/>
      <c r="D75" s="889"/>
      <c r="E75" s="889"/>
      <c r="F75" s="889"/>
      <c r="G75" s="889"/>
      <c r="H75" s="889"/>
      <c r="I75" s="889"/>
      <c r="J75" s="889"/>
      <c r="K75" s="889"/>
      <c r="L75" s="889"/>
      <c r="M75" s="889"/>
    </row>
    <row r="76" spans="1:13">
      <c r="A76" s="783" t="s">
        <v>165</v>
      </c>
      <c r="B76" s="784"/>
      <c r="C76" s="787">
        <v>2007</v>
      </c>
      <c r="D76" s="787">
        <v>2008</v>
      </c>
      <c r="E76" s="787">
        <v>2009</v>
      </c>
      <c r="F76" s="890">
        <v>2010</v>
      </c>
      <c r="G76" s="878">
        <v>2011</v>
      </c>
      <c r="H76" s="879"/>
      <c r="I76" s="879"/>
      <c r="J76" s="879"/>
      <c r="K76" s="879"/>
      <c r="L76" s="880"/>
      <c r="M76" s="881" t="s">
        <v>525</v>
      </c>
    </row>
    <row r="77" spans="1:13">
      <c r="A77" s="785"/>
      <c r="B77" s="786"/>
      <c r="C77" s="788"/>
      <c r="D77" s="788"/>
      <c r="E77" s="788"/>
      <c r="F77" s="891"/>
      <c r="G77" s="206" t="s">
        <v>5</v>
      </c>
      <c r="H77" s="200" t="s">
        <v>6</v>
      </c>
      <c r="I77" s="200" t="s">
        <v>14</v>
      </c>
      <c r="J77" s="200" t="s">
        <v>7</v>
      </c>
      <c r="K77" s="200" t="s">
        <v>16</v>
      </c>
      <c r="L77" s="200" t="s">
        <v>17</v>
      </c>
      <c r="M77" s="882"/>
    </row>
    <row r="78" spans="1:13">
      <c r="A78" s="792" t="s">
        <v>215</v>
      </c>
      <c r="B78" s="793"/>
      <c r="C78" s="798">
        <v>111.9</v>
      </c>
      <c r="D78" s="798">
        <v>113.3</v>
      </c>
      <c r="E78" s="798">
        <v>108.8</v>
      </c>
      <c r="F78" s="801">
        <v>108.8</v>
      </c>
      <c r="G78" s="381">
        <v>102.4</v>
      </c>
      <c r="H78" s="376">
        <v>100.8</v>
      </c>
      <c r="I78" s="376">
        <v>100.6</v>
      </c>
      <c r="J78" s="376">
        <v>100.4</v>
      </c>
      <c r="K78" s="376">
        <v>100.5</v>
      </c>
      <c r="L78" s="376">
        <v>100.2</v>
      </c>
      <c r="M78" s="801">
        <v>106.1</v>
      </c>
    </row>
    <row r="79" spans="1:13">
      <c r="A79" s="794"/>
      <c r="B79" s="795"/>
      <c r="C79" s="799"/>
      <c r="D79" s="799"/>
      <c r="E79" s="799"/>
      <c r="F79" s="802"/>
      <c r="G79" s="382" t="s">
        <v>144</v>
      </c>
      <c r="H79" s="377" t="s">
        <v>156</v>
      </c>
      <c r="I79" s="377" t="s">
        <v>157</v>
      </c>
      <c r="J79" s="377" t="s">
        <v>158</v>
      </c>
      <c r="K79" s="377" t="s">
        <v>159</v>
      </c>
      <c r="L79" s="377" t="s">
        <v>160</v>
      </c>
      <c r="M79" s="802"/>
    </row>
    <row r="80" spans="1:13" ht="13.5" thickBot="1">
      <c r="A80" s="796"/>
      <c r="B80" s="797"/>
      <c r="C80" s="800"/>
      <c r="D80" s="800"/>
      <c r="E80" s="800"/>
      <c r="F80" s="803"/>
      <c r="G80" s="383">
        <v>100.4</v>
      </c>
      <c r="H80" s="394">
        <v>99.8</v>
      </c>
      <c r="I80" s="394">
        <v>100</v>
      </c>
      <c r="J80" s="394">
        <v>100.48</v>
      </c>
      <c r="K80" s="394">
        <v>100.42</v>
      </c>
      <c r="L80" s="394">
        <v>100.44</v>
      </c>
      <c r="M80" s="803"/>
    </row>
  </sheetData>
  <mergeCells count="159">
    <mergeCell ref="A30:M30"/>
    <mergeCell ref="A31:D32"/>
    <mergeCell ref="E31:J31"/>
    <mergeCell ref="K31:M32"/>
    <mergeCell ref="E32:F32"/>
    <mergeCell ref="G32:J32"/>
    <mergeCell ref="A35:D35"/>
    <mergeCell ref="E35:F35"/>
    <mergeCell ref="G35:J35"/>
    <mergeCell ref="K35:M35"/>
    <mergeCell ref="A36:D36"/>
    <mergeCell ref="E36:F36"/>
    <mergeCell ref="G36:J36"/>
    <mergeCell ref="K36:M36"/>
    <mergeCell ref="A33:D33"/>
    <mergeCell ref="E33:F33"/>
    <mergeCell ref="G33:J33"/>
    <mergeCell ref="K33:M33"/>
    <mergeCell ref="A34:D34"/>
    <mergeCell ref="E34:F34"/>
    <mergeCell ref="G34:J34"/>
    <mergeCell ref="K34:M34"/>
    <mergeCell ref="A39:J39"/>
    <mergeCell ref="A40:B40"/>
    <mergeCell ref="C40:F40"/>
    <mergeCell ref="G40:J40"/>
    <mergeCell ref="K40:M40"/>
    <mergeCell ref="A41:B41"/>
    <mergeCell ref="C41:F41"/>
    <mergeCell ref="G41:J41"/>
    <mergeCell ref="K41:M41"/>
    <mergeCell ref="A45:M45"/>
    <mergeCell ref="A46:D47"/>
    <mergeCell ref="E46:J46"/>
    <mergeCell ref="K46:M47"/>
    <mergeCell ref="E47:F47"/>
    <mergeCell ref="G47:J47"/>
    <mergeCell ref="A42:B42"/>
    <mergeCell ref="C42:F42"/>
    <mergeCell ref="G42:J42"/>
    <mergeCell ref="K42:M42"/>
    <mergeCell ref="A43:B43"/>
    <mergeCell ref="C43:F43"/>
    <mergeCell ref="G43:J43"/>
    <mergeCell ref="K43:M43"/>
    <mergeCell ref="A50:D50"/>
    <mergeCell ref="E50:F50"/>
    <mergeCell ref="G50:J50"/>
    <mergeCell ref="K50:M50"/>
    <mergeCell ref="A51:D51"/>
    <mergeCell ref="E51:F51"/>
    <mergeCell ref="G51:J51"/>
    <mergeCell ref="K51:M51"/>
    <mergeCell ref="A48:D48"/>
    <mergeCell ref="E48:F48"/>
    <mergeCell ref="G48:J48"/>
    <mergeCell ref="K48:M48"/>
    <mergeCell ref="A49:D49"/>
    <mergeCell ref="E49:F49"/>
    <mergeCell ref="G49:J49"/>
    <mergeCell ref="K49:M49"/>
    <mergeCell ref="A54:D54"/>
    <mergeCell ref="E54:F54"/>
    <mergeCell ref="G54:J54"/>
    <mergeCell ref="K54:M54"/>
    <mergeCell ref="A55:D55"/>
    <mergeCell ref="E55:F55"/>
    <mergeCell ref="G55:J55"/>
    <mergeCell ref="K55:M55"/>
    <mergeCell ref="A52:D52"/>
    <mergeCell ref="E52:F52"/>
    <mergeCell ref="G52:J52"/>
    <mergeCell ref="K52:M52"/>
    <mergeCell ref="A53:D53"/>
    <mergeCell ref="E53:F53"/>
    <mergeCell ref="G53:J53"/>
    <mergeCell ref="K53:M53"/>
    <mergeCell ref="A58:D58"/>
    <mergeCell ref="E58:F58"/>
    <mergeCell ref="G58:J58"/>
    <mergeCell ref="K58:M58"/>
    <mergeCell ref="A59:D59"/>
    <mergeCell ref="E59:F59"/>
    <mergeCell ref="G59:J59"/>
    <mergeCell ref="K59:M59"/>
    <mergeCell ref="A56:D56"/>
    <mergeCell ref="E56:F56"/>
    <mergeCell ref="G56:J56"/>
    <mergeCell ref="K56:M56"/>
    <mergeCell ref="A57:D57"/>
    <mergeCell ref="E57:F57"/>
    <mergeCell ref="G57:J57"/>
    <mergeCell ref="K57:M57"/>
    <mergeCell ref="A62:D62"/>
    <mergeCell ref="E62:F62"/>
    <mergeCell ref="G62:J62"/>
    <mergeCell ref="K62:M62"/>
    <mergeCell ref="A63:D63"/>
    <mergeCell ref="E63:F63"/>
    <mergeCell ref="G63:J63"/>
    <mergeCell ref="K63:M63"/>
    <mergeCell ref="A60:D60"/>
    <mergeCell ref="E60:F60"/>
    <mergeCell ref="G60:J60"/>
    <mergeCell ref="K60:M60"/>
    <mergeCell ref="A61:D61"/>
    <mergeCell ref="E61:F61"/>
    <mergeCell ref="G61:J61"/>
    <mergeCell ref="K61:M61"/>
    <mergeCell ref="A66:D66"/>
    <mergeCell ref="E66:F66"/>
    <mergeCell ref="G66:J66"/>
    <mergeCell ref="K66:M66"/>
    <mergeCell ref="A67:D67"/>
    <mergeCell ref="E67:F67"/>
    <mergeCell ref="G67:J67"/>
    <mergeCell ref="K67:M67"/>
    <mergeCell ref="A64:D64"/>
    <mergeCell ref="E64:F64"/>
    <mergeCell ref="G64:J64"/>
    <mergeCell ref="K64:M64"/>
    <mergeCell ref="A65:D65"/>
    <mergeCell ref="E65:F65"/>
    <mergeCell ref="G65:J65"/>
    <mergeCell ref="K65:M65"/>
    <mergeCell ref="A70:D70"/>
    <mergeCell ref="E70:F70"/>
    <mergeCell ref="G70:J70"/>
    <mergeCell ref="K70:M70"/>
    <mergeCell ref="A71:D71"/>
    <mergeCell ref="E71:F71"/>
    <mergeCell ref="G71:J71"/>
    <mergeCell ref="K71:M71"/>
    <mergeCell ref="A68:D68"/>
    <mergeCell ref="E68:F68"/>
    <mergeCell ref="G68:J68"/>
    <mergeCell ref="K68:M68"/>
    <mergeCell ref="A69:D69"/>
    <mergeCell ref="E69:F69"/>
    <mergeCell ref="G69:J69"/>
    <mergeCell ref="K69:M69"/>
    <mergeCell ref="G76:L76"/>
    <mergeCell ref="M76:M77"/>
    <mergeCell ref="A78:B80"/>
    <mergeCell ref="C78:C80"/>
    <mergeCell ref="D78:D80"/>
    <mergeCell ref="E78:E80"/>
    <mergeCell ref="F78:F80"/>
    <mergeCell ref="M78:M80"/>
    <mergeCell ref="A72:D72"/>
    <mergeCell ref="E72:F72"/>
    <mergeCell ref="G72:J72"/>
    <mergeCell ref="K72:M72"/>
    <mergeCell ref="A75:M75"/>
    <mergeCell ref="A76:B77"/>
    <mergeCell ref="C76:C77"/>
    <mergeCell ref="D76:D77"/>
    <mergeCell ref="E76:E77"/>
    <mergeCell ref="F76:F77"/>
  </mergeCells>
  <pageMargins left="0.6692913385826772" right="0.15748031496062992" top="0.59055118110236227" bottom="0.62992125984251968" header="0.51181102362204722" footer="0.39370078740157483"/>
  <pageSetup paperSize="9" scale="72" orientation="portrait" r:id="rId1"/>
  <headerFooter alignWithMargins="0">
    <oddFooter>&amp;C16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6" enableFormatConditionsCalculation="0"/>
  <dimension ref="A1:N27"/>
  <sheetViews>
    <sheetView view="pageBreakPreview" topLeftCell="A22" zoomScale="60" workbookViewId="0">
      <selection sqref="A1:N1"/>
    </sheetView>
  </sheetViews>
  <sheetFormatPr defaultRowHeight="15.75"/>
  <cols>
    <col min="1" max="1" width="14.42578125" style="4" customWidth="1"/>
    <col min="2" max="2" width="15.28515625" style="4" customWidth="1"/>
    <col min="3" max="3" width="17.140625" style="4" customWidth="1"/>
    <col min="4" max="4" width="16.28515625" style="19" customWidth="1"/>
    <col min="5" max="5" width="17.5703125" style="4" customWidth="1"/>
    <col min="6" max="6" width="16" style="4" customWidth="1"/>
    <col min="7" max="8" width="14.7109375" style="4" customWidth="1"/>
    <col min="9" max="9" width="15" style="4" customWidth="1"/>
    <col min="10" max="10" width="15.140625" style="4" customWidth="1"/>
    <col min="11" max="11" width="15.28515625" style="4" customWidth="1"/>
    <col min="12" max="12" width="16" style="4" customWidth="1"/>
    <col min="13" max="13" width="16.28515625" style="4" customWidth="1"/>
    <col min="14" max="14" width="15.5703125" style="4" customWidth="1"/>
    <col min="15" max="16384" width="9.140625" style="4"/>
  </cols>
  <sheetData>
    <row r="1" spans="1:14" ht="38.25" customHeight="1">
      <c r="A1" s="950" t="s">
        <v>522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</row>
    <row r="2" spans="1:14" ht="9.75" customHeight="1" thickBot="1">
      <c r="A2" s="196"/>
      <c r="B2" s="196"/>
      <c r="C2" s="196"/>
      <c r="D2" s="196"/>
      <c r="E2" s="196"/>
      <c r="F2" s="196"/>
      <c r="G2" s="196"/>
      <c r="H2" s="20"/>
    </row>
    <row r="3" spans="1:14" ht="50.25" customHeight="1" thickBot="1">
      <c r="A3" s="20"/>
      <c r="B3" s="951" t="s">
        <v>147</v>
      </c>
      <c r="C3" s="948" t="s">
        <v>521</v>
      </c>
      <c r="D3" s="949"/>
      <c r="E3" s="948" t="s">
        <v>520</v>
      </c>
      <c r="F3" s="949"/>
      <c r="G3" s="948" t="s">
        <v>519</v>
      </c>
      <c r="H3" s="949"/>
      <c r="I3" s="948" t="s">
        <v>518</v>
      </c>
      <c r="J3" s="949"/>
      <c r="K3" s="948" t="s">
        <v>517</v>
      </c>
      <c r="L3" s="949"/>
      <c r="M3" s="948" t="s">
        <v>516</v>
      </c>
      <c r="N3" s="949"/>
    </row>
    <row r="4" spans="1:14" ht="25.5" customHeight="1" thickBot="1">
      <c r="A4" s="20"/>
      <c r="B4" s="952"/>
      <c r="C4" s="498">
        <v>2010</v>
      </c>
      <c r="D4" s="497">
        <v>2011</v>
      </c>
      <c r="E4" s="496">
        <v>2010</v>
      </c>
      <c r="F4" s="495">
        <v>2011</v>
      </c>
      <c r="G4" s="476">
        <v>2010</v>
      </c>
      <c r="H4" s="476">
        <v>2011</v>
      </c>
      <c r="I4" s="494">
        <v>2010</v>
      </c>
      <c r="J4" s="493">
        <v>2011</v>
      </c>
      <c r="K4" s="494">
        <v>2010</v>
      </c>
      <c r="L4" s="493">
        <v>2011</v>
      </c>
      <c r="M4" s="493">
        <v>2010</v>
      </c>
      <c r="N4" s="493">
        <v>2011</v>
      </c>
    </row>
    <row r="5" spans="1:14" s="58" customFormat="1" ht="44.25" customHeight="1">
      <c r="A5" s="197"/>
      <c r="B5" s="492" t="s">
        <v>12</v>
      </c>
      <c r="C5" s="490">
        <v>7385.6125000000002</v>
      </c>
      <c r="D5" s="490">
        <v>9554.92</v>
      </c>
      <c r="E5" s="490">
        <v>18434.625</v>
      </c>
      <c r="F5" s="491">
        <v>25642.38</v>
      </c>
      <c r="G5" s="490">
        <v>1562.75</v>
      </c>
      <c r="H5" s="490">
        <v>1786.95</v>
      </c>
      <c r="I5" s="490">
        <v>434.1</v>
      </c>
      <c r="J5" s="491">
        <v>793.35</v>
      </c>
      <c r="K5" s="490">
        <v>1117.9625000000001</v>
      </c>
      <c r="L5" s="490">
        <v>1356.4</v>
      </c>
      <c r="M5" s="489">
        <v>17.805500000000002</v>
      </c>
      <c r="N5" s="489">
        <v>28.4</v>
      </c>
    </row>
    <row r="6" spans="1:14" s="58" customFormat="1" ht="39.75" customHeight="1">
      <c r="A6" s="197"/>
      <c r="B6" s="481" t="s">
        <v>13</v>
      </c>
      <c r="C6" s="478">
        <v>6847.6875</v>
      </c>
      <c r="D6" s="478">
        <v>9867.18</v>
      </c>
      <c r="E6" s="478">
        <v>18970.375</v>
      </c>
      <c r="F6" s="479">
        <v>28249.5</v>
      </c>
      <c r="G6" s="478">
        <v>1520.35</v>
      </c>
      <c r="H6" s="478">
        <v>1825.9</v>
      </c>
      <c r="I6" s="478">
        <v>425.5</v>
      </c>
      <c r="J6" s="479">
        <v>821.35</v>
      </c>
      <c r="K6" s="478">
        <v>1095.4124999999999</v>
      </c>
      <c r="L6" s="478">
        <v>1372.73</v>
      </c>
      <c r="M6" s="477">
        <v>15.873000000000001</v>
      </c>
      <c r="N6" s="477">
        <v>30.78</v>
      </c>
    </row>
    <row r="7" spans="1:14" s="58" customFormat="1" ht="36.75" customHeight="1">
      <c r="A7" s="197"/>
      <c r="B7" s="481" t="s">
        <v>14</v>
      </c>
      <c r="C7" s="478">
        <v>7462.4</v>
      </c>
      <c r="D7" s="478">
        <v>9530.11</v>
      </c>
      <c r="E7" s="478">
        <v>22453.8</v>
      </c>
      <c r="F7" s="479">
        <v>26807.39</v>
      </c>
      <c r="G7" s="478">
        <v>1599.43</v>
      </c>
      <c r="H7" s="478">
        <v>1770.17</v>
      </c>
      <c r="I7" s="478">
        <v>461.5</v>
      </c>
      <c r="J7" s="479">
        <v>762</v>
      </c>
      <c r="K7" s="478">
        <v>1113.3399999999999</v>
      </c>
      <c r="L7" s="478">
        <v>1424.01</v>
      </c>
      <c r="M7" s="477">
        <v>17.11</v>
      </c>
      <c r="N7" s="477">
        <v>35.81</v>
      </c>
    </row>
    <row r="8" spans="1:14" s="58" customFormat="1" ht="36" customHeight="1">
      <c r="A8" s="197"/>
      <c r="B8" s="481" t="s">
        <v>15</v>
      </c>
      <c r="C8" s="478">
        <v>7744.4</v>
      </c>
      <c r="D8" s="478">
        <v>9482.91</v>
      </c>
      <c r="E8" s="478">
        <v>26022.75</v>
      </c>
      <c r="F8" s="479">
        <v>26325.14</v>
      </c>
      <c r="G8" s="478">
        <v>1715.55</v>
      </c>
      <c r="H8" s="478">
        <v>1794</v>
      </c>
      <c r="I8" s="478">
        <v>533.25</v>
      </c>
      <c r="J8" s="479">
        <v>771.31</v>
      </c>
      <c r="K8" s="478">
        <v>1148.69</v>
      </c>
      <c r="L8" s="478">
        <v>1473.81</v>
      </c>
      <c r="M8" s="477">
        <v>18.100000000000001</v>
      </c>
      <c r="N8" s="477">
        <v>41.97</v>
      </c>
    </row>
    <row r="9" spans="1:14" s="58" customFormat="1" ht="38.25" customHeight="1">
      <c r="B9" s="481" t="s">
        <v>16</v>
      </c>
      <c r="C9" s="478">
        <v>6837.2</v>
      </c>
      <c r="D9" s="478">
        <v>8926.49</v>
      </c>
      <c r="E9" s="478">
        <v>22001.71</v>
      </c>
      <c r="F9" s="479">
        <v>24206.5</v>
      </c>
      <c r="G9" s="478">
        <v>1622.58</v>
      </c>
      <c r="H9" s="478">
        <v>1784.15</v>
      </c>
      <c r="I9" s="478">
        <v>488.58</v>
      </c>
      <c r="J9" s="479">
        <v>736.15</v>
      </c>
      <c r="K9" s="478">
        <v>1205.43</v>
      </c>
      <c r="L9" s="478">
        <v>1510.44</v>
      </c>
      <c r="M9" s="477">
        <v>18.420000000000002</v>
      </c>
      <c r="N9" s="477">
        <v>36.75</v>
      </c>
    </row>
    <row r="10" spans="1:14" s="58" customFormat="1" ht="38.25" customHeight="1">
      <c r="B10" s="481" t="s">
        <v>17</v>
      </c>
      <c r="C10" s="478">
        <v>6498.66</v>
      </c>
      <c r="D10" s="478">
        <v>9045.1200000000008</v>
      </c>
      <c r="E10" s="478">
        <v>19383.2</v>
      </c>
      <c r="F10" s="479">
        <v>22349.21</v>
      </c>
      <c r="G10" s="478">
        <v>1553.95</v>
      </c>
      <c r="H10" s="478">
        <v>1768.5</v>
      </c>
      <c r="I10" s="478">
        <v>463</v>
      </c>
      <c r="J10" s="479">
        <v>770.57</v>
      </c>
      <c r="K10" s="478">
        <v>1234.075</v>
      </c>
      <c r="L10" s="478">
        <v>1528.66</v>
      </c>
      <c r="M10" s="477">
        <v>18.46</v>
      </c>
      <c r="N10" s="477">
        <v>35.799999999999997</v>
      </c>
    </row>
    <row r="11" spans="1:14" s="58" customFormat="1" ht="40.5" customHeight="1">
      <c r="B11" s="488" t="s">
        <v>144</v>
      </c>
      <c r="C11" s="486">
        <v>6734.63</v>
      </c>
      <c r="D11" s="478">
        <v>9618.7999999999993</v>
      </c>
      <c r="E11" s="486">
        <v>19512.84</v>
      </c>
      <c r="F11" s="479">
        <v>23726.31</v>
      </c>
      <c r="G11" s="486">
        <v>1526.32</v>
      </c>
      <c r="H11" s="478">
        <v>1759.76</v>
      </c>
      <c r="I11" s="486">
        <v>455.61</v>
      </c>
      <c r="J11" s="479">
        <v>788.74</v>
      </c>
      <c r="K11" s="486">
        <v>1192.97</v>
      </c>
      <c r="L11" s="478">
        <v>1572.81</v>
      </c>
      <c r="M11" s="485">
        <v>17.96</v>
      </c>
      <c r="N11" s="477">
        <v>37.92</v>
      </c>
    </row>
    <row r="12" spans="1:14" s="58" customFormat="1" ht="41.25" customHeight="1">
      <c r="B12" s="488" t="s">
        <v>155</v>
      </c>
      <c r="C12" s="486">
        <v>7283.04</v>
      </c>
      <c r="D12" s="478">
        <v>9040.82</v>
      </c>
      <c r="E12" s="486">
        <v>21408.93</v>
      </c>
      <c r="F12" s="479">
        <v>22079.55</v>
      </c>
      <c r="G12" s="486">
        <v>1540.95</v>
      </c>
      <c r="H12" s="478">
        <v>1804.36</v>
      </c>
      <c r="I12" s="486">
        <v>489.12</v>
      </c>
      <c r="J12" s="479">
        <v>763.7</v>
      </c>
      <c r="K12" s="486">
        <v>1215.81</v>
      </c>
      <c r="L12" s="478">
        <v>1755.81</v>
      </c>
      <c r="M12" s="485">
        <v>18.36</v>
      </c>
      <c r="N12" s="477">
        <v>40.299999999999997</v>
      </c>
    </row>
    <row r="13" spans="1:14" s="58" customFormat="1" ht="55.5" customHeight="1">
      <c r="B13" s="488" t="s">
        <v>162</v>
      </c>
      <c r="C13" s="486">
        <v>7708.931818181818</v>
      </c>
      <c r="D13" s="486">
        <v>8314.33</v>
      </c>
      <c r="E13" s="486">
        <v>22640.56818181818</v>
      </c>
      <c r="F13" s="487">
        <v>20388.3</v>
      </c>
      <c r="G13" s="486">
        <v>1591.61</v>
      </c>
      <c r="H13" s="486">
        <v>1743.44</v>
      </c>
      <c r="I13" s="486">
        <v>539.02</v>
      </c>
      <c r="J13" s="487">
        <v>708.17</v>
      </c>
      <c r="K13" s="486">
        <v>1270.98</v>
      </c>
      <c r="L13" s="486">
        <v>1769.76</v>
      </c>
      <c r="M13" s="485">
        <v>20.55</v>
      </c>
      <c r="N13" s="485">
        <v>37.93</v>
      </c>
    </row>
    <row r="14" spans="1:14" s="58" customFormat="1" ht="47.25" customHeight="1">
      <c r="B14" s="481" t="s">
        <v>163</v>
      </c>
      <c r="C14" s="478">
        <v>8291.85</v>
      </c>
      <c r="D14" s="478">
        <v>7347.1049999999996</v>
      </c>
      <c r="E14" s="478">
        <v>23802.02</v>
      </c>
      <c r="F14" s="478">
        <v>18882.859285714287</v>
      </c>
      <c r="G14" s="478">
        <v>1688.69</v>
      </c>
      <c r="H14" s="478">
        <v>1535.1904761904761</v>
      </c>
      <c r="I14" s="478">
        <v>591.71</v>
      </c>
      <c r="J14" s="478">
        <v>616.21904761904761</v>
      </c>
      <c r="K14" s="478">
        <v>1342</v>
      </c>
      <c r="L14" s="478">
        <v>1665.2142857142858</v>
      </c>
      <c r="M14" s="477">
        <v>23.39</v>
      </c>
      <c r="N14" s="478">
        <v>31.974761904761902</v>
      </c>
    </row>
    <row r="15" spans="1:14" s="58" customFormat="1" ht="51.75" customHeight="1">
      <c r="B15" s="481" t="s">
        <v>168</v>
      </c>
      <c r="C15" s="478">
        <v>8469.14</v>
      </c>
      <c r="D15" s="483">
        <v>7551.3613636363634</v>
      </c>
      <c r="E15" s="478">
        <v>22905.46</v>
      </c>
      <c r="F15" s="484">
        <v>17879.439999999999</v>
      </c>
      <c r="G15" s="478">
        <v>1692.77</v>
      </c>
      <c r="H15" s="483">
        <v>1594.93</v>
      </c>
      <c r="I15" s="478">
        <v>682.91</v>
      </c>
      <c r="J15" s="484">
        <v>628.23</v>
      </c>
      <c r="K15" s="478">
        <v>1369.89</v>
      </c>
      <c r="L15" s="483">
        <v>1738.98</v>
      </c>
      <c r="M15" s="477">
        <v>26.54</v>
      </c>
      <c r="N15" s="482">
        <v>33.08</v>
      </c>
    </row>
    <row r="16" spans="1:14" s="58" customFormat="1" ht="46.5" customHeight="1" thickBot="1">
      <c r="B16" s="481" t="s">
        <v>169</v>
      </c>
      <c r="C16" s="478">
        <v>9146.67</v>
      </c>
      <c r="D16" s="478">
        <v>7567.165</v>
      </c>
      <c r="E16" s="480">
        <v>24107.26</v>
      </c>
      <c r="F16" s="479">
        <v>18148.875</v>
      </c>
      <c r="G16" s="478">
        <v>1709.48</v>
      </c>
      <c r="H16" s="478">
        <v>1462.2</v>
      </c>
      <c r="I16" s="480">
        <v>755.12</v>
      </c>
      <c r="J16" s="479">
        <v>643.23</v>
      </c>
      <c r="K16" s="478">
        <v>1391.01</v>
      </c>
      <c r="L16" s="478">
        <v>1646.18</v>
      </c>
      <c r="M16" s="477">
        <v>29.35</v>
      </c>
      <c r="N16" s="477">
        <v>30.41</v>
      </c>
    </row>
    <row r="17" spans="2:14" s="58" customFormat="1" ht="66.75" customHeight="1" thickBot="1">
      <c r="B17" s="476" t="s">
        <v>515</v>
      </c>
      <c r="C17" s="475">
        <f t="shared" ref="C17:N17" si="0">AVERAGE(C5:C16)</f>
        <v>7534.1851515151502</v>
      </c>
      <c r="D17" s="475">
        <f t="shared" si="0"/>
        <v>8820.5259469696957</v>
      </c>
      <c r="E17" s="475">
        <f t="shared" si="0"/>
        <v>21803.628181818181</v>
      </c>
      <c r="F17" s="475">
        <f t="shared" si="0"/>
        <v>22890.45452380952</v>
      </c>
      <c r="G17" s="475">
        <f t="shared" si="0"/>
        <v>1610.3691666666666</v>
      </c>
      <c r="H17" s="474">
        <f t="shared" si="0"/>
        <v>1719.1292063492065</v>
      </c>
      <c r="I17" s="475">
        <f t="shared" si="0"/>
        <v>526.61833333333334</v>
      </c>
      <c r="J17" s="475">
        <f t="shared" si="0"/>
        <v>733.58492063492042</v>
      </c>
      <c r="K17" s="475">
        <f t="shared" si="0"/>
        <v>1224.7974999999999</v>
      </c>
      <c r="L17" s="475">
        <f t="shared" si="0"/>
        <v>1567.9003571428573</v>
      </c>
      <c r="M17" s="474">
        <f t="shared" si="0"/>
        <v>20.159875</v>
      </c>
      <c r="N17" s="474">
        <f t="shared" si="0"/>
        <v>35.09373015873016</v>
      </c>
    </row>
    <row r="18" spans="2:14" ht="18.75" customHeight="1">
      <c r="B18" s="499"/>
      <c r="C18" s="499"/>
      <c r="D18" s="499"/>
      <c r="E18" s="499"/>
      <c r="F18" s="499"/>
      <c r="G18" s="499"/>
      <c r="H18" s="499"/>
    </row>
    <row r="19" spans="2:14" ht="18.75" customHeight="1">
      <c r="B19" s="500"/>
      <c r="C19" s="501"/>
      <c r="D19" s="501"/>
      <c r="E19" s="501"/>
      <c r="F19" s="501"/>
      <c r="G19" s="501"/>
      <c r="H19" s="501"/>
    </row>
    <row r="20" spans="2:14" ht="18.75" customHeight="1">
      <c r="B20" s="500"/>
      <c r="C20" s="501"/>
      <c r="D20" s="501"/>
      <c r="E20" s="501"/>
      <c r="F20" s="501"/>
      <c r="G20" s="501"/>
      <c r="H20" s="501"/>
    </row>
    <row r="21" spans="2:14" ht="18.75" customHeight="1">
      <c r="B21" s="500"/>
      <c r="C21" s="501"/>
      <c r="D21" s="501"/>
      <c r="E21" s="501"/>
      <c r="F21" s="501"/>
      <c r="G21" s="501"/>
      <c r="H21" s="501"/>
    </row>
    <row r="22" spans="2:14" ht="18.75" customHeight="1">
      <c r="B22" s="500"/>
      <c r="C22" s="501"/>
      <c r="D22" s="501"/>
      <c r="E22" s="501"/>
      <c r="F22" s="501"/>
      <c r="G22" s="501"/>
      <c r="H22" s="501"/>
    </row>
    <row r="23" spans="2:14" s="58" customFormat="1" ht="18" customHeight="1">
      <c r="B23" s="500"/>
      <c r="C23" s="501"/>
      <c r="D23" s="501"/>
      <c r="E23" s="501"/>
      <c r="F23" s="501"/>
      <c r="G23" s="501"/>
      <c r="H23" s="501"/>
    </row>
    <row r="24" spans="2:14" ht="16.5">
      <c r="B24" s="500"/>
      <c r="C24" s="501"/>
      <c r="D24" s="501"/>
      <c r="E24" s="501"/>
      <c r="F24" s="501"/>
      <c r="G24" s="501"/>
      <c r="H24" s="501"/>
    </row>
    <row r="25" spans="2:14" ht="16.5">
      <c r="B25" s="500"/>
      <c r="C25" s="501"/>
      <c r="D25" s="501"/>
      <c r="E25" s="501"/>
      <c r="F25" s="501"/>
      <c r="G25" s="501"/>
      <c r="H25" s="501"/>
    </row>
    <row r="26" spans="2:14" ht="16.5">
      <c r="B26" s="500"/>
      <c r="C26" s="501"/>
      <c r="D26" s="501"/>
      <c r="E26" s="501"/>
      <c r="F26" s="501"/>
      <c r="G26" s="501"/>
      <c r="H26" s="501"/>
    </row>
    <row r="27" spans="2:14" ht="16.5">
      <c r="B27" s="500"/>
      <c r="C27" s="501"/>
      <c r="D27" s="501"/>
      <c r="E27" s="501"/>
      <c r="F27" s="501"/>
      <c r="G27" s="501"/>
      <c r="H27" s="501"/>
    </row>
  </sheetData>
  <mergeCells count="8">
    <mergeCell ref="I3:J3"/>
    <mergeCell ref="K3:L3"/>
    <mergeCell ref="M3:N3"/>
    <mergeCell ref="A1:N1"/>
    <mergeCell ref="B3:B4"/>
    <mergeCell ref="C3:D3"/>
    <mergeCell ref="E3:F3"/>
    <mergeCell ref="G3:H3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37" fitToHeight="2" orientation="portrait" r:id="rId1"/>
  <headerFooter alignWithMargins="0">
    <oddFooter xml:space="preserve">&amp;C17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 инфрастр</vt:lpstr>
      <vt:lpstr>индекс потр цен </vt:lpstr>
      <vt:lpstr>индекс потр цен  (2)</vt:lpstr>
      <vt:lpstr>цены на металл</vt:lpstr>
      <vt:lpstr>цены на металл 2</vt:lpstr>
      <vt:lpstr>дин. цен</vt:lpstr>
      <vt:lpstr>Средние цены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 '!Область_печати</vt:lpstr>
      <vt:lpstr>'индекс потр цен  (2)'!Область_печати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 V.V.</cp:lastModifiedBy>
  <cp:lastPrinted>2012-04-12T06:37:36Z</cp:lastPrinted>
  <dcterms:created xsi:type="dcterms:W3CDTF">1996-09-27T09:22:49Z</dcterms:created>
  <dcterms:modified xsi:type="dcterms:W3CDTF">2012-04-20T08:05:39Z</dcterms:modified>
</cp:coreProperties>
</file>