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310" windowHeight="1200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 " sheetId="243" r:id="rId6"/>
    <sheet name="Типы учреждений " sheetId="244" r:id="rId7"/>
    <sheet name="цены на металл" sheetId="95" r:id="rId8"/>
    <sheet name="цены на металл 2" sheetId="96" r:id="rId9"/>
    <sheet name="дин. цен" sheetId="238" r:id="rId10"/>
    <sheet name="индекс потр цен" sheetId="241" r:id="rId11"/>
    <sheet name="Средние цены  " sheetId="216" r:id="rId12"/>
  </sheets>
  <externalReferences>
    <externalReference r:id="rId13"/>
    <externalReference r:id="rId14"/>
  </externalReferences>
  <definedNames>
    <definedName name="_xlnm.Print_Titles" localSheetId="9">'дин. цен'!$3:$4</definedName>
    <definedName name="_xlnm.Print_Area" localSheetId="1">демогр!$A$1:$H$58</definedName>
    <definedName name="_xlnm.Print_Area" localSheetId="9">'дин. цен'!$A$1:$F$102</definedName>
    <definedName name="_xlnm.Print_Area" localSheetId="3">занятость!$A$1:$H$50</definedName>
    <definedName name="_xlnm.Print_Area" localSheetId="10">'индекс потр цен'!$A$1:$N$79</definedName>
    <definedName name="_xlnm.Print_Area" localSheetId="5">'социнфрастр '!$A$1:$F$92</definedName>
    <definedName name="_xlnm.Print_Area" localSheetId="4">'Ст.мин. набора прод.'!$A$1:$K$126</definedName>
    <definedName name="_xlnm.Print_Area" localSheetId="6">'Типы учреждений '!$A$1:$D$31</definedName>
    <definedName name="_xlnm.Print_Area" localSheetId="2">'труд рес'!$A$1:$I$67</definedName>
    <definedName name="_xlnm.Print_Area" localSheetId="7">'цены на металл'!$A$1:$O$97</definedName>
    <definedName name="_xlnm.Print_Area" localSheetId="8">'цены на металл 2'!$A$1:$O$76</definedName>
  </definedNames>
  <calcPr calcId="125725"/>
</workbook>
</file>

<file path=xl/calcChain.xml><?xml version="1.0" encoding="utf-8"?>
<calcChain xmlns="http://schemas.openxmlformats.org/spreadsheetml/2006/main">
  <c r="D15" i="244"/>
  <c r="C15"/>
  <c r="C5" s="1"/>
  <c r="B15"/>
  <c r="D7"/>
  <c r="D5" s="1"/>
  <c r="C7"/>
  <c r="B7"/>
  <c r="B5" s="1"/>
  <c r="P32" i="241"/>
  <c r="Q32" s="1"/>
  <c r="R32" s="1"/>
  <c r="S32" s="1"/>
  <c r="T32" s="1"/>
  <c r="U32" s="1"/>
  <c r="V32" s="1"/>
  <c r="W32" s="1"/>
  <c r="X32" s="1"/>
  <c r="P31"/>
  <c r="Q31" s="1"/>
  <c r="R31" s="1"/>
  <c r="S31" s="1"/>
  <c r="T31" s="1"/>
  <c r="U31" s="1"/>
  <c r="V31" s="1"/>
  <c r="W31" s="1"/>
  <c r="X31" s="1"/>
  <c r="I61" i="98"/>
  <c r="F61"/>
  <c r="C61"/>
  <c r="AT30" i="26" l="1"/>
  <c r="E70" i="238" l="1"/>
  <c r="F69"/>
  <c r="D69"/>
  <c r="C69"/>
  <c r="E68"/>
  <c r="E67"/>
  <c r="E64"/>
  <c r="E63"/>
  <c r="E62"/>
  <c r="E61"/>
  <c r="E60"/>
  <c r="E58"/>
  <c r="E57"/>
  <c r="E56"/>
  <c r="E55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9" l="1"/>
  <c r="H45" i="195" l="1"/>
  <c r="AS30" i="26" l="1"/>
  <c r="C13" i="149" l="1"/>
  <c r="G45" i="195" l="1"/>
  <c r="H44"/>
  <c r="G44"/>
  <c r="H43"/>
  <c r="G43"/>
  <c r="G42"/>
  <c r="G41"/>
  <c r="G40"/>
  <c r="F39"/>
  <c r="D39"/>
  <c r="H38"/>
  <c r="G38"/>
  <c r="H37"/>
  <c r="G37"/>
  <c r="H36"/>
  <c r="G36"/>
  <c r="H34"/>
  <c r="G34"/>
  <c r="F33"/>
  <c r="D33"/>
  <c r="D46" s="1"/>
  <c r="H33" l="1"/>
  <c r="G39"/>
  <c r="G33"/>
  <c r="D24" l="1"/>
  <c r="F24"/>
  <c r="E24"/>
  <c r="C26" i="26" l="1"/>
  <c r="B26"/>
  <c r="C20"/>
  <c r="B20"/>
  <c r="C15"/>
  <c r="B15"/>
  <c r="N17" i="95" l="1"/>
  <c r="M17"/>
  <c r="L17"/>
  <c r="K17"/>
  <c r="J17"/>
  <c r="I17"/>
  <c r="H17" l="1"/>
  <c r="G17"/>
  <c r="F17"/>
  <c r="E17"/>
  <c r="D17"/>
  <c r="C17"/>
  <c r="J65" i="98" l="1"/>
  <c r="I65"/>
  <c r="G65"/>
  <c r="F65"/>
  <c r="D65"/>
  <c r="C65"/>
  <c r="J64"/>
  <c r="I64"/>
  <c r="G64"/>
  <c r="F64"/>
  <c r="D64"/>
  <c r="C64" l="1"/>
  <c r="J63"/>
  <c r="I63"/>
  <c r="G63"/>
  <c r="F63"/>
  <c r="D63"/>
  <c r="C63"/>
  <c r="J62"/>
  <c r="I62"/>
  <c r="G62"/>
  <c r="F62"/>
  <c r="D62"/>
  <c r="C62"/>
  <c r="J61"/>
  <c r="G61"/>
  <c r="D61"/>
  <c r="J60" l="1"/>
  <c r="I60"/>
  <c r="G60"/>
  <c r="F60"/>
  <c r="D60"/>
  <c r="C60"/>
  <c r="J59"/>
  <c r="I59"/>
  <c r="G59"/>
  <c r="F59"/>
  <c r="D59"/>
  <c r="C59" l="1"/>
  <c r="J58"/>
  <c r="I58"/>
  <c r="G58"/>
  <c r="F58"/>
  <c r="D58"/>
  <c r="C58" l="1"/>
  <c r="J57"/>
  <c r="I57"/>
  <c r="G57"/>
  <c r="F57"/>
  <c r="D57"/>
  <c r="C57"/>
  <c r="J56"/>
  <c r="I56"/>
  <c r="G56" l="1"/>
  <c r="F56"/>
  <c r="D56"/>
  <c r="C56" l="1"/>
  <c r="J55"/>
  <c r="I55" l="1"/>
  <c r="G55"/>
  <c r="F55"/>
  <c r="D55" l="1"/>
  <c r="C55"/>
  <c r="J54" l="1"/>
  <c r="I54"/>
  <c r="G54"/>
  <c r="F54"/>
  <c r="D54"/>
  <c r="C54"/>
  <c r="J51"/>
  <c r="I51"/>
  <c r="G51"/>
  <c r="F51"/>
  <c r="D51"/>
  <c r="C51"/>
  <c r="J50"/>
  <c r="I50"/>
  <c r="G50"/>
  <c r="F50"/>
  <c r="D50"/>
  <c r="C50"/>
  <c r="J49"/>
  <c r="I49"/>
  <c r="G49"/>
  <c r="F49"/>
  <c r="D49"/>
  <c r="C49"/>
  <c r="J48"/>
  <c r="I48"/>
  <c r="G48"/>
  <c r="F48"/>
  <c r="D48"/>
  <c r="C48"/>
  <c r="J47"/>
  <c r="I47"/>
  <c r="G47"/>
  <c r="F47"/>
  <c r="D47"/>
  <c r="C47"/>
  <c r="J46"/>
  <c r="I46"/>
  <c r="G46"/>
  <c r="F46"/>
  <c r="D46"/>
  <c r="C46"/>
  <c r="J45"/>
  <c r="I45"/>
  <c r="G45"/>
  <c r="F45"/>
  <c r="D45"/>
  <c r="C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J41"/>
  <c r="I41"/>
  <c r="G41"/>
  <c r="F41"/>
  <c r="D41"/>
  <c r="C41"/>
  <c r="J40"/>
  <c r="I40"/>
  <c r="G40"/>
  <c r="F40"/>
  <c r="D40"/>
  <c r="C40"/>
  <c r="J39"/>
  <c r="I39"/>
  <c r="G39"/>
  <c r="F39"/>
  <c r="D39"/>
  <c r="C39"/>
  <c r="J38"/>
  <c r="I38"/>
  <c r="G38"/>
  <c r="F38"/>
  <c r="D38"/>
  <c r="C38"/>
  <c r="J37"/>
  <c r="I37"/>
  <c r="G37"/>
  <c r="F37"/>
  <c r="D37"/>
  <c r="C37"/>
  <c r="J36"/>
  <c r="I36"/>
  <c r="G36"/>
  <c r="F36"/>
  <c r="D36"/>
  <c r="C36"/>
  <c r="J35"/>
  <c r="I35"/>
  <c r="G35"/>
  <c r="F35"/>
  <c r="D35"/>
  <c r="C35"/>
  <c r="J34"/>
  <c r="I34"/>
  <c r="G34"/>
  <c r="F34"/>
  <c r="D34"/>
  <c r="C34"/>
  <c r="J33"/>
  <c r="I33"/>
  <c r="G33"/>
  <c r="F33"/>
  <c r="D33"/>
  <c r="C33"/>
  <c r="J32"/>
  <c r="I32"/>
  <c r="G32"/>
  <c r="F32"/>
  <c r="D32"/>
  <c r="C32"/>
  <c r="J31"/>
  <c r="I31"/>
  <c r="G31"/>
  <c r="F31"/>
  <c r="D31"/>
  <c r="C31"/>
  <c r="J30"/>
  <c r="I30"/>
  <c r="G30"/>
  <c r="F30"/>
  <c r="D30"/>
  <c r="C30"/>
  <c r="J29"/>
  <c r="I29"/>
  <c r="G29"/>
  <c r="F29"/>
  <c r="D29"/>
  <c r="C29"/>
  <c r="J28"/>
  <c r="I28"/>
  <c r="G28"/>
  <c r="F28"/>
  <c r="C28"/>
  <c r="J27"/>
  <c r="I27"/>
  <c r="G27"/>
  <c r="F27"/>
  <c r="D27"/>
  <c r="C27"/>
  <c r="J26"/>
  <c r="I26"/>
  <c r="G26"/>
  <c r="F26"/>
  <c r="D26"/>
  <c r="C26"/>
  <c r="J25"/>
  <c r="I25"/>
  <c r="G25"/>
  <c r="F25"/>
  <c r="D25"/>
  <c r="C25"/>
  <c r="J24"/>
  <c r="I24"/>
  <c r="G24"/>
  <c r="F24"/>
  <c r="D24"/>
  <c r="C24"/>
  <c r="J23"/>
  <c r="I23"/>
  <c r="G23"/>
  <c r="F23"/>
  <c r="D23"/>
  <c r="C23"/>
  <c r="J22"/>
  <c r="I22"/>
  <c r="G22"/>
  <c r="F22"/>
  <c r="D22"/>
  <c r="C22"/>
  <c r="J21"/>
  <c r="I21"/>
  <c r="G21"/>
  <c r="F21"/>
  <c r="D21"/>
  <c r="C21"/>
  <c r="J20"/>
  <c r="I20"/>
  <c r="G20"/>
  <c r="F20"/>
  <c r="D20"/>
  <c r="C20"/>
  <c r="J19"/>
  <c r="I19"/>
  <c r="G19"/>
  <c r="F19"/>
  <c r="D19"/>
  <c r="C19"/>
  <c r="J18"/>
  <c r="I18"/>
  <c r="G18"/>
  <c r="F18"/>
  <c r="D18"/>
  <c r="C18"/>
  <c r="J17"/>
  <c r="I17"/>
  <c r="G17"/>
  <c r="F17"/>
  <c r="D17"/>
  <c r="C17"/>
  <c r="J16"/>
  <c r="I16"/>
  <c r="G16"/>
  <c r="F16"/>
  <c r="D16"/>
  <c r="C16"/>
  <c r="J15"/>
  <c r="I15"/>
  <c r="G15"/>
  <c r="F15"/>
  <c r="D15"/>
  <c r="C15"/>
  <c r="J14"/>
  <c r="I14"/>
  <c r="G14"/>
  <c r="F14"/>
  <c r="D14"/>
  <c r="C14"/>
  <c r="J13"/>
  <c r="I13"/>
  <c r="G13"/>
  <c r="F13"/>
  <c r="D13"/>
  <c r="C13"/>
  <c r="J12"/>
  <c r="I12"/>
  <c r="G12"/>
  <c r="F12"/>
  <c r="D12"/>
  <c r="C12"/>
  <c r="J11"/>
  <c r="I11"/>
  <c r="G11"/>
  <c r="F11"/>
  <c r="G10"/>
  <c r="F10"/>
  <c r="G9"/>
  <c r="F9"/>
  <c r="G8"/>
  <c r="F8"/>
  <c r="G7"/>
  <c r="F7"/>
  <c r="G6"/>
  <c r="F6"/>
  <c r="G5"/>
  <c r="F5"/>
  <c r="F13" i="23" l="1"/>
  <c r="F12"/>
  <c r="F11"/>
  <c r="F9" l="1"/>
  <c r="F8"/>
  <c r="F7"/>
  <c r="F6"/>
  <c r="F5"/>
  <c r="H65" i="195" l="1"/>
  <c r="G65"/>
  <c r="H64"/>
  <c r="G64"/>
  <c r="F63" l="1"/>
  <c r="H63" s="1"/>
  <c r="G63" s="1"/>
  <c r="H62"/>
  <c r="G62"/>
  <c r="H61"/>
  <c r="G61"/>
  <c r="F60"/>
  <c r="H60" s="1"/>
  <c r="G60" s="1"/>
  <c r="H58"/>
  <c r="G58"/>
  <c r="H57"/>
  <c r="G57"/>
  <c r="F56"/>
  <c r="G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6"/>
  <c r="G6"/>
  <c r="F24" i="149"/>
  <c r="F23"/>
  <c r="G21"/>
  <c r="E21"/>
  <c r="D21"/>
  <c r="C21"/>
  <c r="F20"/>
  <c r="F19"/>
  <c r="E13"/>
  <c r="F13" s="1"/>
  <c r="F11"/>
  <c r="F9"/>
  <c r="F66" i="195" l="1"/>
  <c r="H66" s="1"/>
  <c r="H56"/>
  <c r="G56"/>
  <c r="F21" i="149"/>
  <c r="H24" i="195"/>
  <c r="G66" l="1"/>
  <c r="AR30" i="26" l="1"/>
  <c r="AQ30"/>
  <c r="AP30"/>
  <c r="AO30"/>
  <c r="AN30" l="1"/>
  <c r="AM30" l="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C16" l="1"/>
  <c r="B16"/>
  <c r="C11"/>
  <c r="B11"/>
</calcChain>
</file>

<file path=xl/comments1.xml><?xml version="1.0" encoding="utf-8"?>
<comments xmlns="http://schemas.openxmlformats.org/spreadsheetml/2006/main">
  <authors>
    <author>Автор</author>
    <author>KryachkoTS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детей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1. педагогический колледж, 
2. медицинское училище, 
3. колледж искусств, 
4. норильский техникум промышленных   
   технологий и сервиса (ранее – 
   профессиональный лицей №17),
5. политехнический колледж"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1">
      <text>
        <r>
          <rPr>
            <sz val="8"/>
            <color indexed="81"/>
            <rFont val="Tahoma"/>
            <family val="2"/>
            <charset val="204"/>
          </rPr>
          <t>1. Московский государственный университет культуры и искусства, 
2. Московский институт предпринимательства и права,
3. Ленинградский государственный университет им. А.С. Пушкина,
4. Кисловодский институт экономики и права</t>
        </r>
      </text>
    </comment>
  </commentList>
</comments>
</file>

<file path=xl/sharedStrings.xml><?xml version="1.0" encoding="utf-8"?>
<sst xmlns="http://schemas.openxmlformats.org/spreadsheetml/2006/main" count="1090" uniqueCount="620">
  <si>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</si>
  <si>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</si>
  <si>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</si>
  <si>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</si>
  <si>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</si>
  <si>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</si>
  <si>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</si>
  <si>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</si>
  <si>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</si>
  <si>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</si>
  <si>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</si>
  <si>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</si>
  <si>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</si>
  <si>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</si>
  <si>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</si>
  <si>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</si>
  <si>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</si>
  <si>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</si>
  <si>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</si>
  <si>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</si>
  <si>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</si>
  <si>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</si>
  <si>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</si>
  <si>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</si>
  <si>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</si>
  <si>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</si>
  <si>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</si>
  <si>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</si>
  <si>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</si>
  <si>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</si>
  <si>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</si>
  <si>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</si>
  <si>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</si>
  <si>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</si>
  <si>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</si>
  <si>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</si>
  <si>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</si>
  <si>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</si>
  <si>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</si>
  <si>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</si>
  <si>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</si>
  <si>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</si>
  <si>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</si>
  <si>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</si>
  <si>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</si>
  <si>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</si>
  <si>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</si>
  <si>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</si>
  <si>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</si>
  <si>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</si>
  <si>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</si>
  <si>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</si>
  <si>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</si>
  <si>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</si>
  <si>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</si>
  <si>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</si>
  <si>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</si>
  <si>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</si>
  <si>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</si>
  <si>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</si>
  <si>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</si>
  <si>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</si>
  <si>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</si>
  <si>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</si>
  <si>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</si>
  <si>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</si>
  <si>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</si>
  <si>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</si>
  <si>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</si>
  <si>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</si>
  <si>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</si>
  <si>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</si>
  <si>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</si>
  <si>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</si>
  <si>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</si>
  <si>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</si>
  <si>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</si>
  <si>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</si>
  <si>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</si>
  <si>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</si>
  <si>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</si>
  <si>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</si>
  <si>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</si>
  <si>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</si>
  <si>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</si>
  <si>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</si>
  <si>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</si>
  <si>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</si>
  <si>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</si>
  <si>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</si>
  <si>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</si>
  <si>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</si>
  <si>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</si>
  <si>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</si>
  <si>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</si>
  <si>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</si>
  <si>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</si>
  <si>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</si>
  <si>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</si>
  <si>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</si>
  <si>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</si>
  <si>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</si>
  <si>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</si>
  <si>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</si>
  <si>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</si>
  <si>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</si>
  <si>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</si>
  <si>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</si>
  <si>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</si>
  <si>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</si>
  <si>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</si>
  <si>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</si>
  <si>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</si>
  <si>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</si>
  <si>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</si>
  <si>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</si>
  <si>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</si>
  <si>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</si>
  <si>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</si>
  <si>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</si>
  <si>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</si>
  <si>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</si>
  <si>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</si>
  <si>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</si>
  <si>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</si>
  <si>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</si>
  <si>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</si>
  <si>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</si>
  <si>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</si>
  <si>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</si>
  <si>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</si>
  <si>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</si>
  <si>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</si>
  <si>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</si>
  <si>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</si>
  <si>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</si>
  <si>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</si>
  <si>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</si>
  <si>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</si>
  <si>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</si>
  <si>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</si>
  <si>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</si>
  <si>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</si>
  <si>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</si>
  <si>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</si>
  <si>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</si>
  <si>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</si>
  <si>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</si>
  <si>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</si>
  <si>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</si>
  <si>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</si>
  <si>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</si>
  <si>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</si>
  <si>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</si>
  <si>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</si>
  <si>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</si>
  <si>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</si>
  <si>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</si>
  <si>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</si>
  <si>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</si>
  <si>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</si>
  <si>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</si>
  <si>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</si>
  <si>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</si>
  <si>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</si>
  <si>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</si>
  <si>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</si>
  <si>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</si>
  <si>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</si>
  <si>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</si>
  <si>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</si>
  <si>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</si>
  <si>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</si>
  <si>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</si>
  <si>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</si>
  <si>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физическая культура и спорт</t>
  </si>
  <si>
    <t>образование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</si>
  <si>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</si>
  <si>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</si>
  <si>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</si>
  <si>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</si>
  <si>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</si>
  <si>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</si>
  <si>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</si>
  <si>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</si>
  <si>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</si>
  <si>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</si>
  <si>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</si>
  <si>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</si>
  <si>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</si>
  <si>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</si>
  <si>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</si>
  <si>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</si>
  <si>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</si>
  <si>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</si>
  <si>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</si>
  <si>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</si>
  <si>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</si>
  <si>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</si>
  <si>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</si>
  <si>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</si>
  <si>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</si>
  <si>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</si>
  <si>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</si>
  <si>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</si>
  <si>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</si>
  <si>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</si>
  <si>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</si>
  <si>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</si>
  <si>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</si>
  <si>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</si>
  <si>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</si>
  <si>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</si>
  <si>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</si>
  <si>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</si>
  <si>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</si>
  <si>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</si>
  <si>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</si>
  <si>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</si>
  <si>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</si>
  <si>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</si>
  <si>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</si>
  <si>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t>Поликлинические учреждения</t>
  </si>
  <si>
    <t>Красноярский краевой психоневрологический диспансер №5</t>
  </si>
  <si>
    <t>ед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</si>
  <si>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</si>
  <si>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</si>
  <si>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</si>
  <si>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</si>
  <si>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</si>
  <si>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</si>
  <si>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</si>
  <si>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</si>
  <si>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</si>
  <si>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</si>
  <si>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</si>
  <si>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</si>
  <si>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</si>
  <si>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</si>
  <si>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</si>
  <si>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</si>
  <si>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</si>
  <si>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</si>
  <si>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</si>
  <si>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</si>
  <si>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</si>
  <si>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</si>
  <si>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</si>
  <si>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</si>
  <si>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</si>
  <si>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</si>
  <si>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</si>
  <si>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</si>
  <si>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</si>
  <si>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</si>
  <si>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</si>
  <si>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</si>
  <si>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</si>
  <si>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</si>
  <si>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</si>
  <si>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</si>
  <si>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</si>
  <si>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</si>
  <si>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</si>
  <si>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</si>
  <si>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</si>
  <si>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</si>
  <si>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</si>
  <si>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</si>
  <si>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</si>
  <si>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</si>
  <si>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</si>
  <si>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</si>
  <si>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</si>
  <si>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</si>
  <si>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</si>
  <si>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</si>
  <si>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</si>
  <si>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</si>
  <si>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</si>
  <si>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</si>
  <si>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</si>
  <si>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</si>
  <si>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</si>
  <si>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</si>
  <si>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</si>
  <si>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</si>
  <si>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</si>
  <si>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</si>
  <si>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</si>
  <si>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</si>
  <si>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</si>
  <si>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</si>
  <si>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</si>
  <si>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</si>
  <si>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</si>
  <si>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1 / 134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</si>
  <si>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</si>
  <si>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</si>
  <si>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</si>
  <si>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</si>
  <si>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</si>
  <si>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</si>
  <si>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</si>
  <si>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</si>
  <si>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</si>
  <si>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</si>
  <si>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</si>
  <si>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</si>
  <si>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</si>
  <si>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</si>
  <si>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</si>
  <si>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</si>
  <si>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</si>
  <si>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</si>
  <si>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</si>
  <si>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</si>
  <si>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</si>
  <si>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</si>
  <si>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</si>
  <si>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</si>
  <si>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</si>
  <si>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</si>
  <si>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</si>
  <si>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</si>
  <si>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</si>
  <si>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</si>
  <si>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</si>
  <si>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</si>
  <si>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</si>
  <si>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</si>
  <si>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</si>
  <si>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</si>
  <si>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</si>
  <si>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</si>
  <si>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</si>
  <si>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</si>
  <si>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</si>
  <si>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</si>
  <si>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</si>
  <si>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</si>
  <si>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</si>
  <si>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</si>
  <si>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</si>
  <si>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</si>
  <si>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</si>
  <si>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</si>
  <si>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</si>
  <si>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</si>
  <si>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</si>
  <si>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</si>
  <si>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</si>
  <si>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</si>
  <si>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</si>
  <si>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</si>
  <si>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</si>
  <si>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</si>
  <si>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</si>
  <si>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</si>
  <si>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</si>
  <si>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</si>
  <si>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</si>
  <si>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</si>
  <si>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</si>
  <si>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</si>
  <si>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</si>
  <si>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</si>
  <si>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</si>
  <si>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</si>
  <si>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</si>
  <si>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</si>
  <si>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</si>
  <si>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</si>
  <si>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</si>
  <si>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</si>
  <si>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</si>
  <si>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</si>
  <si>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31,90 / 33,68</t>
  </si>
  <si>
    <t>32,40 / 33,10</t>
  </si>
  <si>
    <t>44,15 / 45,97</t>
  </si>
  <si>
    <t>44,50 / 45,20</t>
  </si>
  <si>
    <t>на 01.01.14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</si>
  <si>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</si>
  <si>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</si>
  <si>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</si>
  <si>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</si>
  <si>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</si>
  <si>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</si>
  <si>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</si>
  <si>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</si>
  <si>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</si>
  <si>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</si>
  <si>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</si>
  <si>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</si>
  <si>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</si>
  <si>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</si>
  <si>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</si>
  <si>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</si>
  <si>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</si>
  <si>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</si>
  <si>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</si>
  <si>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</si>
  <si>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</si>
  <si>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1) По данным Красноярскстата</t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</si>
  <si>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</si>
  <si>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</si>
  <si>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</si>
  <si>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</si>
  <si>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</si>
  <si>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</si>
  <si>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</si>
  <si>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</si>
  <si>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</si>
  <si>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</si>
  <si>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</si>
  <si>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</si>
  <si>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</si>
  <si>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</si>
  <si>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</si>
  <si>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</si>
  <si>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</si>
  <si>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</si>
  <si>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</si>
  <si>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</si>
  <si>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</si>
  <si>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</si>
  <si>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</si>
  <si>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</si>
  <si>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</si>
  <si>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</si>
  <si>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</si>
  <si>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</si>
  <si>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1) Маршруты в черте районов: Центральный, Кайеркан, Талнах / межрайонные маршруты </t>
  </si>
  <si>
    <t>34,05 / 37,23</t>
  </si>
  <si>
    <t>35,20 / 36,10</t>
  </si>
  <si>
    <t>48,00 / 51,12</t>
  </si>
  <si>
    <t>49,00 / 49,90</t>
  </si>
  <si>
    <t>48,50 / 50,11</t>
  </si>
  <si>
    <t>январь-декабрь 2013</t>
  </si>
  <si>
    <t>г. Норильск</t>
  </si>
  <si>
    <t>г. Дудинка</t>
  </si>
  <si>
    <t>35 / 37</t>
  </si>
  <si>
    <t>30 / 32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</si>
  <si>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</si>
  <si>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</si>
  <si>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</si>
  <si>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</si>
  <si>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2 / 755</t>
  </si>
  <si>
    <r>
      <t>в т.ч.: Норильская межрайонная больница № 1 (ж/о Оганер)</t>
    </r>
    <r>
      <rPr>
        <b/>
        <sz val="13"/>
        <rFont val="Times New Roman Cyr"/>
        <charset val="204"/>
      </rPr>
      <t xml:space="preserve"> </t>
    </r>
  </si>
  <si>
    <t>1 / 738</t>
  </si>
  <si>
    <t xml:space="preserve">           Норильская городская больница № 3 (пос. Снежногорск)</t>
  </si>
  <si>
    <t>3 / 365</t>
  </si>
  <si>
    <t xml:space="preserve"> - Норильский межрайонный родильный дом</t>
  </si>
  <si>
    <t>1 / 110</t>
  </si>
  <si>
    <t xml:space="preserve"> - Норильская межрайонная детская больница</t>
  </si>
  <si>
    <r>
      <t xml:space="preserve"> - Норильская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</si>
  <si>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133</t>
  </si>
  <si>
    <t>1 / 260</t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</si>
  <si>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</si>
  <si>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</si>
  <si>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</si>
  <si>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t>4 / 965</t>
  </si>
  <si>
    <r>
      <t>Среднее профессиональное образование</t>
    </r>
    <r>
      <rPr>
        <b/>
        <sz val="13"/>
        <rFont val="Times New Roman Cyr"/>
        <charset val="204"/>
      </rPr>
      <t>: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</si>
  <si>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</si>
  <si>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32 / 35</t>
  </si>
  <si>
    <t>37 / 38</t>
  </si>
  <si>
    <t>39 / 41</t>
  </si>
  <si>
    <t>на 01.10.13г.</t>
  </si>
  <si>
    <t>на 01.10.14г.</t>
  </si>
  <si>
    <t>на 01.10.2013г.</t>
  </si>
  <si>
    <t>на 01.10.2014г.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</si>
  <si>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</si>
  <si>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</si>
  <si>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</si>
  <si>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</si>
  <si>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</si>
  <si>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</si>
  <si>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культура</t>
  </si>
  <si>
    <t>здравоохранение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</si>
  <si>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</si>
  <si>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</si>
  <si>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</si>
  <si>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</si>
  <si>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</si>
  <si>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"Управления по содержанию и строительству автомобильных дорог", МКУ "Норильский городской архив", МКУ "Служба спасения" </t>
    </r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</si>
  <si>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</si>
  <si>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</si>
  <si>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</si>
  <si>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</si>
  <si>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</si>
  <si>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</si>
  <si>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</si>
  <si>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Индексы цен по группам товаров и услуг в Красноярском крае,%</t>
  </si>
  <si>
    <t>Индексы цен</t>
  </si>
  <si>
    <t>декабрю 2013г.</t>
  </si>
  <si>
    <t>Продовольственные товары</t>
  </si>
  <si>
    <t>Непродовольственные товары</t>
  </si>
  <si>
    <t>Бытовые услуги</t>
  </si>
  <si>
    <t xml:space="preserve">Жилищно-коммунальные услуги    </t>
  </si>
  <si>
    <t>Индексы цен в различных секторах экономики по Красноярскому краю,%</t>
  </si>
  <si>
    <t>Индекс цен производителей промышленных товаров</t>
  </si>
  <si>
    <t>добыча полезных ископаемых</t>
  </si>
  <si>
    <t>добыча топливно-энергетических полезных ископаемых</t>
  </si>
  <si>
    <t>обрабатывающие производства</t>
  </si>
  <si>
    <t>производство и распределение электроэнергии, газа и воды</t>
  </si>
  <si>
    <t>Индексы цен строительной продукции</t>
  </si>
  <si>
    <r>
      <t xml:space="preserve">Строительная продукция – </t>
    </r>
    <r>
      <rPr>
        <i/>
        <sz val="10"/>
        <rFont val="Times New Roman"/>
        <family val="1"/>
        <charset val="204"/>
      </rPr>
      <t>всего, в том числе:</t>
    </r>
  </si>
  <si>
    <t>строительно – монтажные работы</t>
  </si>
  <si>
    <t>машины и оборудование</t>
  </si>
  <si>
    <t>прочие капитальные работы и затраты</t>
  </si>
  <si>
    <t>Индексы тарифов на грузовые перевозки</t>
  </si>
  <si>
    <r>
      <t>Грузовой транспорт - всего</t>
    </r>
    <r>
      <rPr>
        <i/>
        <sz val="10"/>
        <rFont val="Times New Roman"/>
        <family val="1"/>
        <charset val="204"/>
      </rPr>
      <t>, в том числе:</t>
    </r>
  </si>
  <si>
    <t>железнодорожный транспорт</t>
  </si>
  <si>
    <t>воздушный транспорт</t>
  </si>
  <si>
    <t>автомобильный транспорт</t>
  </si>
  <si>
    <t>внутригородское и пригородное сообщение</t>
  </si>
  <si>
    <t>Индексы тарифов на услуги связи для юр. лиц</t>
  </si>
  <si>
    <r>
      <t xml:space="preserve">Услуги связи – всего, </t>
    </r>
    <r>
      <rPr>
        <i/>
        <sz val="10"/>
        <rFont val="Times New Roman"/>
        <family val="1"/>
        <charset val="204"/>
      </rPr>
      <t>в том числе:</t>
    </r>
  </si>
  <si>
    <t>услуги национальной почты</t>
  </si>
  <si>
    <t>услуги электросвязи</t>
  </si>
  <si>
    <t>услуги местной телефонной связи</t>
  </si>
  <si>
    <t>услуги междугородной телефонной связи</t>
  </si>
  <si>
    <t>услуги документальной электросвязи</t>
  </si>
  <si>
    <t>услуги связи по передаче данных по каналам связи</t>
  </si>
  <si>
    <t xml:space="preserve">услуги проводного вещания </t>
  </si>
  <si>
    <t>услуги подвижной связи</t>
  </si>
  <si>
    <t>Отклонение 01.10.14г./ 01.10.13г, +, -</t>
  </si>
  <si>
    <r>
      <t>177 785</t>
    </r>
    <r>
      <rPr>
        <vertAlign val="superscript"/>
        <sz val="13"/>
        <rFont val="Times New Roman Cyr"/>
        <charset val="204"/>
      </rPr>
      <t>2)</t>
    </r>
  </si>
  <si>
    <r>
      <t>177 229</t>
    </r>
    <r>
      <rPr>
        <vertAlign val="superscript"/>
        <sz val="13"/>
        <rFont val="Times New Roman Cyr"/>
        <charset val="204"/>
      </rPr>
      <t>2)</t>
    </r>
  </si>
  <si>
    <t>Стоимость минимального набора продуктов питания в субъектах РФ за сентябрь 2013 и 2014гг.</t>
  </si>
  <si>
    <t>3 кв. 2014</t>
  </si>
  <si>
    <t>на 01.10.13</t>
  </si>
  <si>
    <t>на 01.10.14</t>
  </si>
  <si>
    <t>за сентябрь 2014г</t>
  </si>
  <si>
    <t>за сентябрь 2013г</t>
  </si>
  <si>
    <t>Итого за 
9 месяцев</t>
  </si>
  <si>
    <t>Динамика индекса потребительских цен по Красноярскому краю (сентябрь к сентябрю), %</t>
  </si>
  <si>
    <t>Динамика индекса потребительских цен по Красноярскому краю (январь-сентябрь к январю-сентябрю), %</t>
  </si>
  <si>
    <t>сентябрь 2014 г. к</t>
  </si>
  <si>
    <t>Январь – сентябрь 2014 г. к январю – сентябрю 2013 г.</t>
  </si>
  <si>
    <t xml:space="preserve">августу 2014г.
</t>
  </si>
  <si>
    <t>сентябрю 2013г.</t>
  </si>
  <si>
    <t>Итого за
9 месяцев</t>
  </si>
  <si>
    <t>Динамика индекса потребительских цен по Российской Федерации (сентябрь к сентябрю), %</t>
  </si>
  <si>
    <t>трубопроводный транспорт (перекачка газа)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</si>
  <si>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</si>
  <si>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</si>
  <si>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</si>
  <si>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</si>
  <si>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</si>
  <si>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</si>
  <si>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</si>
  <si>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</si>
  <si>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</si>
  <si>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</si>
  <si>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r>
      <t>Средние цены в городах РФ и МО г. Норильск в сентябре 2014 года</t>
    </r>
    <r>
      <rPr>
        <vertAlign val="superscript"/>
        <sz val="12"/>
        <rFont val="Times New Roman"/>
        <family val="1"/>
        <charset val="204"/>
      </rPr>
      <t>1)</t>
    </r>
  </si>
  <si>
    <t>01.10.11 г.</t>
  </si>
  <si>
    <t>01.10.12 г.</t>
  </si>
  <si>
    <t>01.10.13 г.</t>
  </si>
  <si>
    <t>01.10.14 г.</t>
  </si>
  <si>
    <t>36 / 39</t>
  </si>
  <si>
    <t>32,5 / 35</t>
  </si>
  <si>
    <t>28 / 30</t>
  </si>
  <si>
    <t>35 / 36</t>
  </si>
  <si>
    <t>34 / 35</t>
  </si>
  <si>
    <t>37 / 40,40</t>
  </si>
  <si>
    <t>на 01.10.2013</t>
  </si>
  <si>
    <t>на 01.10.2014</t>
  </si>
  <si>
    <t>Отклонение 01.10.14/ 01.10.13,          +, -</t>
  </si>
  <si>
    <t>сентябрь
 2013</t>
  </si>
  <si>
    <t>сентябрь
 2014</t>
  </si>
  <si>
    <t>Отклонение                                        сентябрь 2014 / 2013</t>
  </si>
  <si>
    <t>сентябрь 
2013</t>
  </si>
  <si>
    <t>сентябрь
2014</t>
  </si>
  <si>
    <t>Отклонение                                          сентябрь 2014 / 2013</t>
  </si>
  <si>
    <t>на 01.10.13г</t>
  </si>
  <si>
    <t>на 01.10.14г</t>
  </si>
  <si>
    <t>Отклонение                                    01.10.14г. / 01.10.13г.</t>
  </si>
  <si>
    <r>
      <t>11 749</t>
    </r>
    <r>
      <rPr>
        <b/>
        <vertAlign val="superscript"/>
        <sz val="12"/>
        <rFont val="Times New Roman Cyr"/>
        <charset val="204"/>
      </rPr>
      <t>7)</t>
    </r>
  </si>
  <si>
    <t>3) Данные Красноярскстата</t>
  </si>
  <si>
    <t>4) По данным ЗАГС</t>
  </si>
  <si>
    <r>
      <t>на 01.10.13г.</t>
    </r>
    <r>
      <rPr>
        <b/>
        <vertAlign val="superscript"/>
        <sz val="12"/>
        <rFont val="Times New Roman Cyr"/>
        <charset val="204"/>
      </rPr>
      <t>4</t>
    </r>
    <r>
      <rPr>
        <vertAlign val="superscript"/>
        <sz val="12"/>
        <rFont val="Times New Roman Cyr"/>
        <charset val="204"/>
      </rPr>
      <t>)</t>
    </r>
  </si>
  <si>
    <r>
      <t>на 01.01.14г.</t>
    </r>
    <r>
      <rPr>
        <b/>
        <vertAlign val="superscript"/>
        <sz val="12"/>
        <rFont val="Times New Roman Cyr"/>
        <charset val="204"/>
      </rPr>
      <t>3)</t>
    </r>
  </si>
  <si>
    <r>
      <t>на 01.10.14г.</t>
    </r>
    <r>
      <rPr>
        <b/>
        <vertAlign val="superscript"/>
        <sz val="12"/>
        <rFont val="Times New Roman Cyr"/>
        <charset val="204"/>
      </rPr>
      <t>4)</t>
    </r>
  </si>
  <si>
    <t xml:space="preserve"> капуста белокочанная</t>
  </si>
  <si>
    <t xml:space="preserve"> ремонт женской обуви (металлич. набойки), с учетом НДС</t>
  </si>
  <si>
    <t>5 867/470</t>
  </si>
  <si>
    <t>5 591 / 0</t>
  </si>
  <si>
    <t>42 / 22 210</t>
  </si>
  <si>
    <t>42 / 22 498</t>
  </si>
  <si>
    <t>Училище</t>
  </si>
  <si>
    <r>
      <t>Филиалы и представительства иногородних ВУЗов</t>
    </r>
    <r>
      <rPr>
        <sz val="13"/>
        <rFont val="Cambria"/>
        <family val="1"/>
        <charset val="204"/>
      </rPr>
      <t>²</t>
    </r>
  </si>
  <si>
    <r>
      <t xml:space="preserve">Здравоохранение </t>
    </r>
    <r>
      <rPr>
        <b/>
        <sz val="13"/>
        <rFont val="Cambria"/>
        <family val="1"/>
        <charset val="204"/>
      </rPr>
      <t>³</t>
    </r>
  </si>
  <si>
    <t xml:space="preserve"> - Норильская межрайонная поликлиника № 1 (р-н Центральный)</t>
  </si>
  <si>
    <t xml:space="preserve"> - Норильская городская поликлиника №2 (р-н Талнах)</t>
  </si>
  <si>
    <t xml:space="preserve"> - Норильская городская поликлиника № 3 (р-н Кайеркан)</t>
  </si>
  <si>
    <t xml:space="preserve">Норильская станция скорой медицинской помощи </t>
  </si>
  <si>
    <t>Норильская городская стоматологическая поликлиника</t>
  </si>
  <si>
    <t>КГБУК "Норильский Заполярный театр драмы им. Вл. Маяковского"</t>
  </si>
  <si>
    <r>
      <t xml:space="preserve"> - бассейн </t>
    </r>
    <r>
      <rPr>
        <sz val="13"/>
        <rFont val="Calibri"/>
        <family val="2"/>
        <charset val="204"/>
      </rPr>
      <t>⁴</t>
    </r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</si>
  <si>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</si>
  <si>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t>Молодежные центры</t>
    </r>
    <r>
      <rPr>
        <b/>
        <sz val="13"/>
        <rFont val="Calibri"/>
        <family val="2"/>
        <charset val="204"/>
      </rPr>
      <t>⁶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</si>
  <si>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Филиал ФГБОУ "Красноярский государственный педагогический университет им. В.П.Астафьева" и филиал ФГБОУ "Современная гуманитарная академия" реорганизованы в представительства и обучение на территории не осуществляют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</si>
  <si>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Все учреждения здравоохранения с 01.01.2014 переведены в краевое подчинение в связи с чем имеет статус краевых государственных бюджетных учреждений здравоохранения.</t>
    </r>
  </si>
  <si>
    <r>
      <t xml:space="preserve">(4) </t>
    </r>
    <r>
      <rPr>
        <sz val="12"/>
        <rFont val="Times New Roman"/>
        <family val="1"/>
        <charset val="204"/>
      </rPr>
      <t>В апреле 2014 года открыт бассейн в поселке Снежногорск, юридически относится к МБУ "Плавательный бассейн" г.Норильска</t>
    </r>
  </si>
  <si>
    <r>
      <t xml:space="preserve">(5) </t>
    </r>
    <r>
      <rPr>
        <sz val="12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</si>
  <si>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районе Кайеркан и в районе Талнах (открыт в июне 2014 года)</t>
    </r>
  </si>
  <si>
    <t>Муниципальные учреждения по типам организационно-правовых форм 
(реализация федерального закона от  08.05.2010 №83-ФЗ)</t>
  </si>
  <si>
    <t>26 / 4 660</t>
  </si>
  <si>
    <t>н/д*</t>
  </si>
  <si>
    <t>* В соответствии с действующим законодательством с 01.01.2014 муниципальные учреждения здравоохранения муниципального района  переданы в государственную собственность Красноярского края.  Управление здравоохранения Администрации муниципального района ликвидировано (Постановление Администрации муниципального района от 20.09.2013 N 674 "О ликвидации Управления здравоохранения Администрации Таймырского Долгано-Ненецкого муниципального района").</t>
  </si>
  <si>
    <t>Создание новых учреждений и изменение типов существующих учреждений за рассматриваемый период:</t>
  </si>
  <si>
    <t>01.10.2014</t>
  </si>
  <si>
    <t>Численность пенсионеров состоящих на учете в Управлении Пенсионного фонда в г.Норильске</t>
  </si>
  <si>
    <t>(ежеквартальная информация)</t>
  </si>
  <si>
    <t xml:space="preserve">3) Средемесячные курсы валют согласно данных ЦБ РФ 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</si>
  <si>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</si>
  <si>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</si>
  <si>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4) С января по апрель данные предоставлялись ЦИОМ ЗФ ОАО "ГМК "Норильский никель", в настоящее время указанная организация находится в процессе структурной реорганизации и временно не предоставляет информацию.
Данные о среднемесячных курсах валют Норильскими филиалами банков не публикуются.</t>
  </si>
  <si>
    <t>Динамика курса евро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</si>
</sst>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0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Cambria"/>
      <family val="1"/>
      <charset val="204"/>
    </font>
    <font>
      <b/>
      <sz val="13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12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71">
    <xf numFmtId="0" fontId="0" fillId="0" borderId="0" xfId="0"/>
    <xf numFmtId="166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6" fontId="1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8" fillId="0" borderId="0" xfId="0" applyFont="1" applyFill="1" applyBorder="1"/>
    <xf numFmtId="0" fontId="14" fillId="0" borderId="0" xfId="0" applyFont="1" applyFill="1" applyAlignment="1">
      <alignment horizontal="center"/>
    </xf>
    <xf numFmtId="0" fontId="18" fillId="0" borderId="0" xfId="0" applyFont="1" applyFill="1"/>
    <xf numFmtId="167" fontId="13" fillId="0" borderId="0" xfId="0" applyNumberFormat="1" applyFont="1" applyFill="1"/>
    <xf numFmtId="0" fontId="1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46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4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49" fillId="0" borderId="0" xfId="0" applyFont="1" applyFill="1" applyBorder="1" applyAlignment="1"/>
    <xf numFmtId="0" fontId="47" fillId="0" borderId="0" xfId="0" applyFont="1" applyFill="1" applyBorder="1" applyAlignment="1">
      <alignment vertical="top" wrapText="1"/>
    </xf>
    <xf numFmtId="2" fontId="13" fillId="0" borderId="0" xfId="0" applyNumberFormat="1" applyFont="1" applyFill="1"/>
    <xf numFmtId="1" fontId="13" fillId="0" borderId="0" xfId="0" applyNumberFormat="1" applyFont="1" applyFill="1"/>
    <xf numFmtId="0" fontId="41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167" fontId="41" fillId="0" borderId="0" xfId="0" applyNumberFormat="1" applyFont="1" applyFill="1"/>
    <xf numFmtId="1" fontId="41" fillId="0" borderId="0" xfId="0" applyNumberFormat="1" applyFont="1" applyFill="1"/>
    <xf numFmtId="0" fontId="13" fillId="0" borderId="0" xfId="0" applyFont="1" applyFill="1" applyBorder="1" applyAlignment="1">
      <alignment vertical="center"/>
    </xf>
    <xf numFmtId="167" fontId="14" fillId="0" borderId="0" xfId="0" applyNumberFormat="1" applyFont="1" applyFill="1" applyBorder="1"/>
    <xf numFmtId="0" fontId="50" fillId="0" borderId="0" xfId="0" applyFont="1" applyFill="1" applyBorder="1"/>
    <xf numFmtId="3" fontId="13" fillId="0" borderId="0" xfId="0" applyNumberFormat="1" applyFont="1" applyFill="1"/>
    <xf numFmtId="166" fontId="18" fillId="2" borderId="0" xfId="0" applyNumberFormat="1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8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8" xfId="0" applyFont="1" applyFill="1" applyBorder="1"/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166" fontId="18" fillId="2" borderId="3" xfId="0" applyNumberFormat="1" applyFont="1" applyFill="1" applyBorder="1" applyAlignment="1">
      <alignment horizontal="center" vertical="center"/>
    </xf>
    <xf numFmtId="167" fontId="13" fillId="2" borderId="39" xfId="0" applyNumberFormat="1" applyFont="1" applyFill="1" applyBorder="1"/>
    <xf numFmtId="0" fontId="18" fillId="2" borderId="2" xfId="0" applyFont="1" applyFill="1" applyBorder="1" applyAlignment="1">
      <alignment vertical="center" wrapText="1"/>
    </xf>
    <xf numFmtId="0" fontId="18" fillId="2" borderId="31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7" fontId="13" fillId="2" borderId="40" xfId="0" applyNumberFormat="1" applyFont="1" applyFill="1" applyBorder="1"/>
    <xf numFmtId="0" fontId="15" fillId="0" borderId="0" xfId="0" applyFont="1" applyFill="1"/>
    <xf numFmtId="0" fontId="13" fillId="2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/>
    <xf numFmtId="0" fontId="14" fillId="0" borderId="0" xfId="0" applyFont="1" applyFill="1" applyBorder="1" applyAlignment="1"/>
    <xf numFmtId="0" fontId="13" fillId="2" borderId="1" xfId="0" applyFont="1" applyFill="1" applyBorder="1"/>
    <xf numFmtId="0" fontId="13" fillId="2" borderId="1" xfId="0" applyFont="1" applyFill="1" applyBorder="1" applyAlignment="1">
      <alignment vertical="center"/>
    </xf>
    <xf numFmtId="167" fontId="13" fillId="2" borderId="3" xfId="0" applyNumberFormat="1" applyFont="1" applyFill="1" applyBorder="1"/>
    <xf numFmtId="167" fontId="13" fillId="2" borderId="2" xfId="0" applyNumberFormat="1" applyFont="1" applyFill="1" applyBorder="1"/>
    <xf numFmtId="167" fontId="13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center"/>
    </xf>
    <xf numFmtId="0" fontId="70" fillId="0" borderId="0" xfId="7" applyFont="1" applyFill="1"/>
    <xf numFmtId="167" fontId="46" fillId="0" borderId="0" xfId="0" applyNumberFormat="1" applyFont="1" applyFill="1" applyBorder="1" applyAlignment="1">
      <alignment horizontal="center" vertical="center" wrapText="1"/>
    </xf>
    <xf numFmtId="0" fontId="70" fillId="0" borderId="0" xfId="11" applyFont="1" applyFill="1"/>
    <xf numFmtId="0" fontId="70" fillId="0" borderId="0" xfId="12" applyFont="1" applyFill="1"/>
    <xf numFmtId="0" fontId="70" fillId="0" borderId="0" xfId="13" applyFont="1" applyFill="1"/>
    <xf numFmtId="0" fontId="73" fillId="0" borderId="0" xfId="3" applyFont="1" applyFill="1" applyBorder="1" applyAlignment="1">
      <alignment horizontal="right" wrapText="1"/>
    </xf>
    <xf numFmtId="0" fontId="71" fillId="0" borderId="0" xfId="2" applyFont="1" applyFill="1" applyBorder="1" applyAlignment="1">
      <alignment horizontal="right" wrapText="1"/>
    </xf>
    <xf numFmtId="0" fontId="69" fillId="0" borderId="0" xfId="14" applyFill="1"/>
    <xf numFmtId="0" fontId="69" fillId="0" borderId="0" xfId="15" applyFill="1"/>
    <xf numFmtId="0" fontId="73" fillId="0" borderId="0" xfId="4" applyFont="1" applyFill="1" applyBorder="1" applyAlignment="1">
      <alignment horizontal="right" wrapText="1"/>
    </xf>
    <xf numFmtId="0" fontId="70" fillId="0" borderId="0" xfId="16" applyFont="1" applyFill="1"/>
    <xf numFmtId="0" fontId="70" fillId="0" borderId="0" xfId="8" applyFont="1" applyFill="1"/>
    <xf numFmtId="0" fontId="46" fillId="0" borderId="0" xfId="17" applyFont="1" applyFill="1" applyBorder="1" applyAlignment="1">
      <alignment horizontal="left" wrapText="1"/>
    </xf>
    <xf numFmtId="0" fontId="70" fillId="0" borderId="0" xfId="10" applyFont="1" applyFill="1"/>
    <xf numFmtId="0" fontId="70" fillId="0" borderId="0" xfId="9" applyFont="1" applyFill="1"/>
    <xf numFmtId="0" fontId="74" fillId="0" borderId="0" xfId="5" applyFont="1" applyFill="1" applyBorder="1" applyAlignment="1">
      <alignment horizontal="right" wrapText="1"/>
    </xf>
    <xf numFmtId="0" fontId="72" fillId="0" borderId="0" xfId="8" applyFont="1" applyFill="1"/>
    <xf numFmtId="0" fontId="15" fillId="0" borderId="0" xfId="0" applyFont="1" applyFill="1" applyBorder="1"/>
    <xf numFmtId="0" fontId="72" fillId="0" borderId="0" xfId="10" applyFont="1" applyFill="1"/>
    <xf numFmtId="0" fontId="72" fillId="0" borderId="0" xfId="9" applyFont="1" applyFill="1"/>
    <xf numFmtId="2" fontId="13" fillId="0" borderId="0" xfId="0" applyNumberFormat="1" applyFont="1" applyFill="1" applyAlignment="1">
      <alignment horizontal="left"/>
    </xf>
    <xf numFmtId="167" fontId="13" fillId="0" borderId="0" xfId="0" applyNumberFormat="1" applyFont="1" applyFill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/>
    <xf numFmtId="166" fontId="14" fillId="0" borderId="0" xfId="0" applyNumberFormat="1" applyFont="1" applyFill="1" applyBorder="1"/>
    <xf numFmtId="0" fontId="13" fillId="0" borderId="0" xfId="0" applyFont="1" applyFill="1" applyBorder="1" applyAlignment="1"/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/>
    <xf numFmtId="0" fontId="53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justify"/>
    </xf>
    <xf numFmtId="0" fontId="49" fillId="0" borderId="0" xfId="0" applyFont="1" applyFill="1"/>
    <xf numFmtId="0" fontId="67" fillId="0" borderId="0" xfId="0" applyFont="1" applyFill="1" applyAlignment="1"/>
    <xf numFmtId="0" fontId="31" fillId="0" borderId="0" xfId="0" applyFont="1" applyFill="1" applyAlignment="1"/>
    <xf numFmtId="0" fontId="61" fillId="0" borderId="0" xfId="0" applyFont="1" applyFill="1"/>
    <xf numFmtId="0" fontId="33" fillId="0" borderId="0" xfId="0" applyFont="1" applyFill="1" applyAlignment="1"/>
    <xf numFmtId="0" fontId="32" fillId="0" borderId="0" xfId="0" applyFont="1" applyFill="1" applyBorder="1" applyAlignment="1"/>
    <xf numFmtId="4" fontId="13" fillId="0" borderId="0" xfId="0" applyNumberFormat="1" applyFont="1" applyFill="1"/>
    <xf numFmtId="3" fontId="1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justify" wrapText="1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3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18" fillId="0" borderId="0" xfId="19" applyFont="1" applyFill="1"/>
    <xf numFmtId="0" fontId="12" fillId="0" borderId="0" xfId="19" applyFill="1"/>
    <xf numFmtId="0" fontId="17" fillId="0" borderId="32" xfId="19" applyFont="1" applyFill="1" applyBorder="1" applyAlignment="1">
      <alignment horizontal="center" vertical="center"/>
    </xf>
    <xf numFmtId="0" fontId="12" fillId="0" borderId="0" xfId="19" applyFont="1" applyFill="1"/>
    <xf numFmtId="3" fontId="18" fillId="0" borderId="3" xfId="19" applyNumberFormat="1" applyFont="1" applyFill="1" applyBorder="1" applyAlignment="1">
      <alignment horizontal="center"/>
    </xf>
    <xf numFmtId="0" fontId="13" fillId="0" borderId="0" xfId="19" applyFont="1" applyFill="1"/>
    <xf numFmtId="0" fontId="62" fillId="0" borderId="32" xfId="19" applyFont="1" applyFill="1" applyBorder="1" applyAlignment="1">
      <alignment horizontal="center" wrapText="1"/>
    </xf>
    <xf numFmtId="0" fontId="17" fillId="0" borderId="52" xfId="19" applyFont="1" applyFill="1" applyBorder="1" applyAlignment="1">
      <alignment horizontal="center" vertical="center"/>
    </xf>
    <xf numFmtId="0" fontId="17" fillId="0" borderId="0" xfId="19" applyFont="1" applyFill="1" applyBorder="1"/>
    <xf numFmtId="0" fontId="18" fillId="0" borderId="1" xfId="19" applyFont="1" applyFill="1" applyBorder="1" applyAlignment="1">
      <alignment horizontal="center"/>
    </xf>
    <xf numFmtId="0" fontId="18" fillId="0" borderId="3" xfId="19" applyFont="1" applyFill="1" applyBorder="1" applyAlignment="1">
      <alignment horizontal="center"/>
    </xf>
    <xf numFmtId="0" fontId="18" fillId="0" borderId="39" xfId="19" applyFont="1" applyFill="1" applyBorder="1" applyAlignment="1">
      <alignment horizontal="center"/>
    </xf>
    <xf numFmtId="0" fontId="36" fillId="0" borderId="0" xfId="19" applyFont="1" applyFill="1" applyBorder="1" applyAlignment="1">
      <alignment wrapText="1"/>
    </xf>
    <xf numFmtId="0" fontId="81" fillId="0" borderId="39" xfId="19" applyFont="1" applyFill="1" applyBorder="1" applyAlignment="1">
      <alignment horizontal="center"/>
    </xf>
    <xf numFmtId="0" fontId="18" fillId="0" borderId="0" xfId="19" applyFont="1" applyFill="1" applyBorder="1"/>
    <xf numFmtId="3" fontId="18" fillId="0" borderId="39" xfId="19" applyNumberFormat="1" applyFont="1" applyFill="1" applyBorder="1" applyAlignment="1">
      <alignment horizontal="center"/>
    </xf>
    <xf numFmtId="3" fontId="81" fillId="0" borderId="39" xfId="19" applyNumberFormat="1" applyFont="1" applyFill="1" applyBorder="1" applyAlignment="1">
      <alignment horizontal="center"/>
    </xf>
    <xf numFmtId="0" fontId="18" fillId="0" borderId="2" xfId="19" applyFont="1" applyFill="1" applyBorder="1" applyAlignment="1">
      <alignment horizontal="center"/>
    </xf>
    <xf numFmtId="49" fontId="18" fillId="0" borderId="2" xfId="19" applyNumberFormat="1" applyFont="1" applyFill="1" applyBorder="1" applyAlignment="1">
      <alignment horizontal="center"/>
    </xf>
    <xf numFmtId="3" fontId="81" fillId="0" borderId="40" xfId="19" applyNumberFormat="1" applyFont="1" applyFill="1" applyBorder="1" applyAlignment="1">
      <alignment horizontal="center"/>
    </xf>
    <xf numFmtId="0" fontId="17" fillId="0" borderId="1" xfId="19" applyFont="1" applyFill="1" applyBorder="1"/>
    <xf numFmtId="0" fontId="18" fillId="0" borderId="3" xfId="19" applyNumberFormat="1" applyFont="1" applyFill="1" applyBorder="1" applyAlignment="1">
      <alignment horizontal="center"/>
    </xf>
    <xf numFmtId="3" fontId="18" fillId="0" borderId="38" xfId="19" applyNumberFormat="1" applyFont="1" applyFill="1" applyBorder="1" applyAlignment="1">
      <alignment horizontal="center"/>
    </xf>
    <xf numFmtId="0" fontId="36" fillId="0" borderId="3" xfId="19" applyFont="1" applyFill="1" applyBorder="1" applyAlignment="1">
      <alignment horizontal="left"/>
    </xf>
    <xf numFmtId="0" fontId="39" fillId="0" borderId="3" xfId="19" applyFont="1" applyFill="1" applyBorder="1" applyAlignment="1">
      <alignment horizontal="center"/>
    </xf>
    <xf numFmtId="0" fontId="36" fillId="0" borderId="3" xfId="19" applyFont="1" applyFill="1" applyBorder="1" applyAlignment="1">
      <alignment horizontal="left" vertical="top" wrapText="1"/>
    </xf>
    <xf numFmtId="0" fontId="39" fillId="0" borderId="3" xfId="19" applyFont="1" applyFill="1" applyBorder="1" applyAlignment="1">
      <alignment horizontal="center" vertical="center"/>
    </xf>
    <xf numFmtId="0" fontId="18" fillId="0" borderId="3" xfId="19" applyNumberFormat="1" applyFont="1" applyFill="1" applyBorder="1" applyAlignment="1">
      <alignment horizontal="center" vertical="center"/>
    </xf>
    <xf numFmtId="49" fontId="18" fillId="0" borderId="3" xfId="19" applyNumberFormat="1" applyFont="1" applyFill="1" applyBorder="1" applyAlignment="1">
      <alignment horizontal="center" vertical="center"/>
    </xf>
    <xf numFmtId="0" fontId="36" fillId="0" borderId="3" xfId="19" applyFont="1" applyFill="1" applyBorder="1" applyAlignment="1">
      <alignment horizontal="left" vertical="center" wrapText="1"/>
    </xf>
    <xf numFmtId="0" fontId="36" fillId="0" borderId="2" xfId="19" applyFont="1" applyFill="1" applyBorder="1" applyAlignment="1">
      <alignment horizontal="left"/>
    </xf>
    <xf numFmtId="0" fontId="18" fillId="0" borderId="40" xfId="19" applyFont="1" applyFill="1" applyBorder="1" applyAlignment="1">
      <alignment horizontal="center"/>
    </xf>
    <xf numFmtId="0" fontId="39" fillId="0" borderId="2" xfId="19" applyFont="1" applyFill="1" applyBorder="1" applyAlignment="1">
      <alignment horizontal="center"/>
    </xf>
    <xf numFmtId="0" fontId="35" fillId="0" borderId="38" xfId="19" applyFont="1" applyFill="1" applyBorder="1"/>
    <xf numFmtId="0" fontId="12" fillId="0" borderId="10" xfId="19" applyFill="1" applyBorder="1"/>
    <xf numFmtId="0" fontId="13" fillId="0" borderId="1" xfId="19" applyFont="1" applyFill="1" applyBorder="1"/>
    <xf numFmtId="0" fontId="13" fillId="0" borderId="10" xfId="19" applyFont="1" applyFill="1" applyBorder="1"/>
    <xf numFmtId="0" fontId="81" fillId="0" borderId="1" xfId="19" applyFont="1" applyFill="1" applyBorder="1"/>
    <xf numFmtId="0" fontId="36" fillId="0" borderId="39" xfId="19" applyFont="1" applyFill="1" applyBorder="1"/>
    <xf numFmtId="0" fontId="18" fillId="0" borderId="0" xfId="19" applyFont="1" applyFill="1" applyBorder="1" applyAlignment="1">
      <alignment horizontal="center"/>
    </xf>
    <xf numFmtId="3" fontId="18" fillId="0" borderId="2" xfId="19" applyNumberFormat="1" applyFont="1" applyFill="1" applyBorder="1" applyAlignment="1">
      <alignment horizontal="center"/>
    </xf>
    <xf numFmtId="3" fontId="81" fillId="0" borderId="3" xfId="19" applyNumberFormat="1" applyFont="1" applyFill="1" applyBorder="1" applyAlignment="1">
      <alignment horizontal="center"/>
    </xf>
    <xf numFmtId="0" fontId="35" fillId="0" borderId="38" xfId="19" applyFont="1" applyFill="1" applyBorder="1" applyAlignment="1">
      <alignment vertical="center" wrapText="1"/>
    </xf>
    <xf numFmtId="0" fontId="18" fillId="0" borderId="32" xfId="19" applyFont="1" applyFill="1" applyBorder="1" applyAlignment="1">
      <alignment horizontal="center"/>
    </xf>
    <xf numFmtId="0" fontId="36" fillId="0" borderId="39" xfId="19" applyFont="1" applyFill="1" applyBorder="1" applyAlignment="1">
      <alignment vertical="center" wrapText="1"/>
    </xf>
    <xf numFmtId="0" fontId="26" fillId="0" borderId="3" xfId="19" applyFont="1" applyFill="1" applyBorder="1" applyAlignment="1">
      <alignment horizontal="center"/>
    </xf>
    <xf numFmtId="0" fontId="36" fillId="0" borderId="40" xfId="19" applyFont="1" applyFill="1" applyBorder="1" applyAlignment="1">
      <alignment vertical="center" wrapText="1"/>
    </xf>
    <xf numFmtId="0" fontId="26" fillId="0" borderId="2" xfId="19" applyFont="1" applyFill="1" applyBorder="1" applyAlignment="1">
      <alignment horizontal="center" vertical="center"/>
    </xf>
    <xf numFmtId="0" fontId="12" fillId="0" borderId="1" xfId="19" applyFill="1" applyBorder="1"/>
    <xf numFmtId="0" fontId="81" fillId="0" borderId="3" xfId="19" applyFont="1" applyFill="1" applyBorder="1" applyAlignment="1">
      <alignment horizontal="center"/>
    </xf>
    <xf numFmtId="0" fontId="81" fillId="0" borderId="2" xfId="19" applyFont="1" applyFill="1" applyBorder="1" applyAlignment="1">
      <alignment horizontal="center"/>
    </xf>
    <xf numFmtId="0" fontId="18" fillId="0" borderId="3" xfId="19" applyFont="1" applyFill="1" applyBorder="1"/>
    <xf numFmtId="0" fontId="18" fillId="0" borderId="2" xfId="19" applyFont="1" applyFill="1" applyBorder="1"/>
    <xf numFmtId="0" fontId="18" fillId="0" borderId="10" xfId="19" applyFont="1" applyFill="1" applyBorder="1" applyAlignment="1">
      <alignment horizontal="center"/>
    </xf>
    <xf numFmtId="0" fontId="18" fillId="0" borderId="3" xfId="19" applyFont="1" applyFill="1" applyBorder="1" applyAlignment="1">
      <alignment vertical="center" wrapText="1"/>
    </xf>
    <xf numFmtId="0" fontId="18" fillId="0" borderId="0" xfId="19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left"/>
    </xf>
    <xf numFmtId="0" fontId="17" fillId="0" borderId="32" xfId="19" applyFont="1" applyFill="1" applyBorder="1" applyAlignment="1">
      <alignment vertical="center" wrapText="1"/>
    </xf>
    <xf numFmtId="0" fontId="18" fillId="0" borderId="50" xfId="19" applyFont="1" applyFill="1" applyBorder="1" applyAlignment="1">
      <alignment horizontal="center"/>
    </xf>
    <xf numFmtId="0" fontId="18" fillId="0" borderId="32" xfId="19" applyNumberFormat="1" applyFont="1" applyFill="1" applyBorder="1" applyAlignment="1">
      <alignment horizontal="center"/>
    </xf>
    <xf numFmtId="0" fontId="17" fillId="0" borderId="32" xfId="19" applyFont="1" applyFill="1" applyBorder="1"/>
    <xf numFmtId="0" fontId="17" fillId="0" borderId="1" xfId="19" applyFont="1" applyFill="1" applyBorder="1" applyAlignment="1">
      <alignment wrapText="1"/>
    </xf>
    <xf numFmtId="0" fontId="18" fillId="0" borderId="5" xfId="19" applyFont="1" applyFill="1" applyBorder="1" applyAlignment="1">
      <alignment horizontal="center" vertical="center"/>
    </xf>
    <xf numFmtId="0" fontId="39" fillId="0" borderId="1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vertical="center"/>
    </xf>
    <xf numFmtId="0" fontId="18" fillId="0" borderId="3" xfId="19" applyFont="1" applyFill="1" applyBorder="1" applyAlignment="1">
      <alignment vertical="center"/>
    </xf>
    <xf numFmtId="0" fontId="18" fillId="0" borderId="3" xfId="19" applyFont="1" applyFill="1" applyBorder="1" applyAlignment="1">
      <alignment horizontal="center" vertical="center"/>
    </xf>
    <xf numFmtId="0" fontId="36" fillId="0" borderId="3" xfId="19" applyFont="1" applyFill="1" applyBorder="1" applyAlignment="1">
      <alignment vertical="center"/>
    </xf>
    <xf numFmtId="0" fontId="36" fillId="0" borderId="3" xfId="19" applyFont="1" applyFill="1" applyBorder="1" applyAlignment="1">
      <alignment vertical="center" wrapText="1"/>
    </xf>
    <xf numFmtId="0" fontId="81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vertical="center" wrapText="1"/>
    </xf>
    <xf numFmtId="0" fontId="36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left" vertical="center" wrapText="1"/>
    </xf>
    <xf numFmtId="0" fontId="43" fillId="0" borderId="3" xfId="19" applyFont="1" applyFill="1" applyBorder="1" applyAlignment="1">
      <alignment vertical="center"/>
    </xf>
    <xf numFmtId="0" fontId="43" fillId="0" borderId="2" xfId="19" applyFont="1" applyFill="1" applyBorder="1" applyAlignment="1">
      <alignment vertical="center" wrapText="1"/>
    </xf>
    <xf numFmtId="0" fontId="18" fillId="0" borderId="2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left"/>
    </xf>
    <xf numFmtId="0" fontId="39" fillId="0" borderId="3" xfId="19" applyFont="1" applyFill="1" applyBorder="1" applyAlignment="1">
      <alignment horizontal="left"/>
    </xf>
    <xf numFmtId="0" fontId="39" fillId="0" borderId="3" xfId="19" applyFont="1" applyFill="1" applyBorder="1"/>
    <xf numFmtId="0" fontId="18" fillId="0" borderId="13" xfId="19" applyFont="1" applyFill="1" applyBorder="1" applyAlignment="1">
      <alignment horizontal="center"/>
    </xf>
    <xf numFmtId="0" fontId="35" fillId="0" borderId="67" xfId="19" applyFont="1" applyFill="1" applyBorder="1" applyAlignment="1">
      <alignment horizontal="left"/>
    </xf>
    <xf numFmtId="0" fontId="18" fillId="0" borderId="54" xfId="19" applyFont="1" applyFill="1" applyBorder="1" applyAlignment="1">
      <alignment horizontal="center"/>
    </xf>
    <xf numFmtId="0" fontId="18" fillId="0" borderId="67" xfId="19" applyFont="1" applyFill="1" applyBorder="1" applyAlignment="1">
      <alignment horizontal="center"/>
    </xf>
    <xf numFmtId="0" fontId="81" fillId="0" borderId="67" xfId="19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/>
    </xf>
    <xf numFmtId="0" fontId="32" fillId="0" borderId="0" xfId="0" applyFont="1" applyFill="1"/>
    <xf numFmtId="3" fontId="18" fillId="0" borderId="0" xfId="0" applyNumberFormat="1" applyFont="1" applyFill="1" applyBorder="1" applyAlignment="1">
      <alignment horizontal="center" vertical="center"/>
    </xf>
    <xf numFmtId="11" fontId="36" fillId="0" borderId="39" xfId="19" applyNumberFormat="1" applyFont="1" applyFill="1" applyBorder="1"/>
    <xf numFmtId="3" fontId="17" fillId="2" borderId="38" xfId="0" applyNumberFormat="1" applyFont="1" applyFill="1" applyBorder="1" applyAlignment="1">
      <alignment horizontal="center" vertical="center"/>
    </xf>
    <xf numFmtId="3" fontId="18" fillId="2" borderId="39" xfId="0" applyNumberFormat="1" applyFont="1" applyFill="1" applyBorder="1" applyAlignment="1">
      <alignment horizontal="center" vertical="center"/>
    </xf>
    <xf numFmtId="3" fontId="36" fillId="2" borderId="39" xfId="0" applyNumberFormat="1" applyFont="1" applyFill="1" applyBorder="1" applyAlignment="1">
      <alignment horizontal="center" vertical="center"/>
    </xf>
    <xf numFmtId="3" fontId="36" fillId="2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18" fillId="0" borderId="2" xfId="0" applyFont="1" applyFill="1" applyBorder="1"/>
    <xf numFmtId="0" fontId="85" fillId="0" borderId="0" xfId="0" applyFont="1" applyFill="1" applyBorder="1" applyAlignment="1">
      <alignment horizontal="center"/>
    </xf>
    <xf numFmtId="166" fontId="36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justify" wrapText="1"/>
    </xf>
    <xf numFmtId="0" fontId="16" fillId="0" borderId="0" xfId="0" applyFont="1" applyFill="1" applyBorder="1" applyAlignment="1">
      <alignment horizontal="center" vertical="top" wrapText="1"/>
    </xf>
    <xf numFmtId="166" fontId="18" fillId="0" borderId="32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2" fontId="16" fillId="0" borderId="0" xfId="0" applyNumberFormat="1" applyFont="1" applyFill="1" applyAlignment="1">
      <alignment horizontal="center"/>
    </xf>
    <xf numFmtId="2" fontId="44" fillId="0" borderId="2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2" fontId="64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8" fillId="0" borderId="3" xfId="0" applyFont="1" applyFill="1" applyBorder="1" applyAlignment="1">
      <alignment horizontal="left"/>
    </xf>
    <xf numFmtId="0" fontId="17" fillId="0" borderId="1" xfId="0" applyFont="1" applyFill="1" applyBorder="1"/>
    <xf numFmtId="0" fontId="17" fillId="0" borderId="5" xfId="0" applyFont="1" applyFill="1" applyBorder="1"/>
    <xf numFmtId="0" fontId="18" fillId="0" borderId="31" xfId="0" applyFont="1" applyFill="1" applyBorder="1" applyAlignment="1">
      <alignment horizontal="left"/>
    </xf>
    <xf numFmtId="3" fontId="18" fillId="0" borderId="12" xfId="19" applyNumberFormat="1" applyFont="1" applyFill="1" applyBorder="1" applyAlignment="1">
      <alignment horizontal="center"/>
    </xf>
    <xf numFmtId="3" fontId="18" fillId="0" borderId="13" xfId="19" applyNumberFormat="1" applyFont="1" applyFill="1" applyBorder="1" applyAlignment="1">
      <alignment horizontal="center"/>
    </xf>
    <xf numFmtId="0" fontId="18" fillId="0" borderId="16" xfId="19" applyFont="1" applyFill="1" applyBorder="1" applyAlignment="1">
      <alignment horizontal="center"/>
    </xf>
    <xf numFmtId="3" fontId="18" fillId="0" borderId="14" xfId="19" applyNumberFormat="1" applyFont="1" applyFill="1" applyBorder="1" applyAlignment="1">
      <alignment horizontal="center"/>
    </xf>
    <xf numFmtId="3" fontId="18" fillId="0" borderId="16" xfId="19" applyNumberFormat="1" applyFont="1" applyFill="1" applyBorder="1" applyAlignment="1">
      <alignment horizontal="center"/>
    </xf>
    <xf numFmtId="3" fontId="18" fillId="0" borderId="67" xfId="19" applyNumberFormat="1" applyFont="1" applyFill="1" applyBorder="1" applyAlignment="1">
      <alignment horizontal="center"/>
    </xf>
    <xf numFmtId="3" fontId="18" fillId="0" borderId="54" xfId="19" applyNumberFormat="1" applyFont="1" applyFill="1" applyBorder="1" applyAlignment="1">
      <alignment horizontal="center"/>
    </xf>
    <xf numFmtId="0" fontId="18" fillId="0" borderId="21" xfId="19" applyFont="1" applyFill="1" applyBorder="1" applyAlignment="1">
      <alignment horizontal="center"/>
    </xf>
    <xf numFmtId="0" fontId="18" fillId="0" borderId="22" xfId="19" applyFont="1" applyFill="1" applyBorder="1" applyAlignment="1">
      <alignment horizontal="center"/>
    </xf>
    <xf numFmtId="2" fontId="28" fillId="0" borderId="0" xfId="0" applyNumberFormat="1" applyFont="1" applyFill="1" applyAlignment="1"/>
    <xf numFmtId="3" fontId="36" fillId="2" borderId="0" xfId="0" applyNumberFormat="1" applyFont="1" applyFill="1" applyBorder="1" applyAlignment="1">
      <alignment horizontal="center" vertical="center" wrapText="1"/>
    </xf>
    <xf numFmtId="3" fontId="18" fillId="0" borderId="67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18" fillId="0" borderId="38" xfId="19" applyFont="1" applyFill="1" applyBorder="1" applyAlignment="1">
      <alignment horizontal="center"/>
    </xf>
    <xf numFmtId="0" fontId="39" fillId="0" borderId="1" xfId="19" applyFont="1" applyFill="1" applyBorder="1" applyAlignment="1">
      <alignment horizontal="center"/>
    </xf>
    <xf numFmtId="3" fontId="81" fillId="0" borderId="38" xfId="19" applyNumberFormat="1" applyFont="1" applyFill="1" applyBorder="1" applyAlignment="1">
      <alignment horizontal="center"/>
    </xf>
    <xf numFmtId="49" fontId="18" fillId="0" borderId="1" xfId="19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2" fontId="32" fillId="0" borderId="9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167" fontId="70" fillId="0" borderId="0" xfId="10" applyNumberFormat="1" applyFont="1" applyFill="1" applyBorder="1"/>
    <xf numFmtId="0" fontId="46" fillId="0" borderId="0" xfId="0" applyFont="1" applyFill="1" applyBorder="1" applyAlignment="1">
      <alignment horizontal="left" wrapText="1"/>
    </xf>
    <xf numFmtId="167" fontId="75" fillId="0" borderId="0" xfId="17" applyNumberFormat="1" applyFont="1" applyFill="1" applyBorder="1" applyAlignment="1">
      <alignment horizontal="center" wrapText="1"/>
    </xf>
    <xf numFmtId="0" fontId="18" fillId="0" borderId="39" xfId="19" applyFont="1" applyFill="1" applyBorder="1" applyAlignment="1">
      <alignment horizontal="center" vertical="center"/>
    </xf>
    <xf numFmtId="0" fontId="17" fillId="0" borderId="12" xfId="19" applyFont="1" applyFill="1" applyBorder="1" applyAlignment="1">
      <alignment horizontal="left"/>
    </xf>
    <xf numFmtId="166" fontId="18" fillId="0" borderId="38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top" wrapText="1"/>
    </xf>
    <xf numFmtId="0" fontId="76" fillId="0" borderId="32" xfId="0" applyFont="1" applyFill="1" applyBorder="1" applyAlignment="1">
      <alignment horizontal="center" vertical="top" wrapText="1"/>
    </xf>
    <xf numFmtId="0" fontId="77" fillId="0" borderId="57" xfId="0" applyFont="1" applyFill="1" applyBorder="1" applyAlignment="1">
      <alignment horizontal="center" vertical="center" wrapText="1"/>
    </xf>
    <xf numFmtId="166" fontId="77" fillId="0" borderId="12" xfId="0" applyNumberFormat="1" applyFont="1" applyFill="1" applyBorder="1" applyAlignment="1">
      <alignment horizontal="center" vertical="center" wrapText="1"/>
    </xf>
    <xf numFmtId="166" fontId="77" fillId="0" borderId="13" xfId="0" applyNumberFormat="1" applyFont="1" applyFill="1" applyBorder="1" applyAlignment="1">
      <alignment horizontal="center" vertical="center" wrapText="1"/>
    </xf>
    <xf numFmtId="166" fontId="77" fillId="0" borderId="41" xfId="0" applyNumberFormat="1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166" fontId="77" fillId="0" borderId="14" xfId="0" applyNumberFormat="1" applyFont="1" applyFill="1" applyBorder="1" applyAlignment="1">
      <alignment horizontal="center" vertical="center" wrapText="1"/>
    </xf>
    <xf numFmtId="166" fontId="77" fillId="0" borderId="16" xfId="0" applyNumberFormat="1" applyFont="1" applyFill="1" applyBorder="1" applyAlignment="1">
      <alignment horizontal="center" vertical="center" wrapText="1"/>
    </xf>
    <xf numFmtId="166" fontId="77" fillId="0" borderId="43" xfId="0" applyNumberFormat="1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166" fontId="77" fillId="0" borderId="23" xfId="0" applyNumberFormat="1" applyFont="1" applyFill="1" applyBorder="1" applyAlignment="1">
      <alignment horizontal="center" vertical="center" wrapText="1"/>
    </xf>
    <xf numFmtId="166" fontId="77" fillId="0" borderId="49" xfId="0" applyNumberFormat="1" applyFont="1" applyFill="1" applyBorder="1" applyAlignment="1">
      <alignment horizontal="center" vertical="center" wrapText="1"/>
    </xf>
    <xf numFmtId="166" fontId="77" fillId="0" borderId="15" xfId="0" applyNumberFormat="1" applyFont="1" applyFill="1" applyBorder="1" applyAlignment="1">
      <alignment horizontal="center" vertical="center" wrapText="1"/>
    </xf>
    <xf numFmtId="166" fontId="77" fillId="0" borderId="22" xfId="0" applyNumberFormat="1" applyFont="1" applyFill="1" applyBorder="1" applyAlignment="1">
      <alignment horizontal="center" vertical="center" wrapText="1"/>
    </xf>
    <xf numFmtId="166" fontId="77" fillId="0" borderId="21" xfId="0" applyNumberFormat="1" applyFont="1" applyFill="1" applyBorder="1" applyAlignment="1">
      <alignment horizontal="center" vertical="center" wrapText="1"/>
    </xf>
    <xf numFmtId="166" fontId="77" fillId="0" borderId="48" xfId="0" applyNumberFormat="1" applyFont="1" applyFill="1" applyBorder="1" applyAlignment="1">
      <alignment horizontal="center" vertical="center" wrapText="1"/>
    </xf>
    <xf numFmtId="166" fontId="77" fillId="0" borderId="67" xfId="0" applyNumberFormat="1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166" fontId="76" fillId="0" borderId="27" xfId="0" applyNumberFormat="1" applyFont="1" applyFill="1" applyBorder="1" applyAlignment="1">
      <alignment horizontal="center" vertical="center" wrapText="1"/>
    </xf>
    <xf numFmtId="166" fontId="76" fillId="0" borderId="32" xfId="0" applyNumberFormat="1" applyFont="1" applyFill="1" applyBorder="1" applyAlignment="1">
      <alignment horizontal="center" vertical="center" wrapText="1"/>
    </xf>
    <xf numFmtId="166" fontId="49" fillId="0" borderId="19" xfId="0" applyNumberFormat="1" applyFont="1" applyFill="1" applyBorder="1" applyAlignment="1">
      <alignment horizontal="center" vertical="center"/>
    </xf>
    <xf numFmtId="4" fontId="49" fillId="0" borderId="19" xfId="0" applyNumberFormat="1" applyFont="1" applyFill="1" applyBorder="1" applyAlignment="1">
      <alignment horizontal="center"/>
    </xf>
    <xf numFmtId="166" fontId="49" fillId="0" borderId="69" xfId="0" applyNumberFormat="1" applyFont="1" applyFill="1" applyBorder="1" applyAlignment="1">
      <alignment horizontal="center"/>
    </xf>
    <xf numFmtId="4" fontId="49" fillId="0" borderId="61" xfId="0" applyNumberFormat="1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59" xfId="0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167" fontId="49" fillId="0" borderId="65" xfId="0" applyNumberFormat="1" applyFont="1" applyFill="1" applyBorder="1" applyAlignment="1">
      <alignment horizontal="center"/>
    </xf>
    <xf numFmtId="166" fontId="49" fillId="0" borderId="59" xfId="0" applyNumberFormat="1" applyFont="1" applyFill="1" applyBorder="1" applyAlignment="1">
      <alignment horizontal="center" vertical="center"/>
    </xf>
    <xf numFmtId="167" fontId="49" fillId="0" borderId="65" xfId="0" applyNumberFormat="1" applyFont="1" applyFill="1" applyBorder="1" applyAlignment="1">
      <alignment horizontal="center" vertical="center"/>
    </xf>
    <xf numFmtId="4" fontId="49" fillId="0" borderId="60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66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166" fontId="49" fillId="0" borderId="44" xfId="0" applyNumberFormat="1" applyFont="1" applyFill="1" applyBorder="1" applyAlignment="1">
      <alignment horizontal="center" vertical="center"/>
    </xf>
    <xf numFmtId="166" fontId="49" fillId="0" borderId="65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8" fillId="0" borderId="3" xfId="0" applyFont="1" applyFill="1" applyBorder="1"/>
    <xf numFmtId="0" fontId="16" fillId="0" borderId="55" xfId="0" applyFont="1" applyFill="1" applyBorder="1" applyAlignment="1">
      <alignment horizontal="center" vertical="center"/>
    </xf>
    <xf numFmtId="0" fontId="14" fillId="0" borderId="55" xfId="0" applyNumberFormat="1" applyFont="1" applyFill="1" applyBorder="1" applyAlignment="1">
      <alignment horizontal="center" vertical="center"/>
    </xf>
    <xf numFmtId="166" fontId="18" fillId="0" borderId="52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18" fillId="0" borderId="31" xfId="0" applyFont="1" applyFill="1" applyBorder="1" applyAlignment="1">
      <alignment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vertical="center"/>
    </xf>
    <xf numFmtId="0" fontId="14" fillId="0" borderId="32" xfId="0" applyFont="1" applyFill="1" applyBorder="1" applyAlignment="1">
      <alignment wrapText="1"/>
    </xf>
    <xf numFmtId="166" fontId="18" fillId="0" borderId="55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166" fontId="18" fillId="0" borderId="50" xfId="0" applyNumberFormat="1" applyFont="1" applyFill="1" applyBorder="1" applyAlignment="1">
      <alignment horizontal="center" vertical="center"/>
    </xf>
    <xf numFmtId="166" fontId="18" fillId="0" borderId="32" xfId="0" applyNumberFormat="1" applyFont="1" applyFill="1" applyBorder="1" applyAlignment="1">
      <alignment horizontal="center" vertical="center" wrapText="1"/>
    </xf>
    <xf numFmtId="166" fontId="14" fillId="0" borderId="32" xfId="0" applyNumberFormat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left" vertical="top" wrapText="1"/>
    </xf>
    <xf numFmtId="0" fontId="14" fillId="0" borderId="5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4" fontId="18" fillId="0" borderId="39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/>
    </xf>
    <xf numFmtId="166" fontId="14" fillId="0" borderId="1" xfId="0" applyNumberFormat="1" applyFont="1" applyFill="1" applyBorder="1" applyAlignment="1">
      <alignment horizontal="center" vertical="center"/>
    </xf>
    <xf numFmtId="166" fontId="21" fillId="0" borderId="38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166" fontId="18" fillId="0" borderId="39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top" wrapText="1"/>
    </xf>
    <xf numFmtId="0" fontId="3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60" fillId="0" borderId="0" xfId="0" applyFont="1" applyFill="1" applyBorder="1"/>
    <xf numFmtId="0" fontId="60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 vertical="center"/>
    </xf>
    <xf numFmtId="166" fontId="18" fillId="0" borderId="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2" fontId="13" fillId="0" borderId="1" xfId="0" applyNumberFormat="1" applyFont="1" applyFill="1" applyBorder="1"/>
    <xf numFmtId="2" fontId="17" fillId="0" borderId="52" xfId="0" applyNumberFormat="1" applyFont="1" applyFill="1" applyBorder="1" applyAlignment="1">
      <alignment horizontal="center" vertical="top"/>
    </xf>
    <xf numFmtId="49" fontId="17" fillId="0" borderId="52" xfId="0" applyNumberFormat="1" applyFont="1" applyFill="1" applyBorder="1" applyAlignment="1">
      <alignment horizontal="center" vertical="center" wrapText="1"/>
    </xf>
    <xf numFmtId="167" fontId="46" fillId="2" borderId="62" xfId="0" applyNumberFormat="1" applyFont="1" applyFill="1" applyBorder="1" applyAlignment="1">
      <alignment horizontal="center" vertical="center" wrapText="1"/>
    </xf>
    <xf numFmtId="167" fontId="46" fillId="2" borderId="37" xfId="0" applyNumberFormat="1" applyFont="1" applyFill="1" applyBorder="1" applyAlignment="1">
      <alignment horizontal="center" vertical="center" wrapText="1"/>
    </xf>
    <xf numFmtId="49" fontId="46" fillId="2" borderId="67" xfId="0" applyNumberFormat="1" applyFont="1" applyFill="1" applyBorder="1" applyAlignment="1">
      <alignment horizontal="center" vertical="center" wrapText="1"/>
    </xf>
    <xf numFmtId="167" fontId="46" fillId="2" borderId="65" xfId="0" applyNumberFormat="1" applyFont="1" applyFill="1" applyBorder="1" applyAlignment="1">
      <alignment horizontal="center" vertical="center" wrapText="1"/>
    </xf>
    <xf numFmtId="167" fontId="46" fillId="2" borderId="68" xfId="0" applyNumberFormat="1" applyFont="1" applyFill="1" applyBorder="1" applyAlignment="1">
      <alignment horizontal="center" vertical="center" wrapText="1"/>
    </xf>
    <xf numFmtId="49" fontId="46" fillId="2" borderId="23" xfId="0" applyNumberFormat="1" applyFont="1" applyFill="1" applyBorder="1" applyAlignment="1">
      <alignment horizontal="center" vertical="center" wrapText="1"/>
    </xf>
    <xf numFmtId="49" fontId="46" fillId="2" borderId="3" xfId="0" applyNumberFormat="1" applyFont="1" applyFill="1" applyBorder="1" applyAlignment="1">
      <alignment horizontal="center" vertical="center" wrapText="1"/>
    </xf>
    <xf numFmtId="167" fontId="46" fillId="2" borderId="7" xfId="0" applyNumberFormat="1" applyFont="1" applyFill="1" applyBorder="1" applyAlignment="1">
      <alignment horizontal="center" vertical="center" wrapText="1"/>
    </xf>
    <xf numFmtId="167" fontId="46" fillId="2" borderId="47" xfId="0" applyNumberFormat="1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wrapText="1"/>
    </xf>
    <xf numFmtId="166" fontId="0" fillId="0" borderId="0" xfId="0" applyNumberFormat="1" applyFill="1"/>
    <xf numFmtId="0" fontId="49" fillId="0" borderId="9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6" fillId="0" borderId="57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wrapText="1"/>
    </xf>
    <xf numFmtId="0" fontId="46" fillId="0" borderId="60" xfId="0" applyFont="1" applyFill="1" applyBorder="1" applyAlignment="1">
      <alignment horizontal="center" wrapText="1"/>
    </xf>
    <xf numFmtId="0" fontId="46" fillId="0" borderId="58" xfId="0" applyFont="1" applyFill="1" applyBorder="1" applyAlignment="1">
      <alignment horizontal="center" wrapText="1"/>
    </xf>
    <xf numFmtId="167" fontId="46" fillId="0" borderId="60" xfId="0" applyNumberFormat="1" applyFont="1" applyFill="1" applyBorder="1" applyAlignment="1">
      <alignment horizontal="center" wrapText="1"/>
    </xf>
    <xf numFmtId="167" fontId="46" fillId="0" borderId="58" xfId="0" applyNumberFormat="1" applyFont="1" applyFill="1" applyBorder="1" applyAlignment="1">
      <alignment horizontal="center" wrapText="1"/>
    </xf>
    <xf numFmtId="0" fontId="46" fillId="0" borderId="29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wrapText="1"/>
    </xf>
    <xf numFmtId="167" fontId="46" fillId="0" borderId="59" xfId="0" applyNumberFormat="1" applyFont="1" applyFill="1" applyBorder="1" applyAlignment="1">
      <alignment horizontal="center" wrapText="1"/>
    </xf>
    <xf numFmtId="167" fontId="46" fillId="0" borderId="18" xfId="0" applyNumberFormat="1" applyFont="1" applyFill="1" applyBorder="1" applyAlignment="1">
      <alignment horizontal="center" wrapText="1"/>
    </xf>
    <xf numFmtId="2" fontId="46" fillId="0" borderId="18" xfId="0" applyNumberFormat="1" applyFont="1" applyFill="1" applyBorder="1" applyAlignment="1">
      <alignment horizontal="center" wrapText="1"/>
    </xf>
    <xf numFmtId="0" fontId="46" fillId="0" borderId="36" xfId="0" applyFont="1" applyFill="1" applyBorder="1" applyAlignment="1">
      <alignment horizontal="center" vertical="top" wrapText="1"/>
    </xf>
    <xf numFmtId="0" fontId="46" fillId="0" borderId="46" xfId="0" applyFont="1" applyFill="1" applyBorder="1" applyAlignment="1">
      <alignment horizontal="center" wrapText="1"/>
    </xf>
    <xf numFmtId="167" fontId="46" fillId="0" borderId="62" xfId="0" applyNumberFormat="1" applyFont="1" applyFill="1" applyBorder="1" applyAlignment="1">
      <alignment horizontal="center" wrapText="1"/>
    </xf>
    <xf numFmtId="2" fontId="46" fillId="0" borderId="37" xfId="0" applyNumberFormat="1" applyFont="1" applyFill="1" applyBorder="1" applyAlignment="1">
      <alignment horizontal="center" wrapText="1"/>
    </xf>
    <xf numFmtId="167" fontId="46" fillId="0" borderId="37" xfId="0" applyNumberFormat="1" applyFont="1" applyFill="1" applyBorder="1" applyAlignment="1">
      <alignment horizontal="center" wrapText="1"/>
    </xf>
    <xf numFmtId="49" fontId="46" fillId="0" borderId="12" xfId="0" applyNumberFormat="1" applyFont="1" applyFill="1" applyBorder="1" applyAlignment="1">
      <alignment horizontal="center" vertical="top" wrapText="1"/>
    </xf>
    <xf numFmtId="2" fontId="46" fillId="0" borderId="58" xfId="0" applyNumberFormat="1" applyFont="1" applyFill="1" applyBorder="1" applyAlignment="1">
      <alignment horizontal="center" wrapText="1"/>
    </xf>
    <xf numFmtId="167" fontId="46" fillId="0" borderId="11" xfId="0" applyNumberFormat="1" applyFont="1" applyFill="1" applyBorder="1" applyAlignment="1">
      <alignment horizontal="center" wrapText="1"/>
    </xf>
    <xf numFmtId="49" fontId="46" fillId="0" borderId="23" xfId="0" applyNumberFormat="1" applyFont="1" applyFill="1" applyBorder="1" applyAlignment="1">
      <alignment horizontal="center" vertical="top" wrapText="1"/>
    </xf>
    <xf numFmtId="167" fontId="46" fillId="0" borderId="46" xfId="0" applyNumberFormat="1" applyFont="1" applyFill="1" applyBorder="1" applyAlignment="1">
      <alignment horizontal="center" wrapText="1"/>
    </xf>
    <xf numFmtId="0" fontId="46" fillId="0" borderId="2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167" fontId="46" fillId="0" borderId="17" xfId="0" applyNumberFormat="1" applyFont="1" applyFill="1" applyBorder="1" applyAlignment="1">
      <alignment horizontal="center" wrapText="1"/>
    </xf>
    <xf numFmtId="49" fontId="46" fillId="0" borderId="57" xfId="0" applyNumberFormat="1" applyFont="1" applyFill="1" applyBorder="1" applyAlignment="1">
      <alignment horizontal="center" vertical="top" wrapText="1"/>
    </xf>
    <xf numFmtId="167" fontId="46" fillId="0" borderId="61" xfId="0" applyNumberFormat="1" applyFont="1" applyFill="1" applyBorder="1" applyAlignment="1">
      <alignment horizontal="center" wrapText="1"/>
    </xf>
    <xf numFmtId="167" fontId="46" fillId="0" borderId="53" xfId="0" applyNumberFormat="1" applyFont="1" applyFill="1" applyBorder="1" applyAlignment="1">
      <alignment horizontal="center" wrapText="1"/>
    </xf>
    <xf numFmtId="2" fontId="46" fillId="0" borderId="11" xfId="0" applyNumberFormat="1" applyFont="1" applyFill="1" applyBorder="1" applyAlignment="1">
      <alignment horizontal="center" wrapText="1"/>
    </xf>
    <xf numFmtId="49" fontId="46" fillId="0" borderId="29" xfId="0" applyNumberFormat="1" applyFont="1" applyFill="1" applyBorder="1" applyAlignment="1">
      <alignment horizontal="center" vertical="top" wrapText="1"/>
    </xf>
    <xf numFmtId="167" fontId="46" fillId="0" borderId="19" xfId="0" applyNumberFormat="1" applyFont="1" applyFill="1" applyBorder="1" applyAlignment="1">
      <alignment horizontal="center" wrapText="1"/>
    </xf>
    <xf numFmtId="167" fontId="46" fillId="0" borderId="20" xfId="0" applyNumberFormat="1" applyFont="1" applyFill="1" applyBorder="1" applyAlignment="1">
      <alignment horizontal="center" wrapText="1"/>
    </xf>
    <xf numFmtId="49" fontId="46" fillId="0" borderId="36" xfId="0" applyNumberFormat="1" applyFont="1" applyFill="1" applyBorder="1" applyAlignment="1">
      <alignment horizontal="center" vertical="top" wrapText="1"/>
    </xf>
    <xf numFmtId="167" fontId="46" fillId="0" borderId="63" xfId="0" applyNumberFormat="1" applyFont="1" applyFill="1" applyBorder="1" applyAlignment="1">
      <alignment horizontal="center" wrapText="1"/>
    </xf>
    <xf numFmtId="2" fontId="46" fillId="0" borderId="62" xfId="0" applyNumberFormat="1" applyFont="1" applyFill="1" applyBorder="1" applyAlignment="1">
      <alignment horizontal="center" wrapText="1"/>
    </xf>
    <xf numFmtId="167" fontId="46" fillId="0" borderId="26" xfId="0" applyNumberFormat="1" applyFont="1" applyFill="1" applyBorder="1" applyAlignment="1">
      <alignment horizontal="center" wrapText="1"/>
    </xf>
    <xf numFmtId="2" fontId="46" fillId="0" borderId="46" xfId="0" applyNumberFormat="1" applyFont="1" applyFill="1" applyBorder="1" applyAlignment="1">
      <alignment horizontal="center" wrapText="1"/>
    </xf>
    <xf numFmtId="2" fontId="46" fillId="0" borderId="59" xfId="0" applyNumberFormat="1" applyFont="1" applyFill="1" applyBorder="1" applyAlignment="1">
      <alignment horizontal="center" wrapText="1"/>
    </xf>
    <xf numFmtId="2" fontId="46" fillId="0" borderId="17" xfId="0" applyNumberFormat="1" applyFont="1" applyFill="1" applyBorder="1" applyAlignment="1">
      <alignment horizontal="center" wrapText="1"/>
    </xf>
    <xf numFmtId="49" fontId="46" fillId="0" borderId="14" xfId="0" applyNumberFormat="1" applyFont="1" applyFill="1" applyBorder="1" applyAlignment="1">
      <alignment horizontal="center" vertical="top" wrapText="1"/>
    </xf>
    <xf numFmtId="49" fontId="46" fillId="0" borderId="67" xfId="0" applyNumberFormat="1" applyFont="1" applyFill="1" applyBorder="1" applyAlignment="1">
      <alignment horizontal="center" vertical="top" wrapText="1"/>
    </xf>
    <xf numFmtId="167" fontId="46" fillId="0" borderId="44" xfId="0" applyNumberFormat="1" applyFont="1" applyFill="1" applyBorder="1" applyAlignment="1">
      <alignment horizontal="center" wrapText="1"/>
    </xf>
    <xf numFmtId="167" fontId="46" fillId="0" borderId="65" xfId="0" applyNumberFormat="1" applyFont="1" applyFill="1" applyBorder="1" applyAlignment="1">
      <alignment horizontal="center" wrapText="1"/>
    </xf>
    <xf numFmtId="167" fontId="46" fillId="0" borderId="68" xfId="0" applyNumberFormat="1" applyFont="1" applyFill="1" applyBorder="1" applyAlignment="1">
      <alignment horizontal="center" wrapText="1"/>
    </xf>
    <xf numFmtId="167" fontId="46" fillId="0" borderId="69" xfId="0" applyNumberFormat="1" applyFont="1" applyFill="1" applyBorder="1" applyAlignment="1">
      <alignment horizontal="center" wrapText="1"/>
    </xf>
    <xf numFmtId="167" fontId="46" fillId="0" borderId="11" xfId="0" applyNumberFormat="1" applyFont="1" applyFill="1" applyBorder="1" applyAlignment="1">
      <alignment horizontal="center" vertical="center" wrapText="1"/>
    </xf>
    <xf numFmtId="167" fontId="46" fillId="0" borderId="60" xfId="0" applyNumberFormat="1" applyFont="1" applyFill="1" applyBorder="1" applyAlignment="1">
      <alignment horizontal="center" vertical="center" wrapText="1"/>
    </xf>
    <xf numFmtId="167" fontId="46" fillId="0" borderId="58" xfId="0" applyNumberFormat="1" applyFont="1" applyFill="1" applyBorder="1" applyAlignment="1">
      <alignment horizontal="center" vertical="center" wrapText="1"/>
    </xf>
    <xf numFmtId="167" fontId="46" fillId="0" borderId="61" xfId="0" applyNumberFormat="1" applyFont="1" applyFill="1" applyBorder="1" applyAlignment="1">
      <alignment horizontal="center" vertical="center" wrapText="1"/>
    </xf>
    <xf numFmtId="167" fontId="46" fillId="0" borderId="53" xfId="0" applyNumberFormat="1" applyFont="1" applyFill="1" applyBorder="1" applyAlignment="1">
      <alignment horizontal="center" vertical="center" wrapText="1"/>
    </xf>
    <xf numFmtId="167" fontId="46" fillId="0" borderId="18" xfId="0" applyNumberFormat="1" applyFont="1" applyFill="1" applyBorder="1" applyAlignment="1">
      <alignment horizontal="center" vertical="center" wrapText="1"/>
    </xf>
    <xf numFmtId="167" fontId="46" fillId="0" borderId="20" xfId="0" applyNumberFormat="1" applyFont="1" applyFill="1" applyBorder="1" applyAlignment="1">
      <alignment horizontal="center" vertical="center" wrapText="1"/>
    </xf>
    <xf numFmtId="167" fontId="46" fillId="0" borderId="17" xfId="0" applyNumberFormat="1" applyFont="1" applyFill="1" applyBorder="1" applyAlignment="1">
      <alignment horizontal="center" vertical="center" wrapText="1"/>
    </xf>
    <xf numFmtId="49" fontId="46" fillId="0" borderId="29" xfId="0" applyNumberFormat="1" applyFont="1" applyFill="1" applyBorder="1" applyAlignment="1">
      <alignment horizontal="center" vertical="center" wrapText="1"/>
    </xf>
    <xf numFmtId="167" fontId="46" fillId="0" borderId="59" xfId="0" applyNumberFormat="1" applyFont="1" applyFill="1" applyBorder="1" applyAlignment="1">
      <alignment horizontal="center" vertical="center" wrapText="1"/>
    </xf>
    <xf numFmtId="167" fontId="46" fillId="0" borderId="19" xfId="0" applyNumberFormat="1" applyFont="1" applyFill="1" applyBorder="1" applyAlignment="1">
      <alignment horizontal="center" vertical="center" wrapText="1"/>
    </xf>
    <xf numFmtId="49" fontId="46" fillId="0" borderId="36" xfId="0" applyNumberFormat="1" applyFont="1" applyFill="1" applyBorder="1" applyAlignment="1">
      <alignment horizontal="center" vertical="center" wrapText="1"/>
    </xf>
    <xf numFmtId="167" fontId="46" fillId="0" borderId="46" xfId="0" applyNumberFormat="1" applyFont="1" applyFill="1" applyBorder="1" applyAlignment="1">
      <alignment horizontal="center" vertical="center" wrapText="1"/>
    </xf>
    <xf numFmtId="167" fontId="46" fillId="0" borderId="62" xfId="0" applyNumberFormat="1" applyFont="1" applyFill="1" applyBorder="1" applyAlignment="1">
      <alignment horizontal="center" vertical="center" wrapText="1"/>
    </xf>
    <xf numFmtId="167" fontId="46" fillId="0" borderId="37" xfId="0" applyNumberFormat="1" applyFont="1" applyFill="1" applyBorder="1" applyAlignment="1">
      <alignment horizontal="center" vertical="center" wrapText="1"/>
    </xf>
    <xf numFmtId="167" fontId="46" fillId="0" borderId="63" xfId="0" applyNumberFormat="1" applyFont="1" applyFill="1" applyBorder="1" applyAlignment="1">
      <alignment horizontal="center" vertical="center" wrapText="1"/>
    </xf>
    <xf numFmtId="167" fontId="46" fillId="0" borderId="26" xfId="0" applyNumberFormat="1" applyFont="1" applyFill="1" applyBorder="1" applyAlignment="1">
      <alignment horizontal="center" vertical="center" wrapText="1"/>
    </xf>
    <xf numFmtId="49" fontId="46" fillId="0" borderId="67" xfId="0" applyNumberFormat="1" applyFont="1" applyFill="1" applyBorder="1" applyAlignment="1">
      <alignment horizontal="center" vertical="center" wrapText="1"/>
    </xf>
    <xf numFmtId="166" fontId="46" fillId="0" borderId="44" xfId="0" applyNumberFormat="1" applyFont="1" applyFill="1" applyBorder="1" applyAlignment="1">
      <alignment horizontal="center" vertical="center" wrapText="1"/>
    </xf>
    <xf numFmtId="167" fontId="46" fillId="0" borderId="65" xfId="0" applyNumberFormat="1" applyFont="1" applyFill="1" applyBorder="1" applyAlignment="1">
      <alignment horizontal="center" vertical="center" wrapText="1"/>
    </xf>
    <xf numFmtId="167" fontId="46" fillId="0" borderId="68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66" fontId="46" fillId="0" borderId="11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166" fontId="46" fillId="0" borderId="17" xfId="0" applyNumberFormat="1" applyFont="1" applyFill="1" applyBorder="1" applyAlignment="1">
      <alignment horizontal="center" vertical="center" wrapText="1"/>
    </xf>
    <xf numFmtId="49" fontId="46" fillId="0" borderId="23" xfId="0" applyNumberFormat="1" applyFont="1" applyFill="1" applyBorder="1" applyAlignment="1">
      <alignment horizontal="center" vertical="center" wrapText="1"/>
    </xf>
    <xf numFmtId="166" fontId="46" fillId="0" borderId="46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/>
    <xf numFmtId="166" fontId="46" fillId="0" borderId="80" xfId="0" applyNumberFormat="1" applyFont="1" applyFill="1" applyBorder="1" applyAlignment="1">
      <alignment horizontal="center" vertical="center" wrapText="1"/>
    </xf>
    <xf numFmtId="167" fontId="46" fillId="0" borderId="7" xfId="0" applyNumberFormat="1" applyFont="1" applyFill="1" applyBorder="1" applyAlignment="1">
      <alignment horizontal="center" vertical="center" wrapText="1"/>
    </xf>
    <xf numFmtId="167" fontId="46" fillId="0" borderId="47" xfId="0" applyNumberFormat="1" applyFont="1" applyFill="1" applyBorder="1" applyAlignment="1">
      <alignment horizontal="center" vertical="center" wrapText="1"/>
    </xf>
    <xf numFmtId="3" fontId="36" fillId="0" borderId="39" xfId="0" applyNumberFormat="1" applyFont="1" applyFill="1" applyBorder="1" applyAlignment="1">
      <alignment horizontal="center" vertical="center" wrapText="1"/>
    </xf>
    <xf numFmtId="0" fontId="94" fillId="0" borderId="0" xfId="19" applyFont="1" applyFill="1"/>
    <xf numFmtId="3" fontId="13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3" fontId="63" fillId="0" borderId="3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0" fontId="13" fillId="0" borderId="3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7" fillId="0" borderId="2" xfId="0" applyFont="1" applyFill="1" applyBorder="1"/>
    <xf numFmtId="0" fontId="17" fillId="0" borderId="32" xfId="0" applyFont="1" applyFill="1" applyBorder="1"/>
    <xf numFmtId="0" fontId="16" fillId="0" borderId="0" xfId="0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top"/>
    </xf>
    <xf numFmtId="0" fontId="18" fillId="0" borderId="0" xfId="0" applyFont="1" applyFill="1" applyAlignment="1">
      <alignment horizontal="left" wrapText="1"/>
    </xf>
    <xf numFmtId="0" fontId="36" fillId="0" borderId="0" xfId="0" applyFont="1" applyFill="1" applyBorder="1" applyAlignment="1">
      <alignment horizontal="left" vertical="top" wrapText="1"/>
    </xf>
    <xf numFmtId="166" fontId="18" fillId="0" borderId="4" xfId="0" applyNumberFormat="1" applyFont="1" applyFill="1" applyBorder="1" applyAlignment="1">
      <alignment horizontal="left" wrapText="1"/>
    </xf>
    <xf numFmtId="167" fontId="14" fillId="0" borderId="59" xfId="0" applyNumberFormat="1" applyFont="1" applyFill="1" applyBorder="1" applyAlignment="1">
      <alignment horizontal="center"/>
    </xf>
    <xf numFmtId="167" fontId="13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center"/>
    </xf>
    <xf numFmtId="166" fontId="49" fillId="0" borderId="65" xfId="0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3" fontId="18" fillId="0" borderId="55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/>
    </xf>
    <xf numFmtId="166" fontId="104" fillId="0" borderId="0" xfId="0" applyNumberFormat="1" applyFont="1" applyFill="1"/>
    <xf numFmtId="0" fontId="104" fillId="0" borderId="0" xfId="0" applyFont="1" applyFill="1"/>
    <xf numFmtId="166" fontId="105" fillId="0" borderId="0" xfId="0" applyNumberFormat="1" applyFont="1" applyFill="1" applyBorder="1" applyAlignment="1">
      <alignment horizontal="center" vertical="center"/>
    </xf>
    <xf numFmtId="166" fontId="10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vertical="center"/>
    </xf>
    <xf numFmtId="3" fontId="18" fillId="0" borderId="40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167" fontId="49" fillId="0" borderId="69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vertical="center"/>
    </xf>
    <xf numFmtId="14" fontId="13" fillId="0" borderId="60" xfId="0" applyNumberFormat="1" applyFont="1" applyFill="1" applyBorder="1" applyAlignment="1">
      <alignment vertical="center"/>
    </xf>
    <xf numFmtId="14" fontId="13" fillId="0" borderId="58" xfId="0" applyNumberFormat="1" applyFont="1" applyFill="1" applyBorder="1" applyAlignment="1">
      <alignment vertical="center"/>
    </xf>
    <xf numFmtId="14" fontId="13" fillId="0" borderId="12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3" fontId="18" fillId="0" borderId="59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/>
    </xf>
    <xf numFmtId="3" fontId="18" fillId="0" borderId="65" xfId="0" applyNumberFormat="1" applyFont="1" applyFill="1" applyBorder="1" applyAlignment="1">
      <alignment horizontal="center" vertical="center"/>
    </xf>
    <xf numFmtId="3" fontId="18" fillId="0" borderId="68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9" fillId="0" borderId="57" xfId="0" applyFont="1" applyFill="1" applyBorder="1" applyAlignment="1">
      <alignment vertical="top" wrapText="1"/>
    </xf>
    <xf numFmtId="167" fontId="46" fillId="0" borderId="12" xfId="0" applyNumberFormat="1" applyFont="1" applyFill="1" applyBorder="1" applyAlignment="1">
      <alignment horizontal="center" wrapText="1"/>
    </xf>
    <xf numFmtId="167" fontId="14" fillId="0" borderId="13" xfId="0" applyNumberFormat="1" applyFont="1" applyFill="1" applyBorder="1" applyAlignment="1">
      <alignment horizontal="center"/>
    </xf>
    <xf numFmtId="167" fontId="14" fillId="0" borderId="12" xfId="0" applyNumberFormat="1" applyFont="1" applyFill="1" applyBorder="1" applyAlignment="1">
      <alignment horizontal="center"/>
    </xf>
    <xf numFmtId="167" fontId="46" fillId="0" borderId="57" xfId="0" applyNumberFormat="1" applyFont="1" applyFill="1" applyBorder="1" applyAlignment="1">
      <alignment horizontal="center" wrapText="1"/>
    </xf>
    <xf numFmtId="167" fontId="14" fillId="0" borderId="41" xfId="0" applyNumberFormat="1" applyFont="1" applyFill="1" applyBorder="1" applyAlignment="1">
      <alignment horizontal="center"/>
    </xf>
    <xf numFmtId="167" fontId="46" fillId="0" borderId="13" xfId="0" applyNumberFormat="1" applyFont="1" applyFill="1" applyBorder="1" applyAlignment="1">
      <alignment horizontal="center" wrapText="1"/>
    </xf>
    <xf numFmtId="167" fontId="14" fillId="0" borderId="57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vertical="top" wrapText="1"/>
    </xf>
    <xf numFmtId="167" fontId="46" fillId="0" borderId="14" xfId="0" applyNumberFormat="1" applyFont="1" applyFill="1" applyBorder="1" applyAlignment="1">
      <alignment horizontal="center" wrapText="1"/>
    </xf>
    <xf numFmtId="167" fontId="14" fillId="0" borderId="16" xfId="0" applyNumberFormat="1" applyFont="1" applyFill="1" applyBorder="1" applyAlignment="1">
      <alignment horizontal="center"/>
    </xf>
    <xf numFmtId="167" fontId="14" fillId="0" borderId="14" xfId="0" applyNumberFormat="1" applyFont="1" applyFill="1" applyBorder="1" applyAlignment="1">
      <alignment horizontal="center"/>
    </xf>
    <xf numFmtId="167" fontId="46" fillId="0" borderId="29" xfId="0" applyNumberFormat="1" applyFont="1" applyFill="1" applyBorder="1" applyAlignment="1">
      <alignment horizontal="center" wrapText="1"/>
    </xf>
    <xf numFmtId="167" fontId="14" fillId="0" borderId="43" xfId="0" applyNumberFormat="1" applyFont="1" applyFill="1" applyBorder="1" applyAlignment="1">
      <alignment horizontal="center"/>
    </xf>
    <xf numFmtId="167" fontId="46" fillId="0" borderId="16" xfId="0" applyNumberFormat="1" applyFont="1" applyFill="1" applyBorder="1" applyAlignment="1">
      <alignment horizontal="center" wrapText="1"/>
    </xf>
    <xf numFmtId="167" fontId="14" fillId="0" borderId="29" xfId="0" applyNumberFormat="1" applyFont="1" applyFill="1" applyBorder="1" applyAlignment="1">
      <alignment horizontal="center"/>
    </xf>
    <xf numFmtId="167" fontId="46" fillId="0" borderId="14" xfId="0" applyNumberFormat="1" applyFont="1" applyFill="1" applyBorder="1" applyAlignment="1">
      <alignment horizontal="center" vertical="top" wrapText="1"/>
    </xf>
    <xf numFmtId="167" fontId="46" fillId="0" borderId="29" xfId="0" applyNumberFormat="1" applyFont="1" applyFill="1" applyBorder="1" applyAlignment="1">
      <alignment horizontal="center" vertical="top" wrapText="1"/>
    </xf>
    <xf numFmtId="167" fontId="46" fillId="0" borderId="16" xfId="0" applyNumberFormat="1" applyFont="1" applyFill="1" applyBorder="1" applyAlignment="1">
      <alignment horizontal="center" vertical="top" wrapText="1"/>
    </xf>
    <xf numFmtId="0" fontId="18" fillId="0" borderId="36" xfId="0" applyFont="1" applyFill="1" applyBorder="1"/>
    <xf numFmtId="167" fontId="46" fillId="0" borderId="14" xfId="0" applyNumberFormat="1" applyFont="1" applyFill="1" applyBorder="1" applyAlignment="1">
      <alignment horizontal="center"/>
    </xf>
    <xf numFmtId="167" fontId="46" fillId="0" borderId="29" xfId="0" applyNumberFormat="1" applyFont="1" applyFill="1" applyBorder="1" applyAlignment="1">
      <alignment horizontal="center"/>
    </xf>
    <xf numFmtId="167" fontId="46" fillId="0" borderId="16" xfId="0" applyNumberFormat="1" applyFont="1" applyFill="1" applyBorder="1" applyAlignment="1">
      <alignment horizontal="center"/>
    </xf>
    <xf numFmtId="0" fontId="18" fillId="0" borderId="66" xfId="0" applyFont="1" applyFill="1" applyBorder="1"/>
    <xf numFmtId="167" fontId="46" fillId="0" borderId="67" xfId="0" applyNumberFormat="1" applyFont="1" applyFill="1" applyBorder="1" applyAlignment="1">
      <alignment horizontal="center"/>
    </xf>
    <xf numFmtId="167" fontId="14" fillId="0" borderId="54" xfId="0" applyNumberFormat="1" applyFont="1" applyFill="1" applyBorder="1" applyAlignment="1">
      <alignment horizontal="center"/>
    </xf>
    <xf numFmtId="167" fontId="14" fillId="0" borderId="67" xfId="0" applyNumberFormat="1" applyFont="1" applyFill="1" applyBorder="1" applyAlignment="1">
      <alignment horizontal="center"/>
    </xf>
    <xf numFmtId="167" fontId="46" fillId="0" borderId="66" xfId="0" applyNumberFormat="1" applyFont="1" applyFill="1" applyBorder="1" applyAlignment="1">
      <alignment horizontal="center"/>
    </xf>
    <xf numFmtId="167" fontId="14" fillId="0" borderId="45" xfId="0" applyNumberFormat="1" applyFont="1" applyFill="1" applyBorder="1" applyAlignment="1">
      <alignment horizontal="center"/>
    </xf>
    <xf numFmtId="167" fontId="46" fillId="0" borderId="54" xfId="0" applyNumberFormat="1" applyFont="1" applyFill="1" applyBorder="1" applyAlignment="1">
      <alignment horizontal="center"/>
    </xf>
    <xf numFmtId="167" fontId="14" fillId="0" borderId="66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left" wrapText="1"/>
    </xf>
    <xf numFmtId="0" fontId="46" fillId="0" borderId="67" xfId="0" applyFont="1" applyFill="1" applyBorder="1" applyAlignment="1">
      <alignment horizontal="left" wrapText="1"/>
    </xf>
    <xf numFmtId="0" fontId="33" fillId="0" borderId="32" xfId="0" applyFont="1" applyFill="1" applyBorder="1" applyAlignment="1">
      <alignment horizontal="center" wrapText="1"/>
    </xf>
    <xf numFmtId="0" fontId="13" fillId="0" borderId="5" xfId="0" applyFont="1" applyFill="1" applyBorder="1"/>
    <xf numFmtId="0" fontId="47" fillId="0" borderId="14" xfId="0" applyFont="1" applyFill="1" applyBorder="1" applyAlignment="1">
      <alignment horizontal="left" wrapText="1"/>
    </xf>
    <xf numFmtId="167" fontId="75" fillId="0" borderId="14" xfId="17" applyNumberFormat="1" applyFont="1" applyFill="1" applyBorder="1" applyAlignment="1">
      <alignment horizontal="center" wrapText="1"/>
    </xf>
    <xf numFmtId="167" fontId="80" fillId="0" borderId="14" xfId="17" applyNumberFormat="1" applyFont="1" applyFill="1" applyBorder="1" applyAlignment="1">
      <alignment horizontal="center" wrapText="1"/>
    </xf>
    <xf numFmtId="167" fontId="75" fillId="0" borderId="67" xfId="17" applyNumberFormat="1" applyFont="1" applyFill="1" applyBorder="1" applyAlignment="1">
      <alignment horizontal="center" wrapText="1"/>
    </xf>
    <xf numFmtId="0" fontId="33" fillId="0" borderId="55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41" xfId="0" applyFont="1" applyFill="1" applyBorder="1"/>
    <xf numFmtId="0" fontId="14" fillId="0" borderId="5" xfId="0" applyNumberFormat="1" applyFont="1" applyFill="1" applyBorder="1" applyAlignment="1">
      <alignment horizontal="center" vertical="center"/>
    </xf>
    <xf numFmtId="166" fontId="18" fillId="0" borderId="38" xfId="0" applyNumberFormat="1" applyFont="1" applyFill="1" applyBorder="1" applyAlignment="1">
      <alignment horizontal="center" vertical="center" wrapText="1"/>
    </xf>
    <xf numFmtId="166" fontId="18" fillId="0" borderId="17" xfId="0" applyNumberFormat="1" applyFont="1" applyFill="1" applyBorder="1" applyAlignment="1">
      <alignment horizontal="center" vertical="center"/>
    </xf>
    <xf numFmtId="166" fontId="18" fillId="0" borderId="59" xfId="0" applyNumberFormat="1" applyFont="1" applyFill="1" applyBorder="1" applyAlignment="1">
      <alignment horizontal="center" vertical="center"/>
    </xf>
    <xf numFmtId="167" fontId="18" fillId="0" borderId="32" xfId="0" applyNumberFormat="1" applyFont="1" applyFill="1" applyBorder="1" applyAlignment="1">
      <alignment horizontal="center" vertical="center"/>
    </xf>
    <xf numFmtId="166" fontId="18" fillId="0" borderId="14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2" fontId="19" fillId="0" borderId="32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36" fillId="0" borderId="3" xfId="0" applyNumberFormat="1" applyFont="1" applyFill="1" applyBorder="1" applyAlignment="1">
      <alignment horizontal="center" vertical="center" wrapText="1"/>
    </xf>
    <xf numFmtId="167" fontId="18" fillId="0" borderId="32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19" fillId="0" borderId="55" xfId="0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36" fillId="0" borderId="31" xfId="0" applyNumberFormat="1" applyFont="1" applyFill="1" applyBorder="1" applyAlignment="1">
      <alignment horizontal="center" vertical="center" wrapText="1"/>
    </xf>
    <xf numFmtId="167" fontId="18" fillId="0" borderId="55" xfId="0" applyNumberFormat="1" applyFont="1" applyFill="1" applyBorder="1" applyAlignment="1">
      <alignment horizontal="center" vertical="center" wrapText="1"/>
    </xf>
    <xf numFmtId="3" fontId="18" fillId="0" borderId="5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vertical="center"/>
    </xf>
    <xf numFmtId="0" fontId="18" fillId="0" borderId="31" xfId="0" applyNumberFormat="1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/>
    <xf numFmtId="3" fontId="18" fillId="0" borderId="60" xfId="0" applyNumberFormat="1" applyFont="1" applyFill="1" applyBorder="1" applyAlignment="1">
      <alignment horizontal="center" vertical="center"/>
    </xf>
    <xf numFmtId="167" fontId="18" fillId="0" borderId="58" xfId="0" applyNumberFormat="1" applyFont="1" applyFill="1" applyBorder="1" applyAlignment="1">
      <alignment horizontal="center"/>
    </xf>
    <xf numFmtId="0" fontId="13" fillId="0" borderId="17" xfId="0" applyFont="1" applyFill="1" applyBorder="1"/>
    <xf numFmtId="0" fontId="13" fillId="0" borderId="59" xfId="0" applyFont="1" applyFill="1" applyBorder="1"/>
    <xf numFmtId="0" fontId="13" fillId="0" borderId="39" xfId="0" applyFont="1" applyFill="1" applyBorder="1"/>
    <xf numFmtId="0" fontId="18" fillId="0" borderId="17" xfId="0" applyFont="1" applyFill="1" applyBorder="1"/>
    <xf numFmtId="0" fontId="18" fillId="0" borderId="44" xfId="0" applyFont="1" applyFill="1" applyBorder="1"/>
    <xf numFmtId="166" fontId="18" fillId="0" borderId="65" xfId="0" applyNumberFormat="1" applyFont="1" applyFill="1" applyBorder="1" applyAlignment="1">
      <alignment horizontal="center" vertical="center"/>
    </xf>
    <xf numFmtId="0" fontId="17" fillId="0" borderId="57" xfId="0" applyFont="1" applyFill="1" applyBorder="1"/>
    <xf numFmtId="166" fontId="93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/>
    <xf numFmtId="0" fontId="18" fillId="0" borderId="58" xfId="0" applyFont="1" applyFill="1" applyBorder="1"/>
    <xf numFmtId="0" fontId="18" fillId="0" borderId="29" xfId="0" applyFont="1" applyFill="1" applyBorder="1"/>
    <xf numFmtId="166" fontId="18" fillId="0" borderId="18" xfId="0" applyNumberFormat="1" applyFont="1" applyFill="1" applyBorder="1" applyAlignment="1">
      <alignment horizontal="center" vertical="center"/>
    </xf>
    <xf numFmtId="166" fontId="18" fillId="0" borderId="44" xfId="0" applyNumberFormat="1" applyFont="1" applyFill="1" applyBorder="1" applyAlignment="1">
      <alignment horizontal="center" vertical="center"/>
    </xf>
    <xf numFmtId="166" fontId="18" fillId="0" borderId="68" xfId="0" applyNumberFormat="1" applyFont="1" applyFill="1" applyBorder="1" applyAlignment="1">
      <alignment horizontal="center" vertical="center"/>
    </xf>
    <xf numFmtId="0" fontId="13" fillId="0" borderId="11" xfId="0" applyFont="1" applyFill="1" applyBorder="1"/>
    <xf numFmtId="0" fontId="14" fillId="0" borderId="17" xfId="0" applyFont="1" applyFill="1" applyBorder="1"/>
    <xf numFmtId="0" fontId="14" fillId="0" borderId="24" xfId="0" applyFont="1" applyFill="1" applyBorder="1"/>
    <xf numFmtId="167" fontId="14" fillId="0" borderId="79" xfId="0" applyNumberFormat="1" applyFont="1" applyFill="1" applyBorder="1" applyAlignment="1">
      <alignment horizontal="center"/>
    </xf>
    <xf numFmtId="167" fontId="14" fillId="0" borderId="18" xfId="0" applyNumberFormat="1" applyFont="1" applyFill="1" applyBorder="1" applyAlignment="1">
      <alignment horizontal="center"/>
    </xf>
    <xf numFmtId="167" fontId="14" fillId="0" borderId="30" xfId="0" applyNumberFormat="1" applyFont="1" applyFill="1" applyBorder="1" applyAlignment="1">
      <alignment horizontal="center"/>
    </xf>
    <xf numFmtId="166" fontId="43" fillId="0" borderId="14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13" fillId="0" borderId="14" xfId="0" applyFont="1" applyFill="1" applyBorder="1"/>
    <xf numFmtId="3" fontId="41" fillId="0" borderId="14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166" fontId="36" fillId="0" borderId="14" xfId="0" applyNumberFormat="1" applyFont="1" applyFill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3" fontId="35" fillId="0" borderId="67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/>
    <xf numFmtId="0" fontId="18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 wrapText="1"/>
    </xf>
    <xf numFmtId="0" fontId="36" fillId="0" borderId="23" xfId="0" applyNumberFormat="1" applyFont="1" applyFill="1" applyBorder="1" applyAlignment="1">
      <alignment horizontal="center" vertical="center"/>
    </xf>
    <xf numFmtId="166" fontId="35" fillId="0" borderId="23" xfId="0" applyNumberFormat="1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vertical="center" wrapText="1"/>
    </xf>
    <xf numFmtId="0" fontId="36" fillId="0" borderId="67" xfId="0" applyNumberFormat="1" applyFont="1" applyFill="1" applyBorder="1" applyAlignment="1">
      <alignment horizontal="center" vertical="center"/>
    </xf>
    <xf numFmtId="166" fontId="35" fillId="0" borderId="6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/>
    </xf>
    <xf numFmtId="3" fontId="43" fillId="0" borderId="23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/>
    </xf>
    <xf numFmtId="166" fontId="35" fillId="0" borderId="12" xfId="0" applyNumberFormat="1" applyFont="1" applyFill="1" applyBorder="1" applyAlignment="1">
      <alignment horizontal="center" vertical="center"/>
    </xf>
    <xf numFmtId="0" fontId="79" fillId="0" borderId="45" xfId="0" applyNumberFormat="1" applyFont="1" applyFill="1" applyBorder="1" applyAlignment="1">
      <alignment horizontal="center" vertical="center"/>
    </xf>
    <xf numFmtId="3" fontId="33" fillId="0" borderId="67" xfId="0" applyNumberFormat="1" applyFont="1" applyFill="1" applyBorder="1" applyAlignment="1">
      <alignment horizontal="center" vertical="center"/>
    </xf>
    <xf numFmtId="3" fontId="33" fillId="0" borderId="67" xfId="0" applyNumberFormat="1" applyFont="1" applyFill="1" applyBorder="1" applyAlignment="1">
      <alignment horizontal="center"/>
    </xf>
    <xf numFmtId="166" fontId="33" fillId="0" borderId="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42" fillId="0" borderId="14" xfId="0" applyNumberFormat="1" applyFont="1" applyFill="1" applyBorder="1" applyAlignment="1">
      <alignment horizontal="center" vertical="center"/>
    </xf>
    <xf numFmtId="166" fontId="33" fillId="0" borderId="14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38" fillId="0" borderId="43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42" fillId="0" borderId="43" xfId="0" applyNumberFormat="1" applyFont="1" applyFill="1" applyBorder="1" applyAlignment="1">
      <alignment horizontal="center" vertical="center"/>
    </xf>
    <xf numFmtId="3" fontId="18" fillId="0" borderId="48" xfId="0" applyNumberFormat="1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 wrapText="1"/>
    </xf>
    <xf numFmtId="3" fontId="18" fillId="0" borderId="66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166" fontId="18" fillId="0" borderId="67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14" fontId="17" fillId="0" borderId="32" xfId="19" applyNumberFormat="1" applyFont="1" applyFill="1" applyBorder="1" applyAlignment="1">
      <alignment horizontal="center" vertical="center" wrapText="1"/>
    </xf>
    <xf numFmtId="0" fontId="1" fillId="0" borderId="0" xfId="32" applyAlignment="1">
      <alignment vertical="center" wrapText="1"/>
    </xf>
    <xf numFmtId="0" fontId="1" fillId="0" borderId="0" xfId="32" applyAlignment="1">
      <alignment horizontal="center" vertical="center" wrapText="1"/>
    </xf>
    <xf numFmtId="0" fontId="95" fillId="0" borderId="0" xfId="32" applyFont="1" applyAlignment="1">
      <alignment vertical="center" wrapText="1"/>
    </xf>
    <xf numFmtId="0" fontId="99" fillId="0" borderId="0" xfId="32" applyFont="1" applyAlignment="1">
      <alignment vertical="center" wrapText="1"/>
    </xf>
    <xf numFmtId="0" fontId="96" fillId="0" borderId="59" xfId="32" applyFont="1" applyFill="1" applyBorder="1" applyAlignment="1">
      <alignment horizontal="center" vertical="center" wrapText="1"/>
    </xf>
    <xf numFmtId="0" fontId="97" fillId="0" borderId="59" xfId="32" applyFont="1" applyFill="1" applyBorder="1" applyAlignment="1">
      <alignment horizontal="left" vertical="center" wrapText="1"/>
    </xf>
    <xf numFmtId="0" fontId="97" fillId="0" borderId="59" xfId="32" applyFont="1" applyFill="1" applyBorder="1" applyAlignment="1">
      <alignment vertical="center" wrapText="1"/>
    </xf>
    <xf numFmtId="0" fontId="96" fillId="0" borderId="59" xfId="32" applyFont="1" applyFill="1" applyBorder="1" applyAlignment="1">
      <alignment horizontal="right" vertical="center" wrapText="1"/>
    </xf>
    <xf numFmtId="0" fontId="96" fillId="0" borderId="59" xfId="32" applyFont="1" applyFill="1" applyBorder="1" applyAlignment="1">
      <alignment vertical="center" wrapText="1"/>
    </xf>
    <xf numFmtId="0" fontId="98" fillId="0" borderId="59" xfId="32" applyFont="1" applyFill="1" applyBorder="1" applyAlignment="1">
      <alignment horizontal="right" vertical="center" wrapText="1"/>
    </xf>
    <xf numFmtId="0" fontId="98" fillId="0" borderId="59" xfId="32" applyFont="1" applyFill="1" applyBorder="1" applyAlignment="1">
      <alignment vertical="center" wrapText="1"/>
    </xf>
    <xf numFmtId="0" fontId="1" fillId="0" borderId="0" xfId="32" applyFill="1" applyAlignment="1">
      <alignment vertical="center" wrapText="1"/>
    </xf>
    <xf numFmtId="0" fontId="100" fillId="0" borderId="0" xfId="32" applyFont="1" applyFill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 wrapText="1"/>
    </xf>
    <xf numFmtId="0" fontId="80" fillId="0" borderId="21" xfId="32" applyFont="1" applyFill="1" applyBorder="1" applyAlignment="1">
      <alignment horizontal="center" vertical="center" wrapText="1"/>
    </xf>
    <xf numFmtId="0" fontId="96" fillId="0" borderId="59" xfId="32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45" fillId="0" borderId="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45" fillId="0" borderId="57" xfId="0" applyFont="1" applyFill="1" applyBorder="1" applyAlignment="1">
      <alignment horizontal="center" vertical="top" wrapText="1"/>
    </xf>
    <xf numFmtId="0" fontId="45" fillId="0" borderId="66" xfId="0" applyFont="1" applyFill="1" applyBorder="1" applyAlignment="1">
      <alignment horizontal="center" vertical="top" wrapText="1"/>
    </xf>
    <xf numFmtId="0" fontId="45" fillId="0" borderId="5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3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38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3" fontId="18" fillId="0" borderId="40" xfId="0" applyNumberFormat="1" applyFont="1" applyFill="1" applyBorder="1" applyAlignment="1">
      <alignment horizontal="center" vertical="center"/>
    </xf>
    <xf numFmtId="3" fontId="18" fillId="0" borderId="55" xfId="0" applyNumberFormat="1" applyFont="1" applyFill="1" applyBorder="1" applyAlignment="1">
      <alignment horizontal="center"/>
    </xf>
    <xf numFmtId="3" fontId="18" fillId="0" borderId="52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3" fontId="63" fillId="0" borderId="55" xfId="0" applyNumberFormat="1" applyFont="1" applyFill="1" applyBorder="1" applyAlignment="1">
      <alignment horizontal="center" vertical="center" wrapText="1"/>
    </xf>
    <xf numFmtId="3" fontId="63" fillId="0" borderId="52" xfId="0" applyNumberFormat="1" applyFont="1" applyFill="1" applyBorder="1" applyAlignment="1">
      <alignment horizontal="center" vertical="center" wrapText="1"/>
    </xf>
    <xf numFmtId="3" fontId="33" fillId="0" borderId="55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32" fillId="0" borderId="9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2" fontId="44" fillId="0" borderId="55" xfId="0" applyNumberFormat="1" applyFont="1" applyFill="1" applyBorder="1" applyAlignment="1">
      <alignment horizontal="center" vertical="center"/>
    </xf>
    <xf numFmtId="2" fontId="44" fillId="0" borderId="52" xfId="0" applyNumberFormat="1" applyFont="1" applyFill="1" applyBorder="1" applyAlignment="1">
      <alignment horizontal="center" vertical="center"/>
    </xf>
    <xf numFmtId="3" fontId="18" fillId="0" borderId="55" xfId="0" applyNumberFormat="1" applyFont="1" applyFill="1" applyBorder="1" applyAlignment="1">
      <alignment horizontal="center" vertical="center"/>
    </xf>
    <xf numFmtId="3" fontId="18" fillId="0" borderId="52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/>
    </xf>
    <xf numFmtId="3" fontId="18" fillId="0" borderId="40" xfId="0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38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top" wrapText="1"/>
    </xf>
    <xf numFmtId="49" fontId="33" fillId="0" borderId="5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horizontal="center" vertical="center" wrapText="1"/>
    </xf>
    <xf numFmtId="2" fontId="63" fillId="0" borderId="71" xfId="0" applyNumberFormat="1" applyFont="1" applyFill="1" applyBorder="1" applyAlignment="1">
      <alignment horizontal="center" vertical="center" wrapText="1"/>
    </xf>
    <xf numFmtId="2" fontId="63" fillId="0" borderId="72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left" vertical="center"/>
    </xf>
    <xf numFmtId="49" fontId="43" fillId="0" borderId="17" xfId="0" applyNumberFormat="1" applyFont="1" applyFill="1" applyBorder="1" applyAlignment="1">
      <alignment horizontal="left" vertical="center" wrapText="1"/>
    </xf>
    <xf numFmtId="49" fontId="43" fillId="0" borderId="18" xfId="0" applyNumberFormat="1" applyFont="1" applyFill="1" applyBorder="1" applyAlignment="1">
      <alignment horizontal="left" vertical="center" wrapText="1"/>
    </xf>
    <xf numFmtId="0" fontId="42" fillId="0" borderId="17" xfId="0" applyNumberFormat="1" applyFont="1" applyFill="1" applyBorder="1" applyAlignment="1">
      <alignment horizontal="left" vertical="center" wrapText="1"/>
    </xf>
    <xf numFmtId="0" fontId="42" fillId="0" borderId="18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36" fillId="0" borderId="12" xfId="0" applyNumberFormat="1" applyFont="1" applyFill="1" applyBorder="1" applyAlignment="1">
      <alignment horizontal="center" vertical="center"/>
    </xf>
    <xf numFmtId="0" fontId="36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68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63" fillId="0" borderId="55" xfId="0" applyNumberFormat="1" applyFont="1" applyFill="1" applyBorder="1" applyAlignment="1">
      <alignment horizontal="center" vertical="center" wrapText="1"/>
    </xf>
    <xf numFmtId="2" fontId="63" fillId="0" borderId="5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58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right"/>
    </xf>
    <xf numFmtId="2" fontId="22" fillId="0" borderId="5" xfId="0" applyNumberFormat="1" applyFont="1" applyFill="1" applyBorder="1" applyAlignment="1">
      <alignment horizontal="center" vertical="center" wrapText="1"/>
    </xf>
    <xf numFmtId="2" fontId="22" fillId="0" borderId="38" xfId="0" applyNumberFormat="1" applyFont="1" applyFill="1" applyBorder="1" applyAlignment="1">
      <alignment horizontal="center" vertical="center" wrapText="1"/>
    </xf>
    <xf numFmtId="2" fontId="22" fillId="0" borderId="31" xfId="0" applyNumberFormat="1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79" fillId="0" borderId="44" xfId="0" applyFont="1" applyFill="1" applyBorder="1" applyAlignment="1">
      <alignment horizontal="left" vertical="center" wrapText="1"/>
    </xf>
    <xf numFmtId="0" fontId="79" fillId="0" borderId="68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28" fillId="0" borderId="0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9" fillId="0" borderId="70" xfId="0" applyFont="1" applyFill="1" applyBorder="1" applyAlignment="1">
      <alignment horizontal="center" vertical="center" wrapText="1"/>
    </xf>
    <xf numFmtId="0" fontId="59" fillId="0" borderId="65" xfId="0" applyFont="1" applyFill="1" applyBorder="1" applyAlignment="1">
      <alignment horizontal="center" vertical="center" wrapText="1"/>
    </xf>
    <xf numFmtId="49" fontId="47" fillId="0" borderId="55" xfId="0" applyNumberFormat="1" applyFont="1" applyFill="1" applyBorder="1" applyAlignment="1">
      <alignment horizontal="center" vertical="center" wrapText="1"/>
    </xf>
    <xf numFmtId="49" fontId="47" fillId="0" borderId="50" xfId="0" applyNumberFormat="1" applyFont="1" applyFill="1" applyBorder="1" applyAlignment="1">
      <alignment horizontal="center" vertical="center" wrapText="1"/>
    </xf>
    <xf numFmtId="49" fontId="47" fillId="0" borderId="52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justify"/>
    </xf>
    <xf numFmtId="0" fontId="59" fillId="0" borderId="34" xfId="0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 wrapText="1"/>
    </xf>
    <xf numFmtId="0" fontId="59" fillId="0" borderId="58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top" wrapText="1"/>
    </xf>
    <xf numFmtId="0" fontId="58" fillId="0" borderId="73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69" xfId="0" applyFont="1" applyFill="1" applyBorder="1" applyAlignment="1">
      <alignment horizontal="center" vertical="center" wrapText="1"/>
    </xf>
    <xf numFmtId="0" fontId="17" fillId="0" borderId="3" xfId="19" applyFont="1" applyFill="1" applyBorder="1" applyAlignment="1">
      <alignment horizontal="center" vertical="center" textRotation="90"/>
    </xf>
    <xf numFmtId="0" fontId="17" fillId="0" borderId="4" xfId="19" applyFont="1" applyFill="1" applyBorder="1" applyAlignment="1">
      <alignment horizontal="center" vertical="center" textRotation="90"/>
    </xf>
    <xf numFmtId="0" fontId="17" fillId="0" borderId="2" xfId="19" applyFont="1" applyFill="1" applyBorder="1" applyAlignment="1">
      <alignment horizontal="center" vertical="center" textRotation="90"/>
    </xf>
    <xf numFmtId="0" fontId="28" fillId="0" borderId="0" xfId="19" applyFont="1" applyFill="1" applyBorder="1" applyAlignment="1">
      <alignment horizontal="center"/>
    </xf>
    <xf numFmtId="0" fontId="20" fillId="0" borderId="0" xfId="19" applyFont="1" applyFill="1" applyBorder="1" applyAlignment="1">
      <alignment horizontal="center"/>
    </xf>
    <xf numFmtId="0" fontId="18" fillId="0" borderId="5" xfId="19" applyFont="1" applyFill="1" applyBorder="1" applyAlignment="1">
      <alignment horizontal="center"/>
    </xf>
    <xf numFmtId="0" fontId="18" fillId="0" borderId="31" xfId="19" applyFont="1" applyFill="1" applyBorder="1" applyAlignment="1">
      <alignment horizontal="center"/>
    </xf>
    <xf numFmtId="0" fontId="16" fillId="0" borderId="1" xfId="19" applyFont="1" applyFill="1" applyBorder="1" applyAlignment="1">
      <alignment horizontal="center" vertical="center"/>
    </xf>
    <xf numFmtId="0" fontId="16" fillId="0" borderId="2" xfId="19" applyFont="1" applyFill="1" applyBorder="1" applyAlignment="1">
      <alignment horizontal="center" vertical="center"/>
    </xf>
    <xf numFmtId="0" fontId="45" fillId="0" borderId="55" xfId="19" applyFont="1" applyFill="1" applyBorder="1" applyAlignment="1">
      <alignment horizontal="center" vertical="center"/>
    </xf>
    <xf numFmtId="0" fontId="45" fillId="0" borderId="50" xfId="19" applyFont="1" applyFill="1" applyBorder="1" applyAlignment="1">
      <alignment horizontal="center" vertical="center"/>
    </xf>
    <xf numFmtId="0" fontId="45" fillId="0" borderId="52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center" vertical="center" textRotation="90"/>
    </xf>
    <xf numFmtId="0" fontId="17" fillId="0" borderId="12" xfId="19" applyFont="1" applyFill="1" applyBorder="1" applyAlignment="1">
      <alignment horizontal="center" vertical="center" textRotation="90" wrapText="1"/>
    </xf>
    <xf numFmtId="0" fontId="17" fillId="0" borderId="14" xfId="19" applyFont="1" applyFill="1" applyBorder="1" applyAlignment="1">
      <alignment horizontal="center" vertical="center" textRotation="90" wrapText="1"/>
    </xf>
    <xf numFmtId="0" fontId="17" fillId="0" borderId="67" xfId="19" applyFont="1" applyFill="1" applyBorder="1" applyAlignment="1">
      <alignment horizontal="center" vertical="center" textRotation="90" wrapText="1"/>
    </xf>
    <xf numFmtId="0" fontId="17" fillId="0" borderId="33" xfId="19" applyFont="1" applyFill="1" applyBorder="1" applyAlignment="1">
      <alignment horizontal="center" vertical="center" textRotation="90"/>
    </xf>
    <xf numFmtId="0" fontId="17" fillId="0" borderId="66" xfId="19" applyFont="1" applyFill="1" applyBorder="1" applyAlignment="1">
      <alignment horizontal="center" vertical="center" textRotation="90"/>
    </xf>
    <xf numFmtId="0" fontId="46" fillId="0" borderId="0" xfId="19" applyFont="1" applyFill="1" applyAlignment="1">
      <alignment horizontal="left" vertical="center" wrapText="1"/>
    </xf>
    <xf numFmtId="49" fontId="18" fillId="0" borderId="1" xfId="19" applyNumberFormat="1" applyFont="1" applyFill="1" applyBorder="1" applyAlignment="1">
      <alignment horizontal="center" vertical="center"/>
    </xf>
    <xf numFmtId="49" fontId="18" fillId="0" borderId="3" xfId="19" applyNumberFormat="1" applyFont="1" applyFill="1" applyBorder="1" applyAlignment="1">
      <alignment horizontal="center" vertical="center"/>
    </xf>
    <xf numFmtId="49" fontId="18" fillId="0" borderId="2" xfId="19" applyNumberFormat="1" applyFont="1" applyFill="1" applyBorder="1" applyAlignment="1">
      <alignment horizontal="center" vertical="center"/>
    </xf>
    <xf numFmtId="49" fontId="47" fillId="0" borderId="0" xfId="31" applyNumberFormat="1" applyFont="1" applyFill="1" applyAlignment="1">
      <alignment horizontal="left" vertical="center" wrapText="1"/>
    </xf>
    <xf numFmtId="49" fontId="46" fillId="0" borderId="0" xfId="31" applyNumberFormat="1" applyFont="1" applyFill="1" applyAlignment="1">
      <alignment horizontal="left" vertical="center" wrapText="1"/>
    </xf>
    <xf numFmtId="0" fontId="100" fillId="0" borderId="0" xfId="32" applyFont="1" applyFill="1" applyAlignment="1">
      <alignment horizontal="left" vertical="center" wrapText="1"/>
    </xf>
    <xf numFmtId="0" fontId="80" fillId="0" borderId="0" xfId="32" applyFont="1" applyFill="1" applyBorder="1" applyAlignment="1">
      <alignment horizontal="center" vertical="center" wrapText="1"/>
    </xf>
    <xf numFmtId="0" fontId="96" fillId="0" borderId="59" xfId="32" applyFont="1" applyFill="1" applyBorder="1" applyAlignment="1">
      <alignment horizontal="center" vertical="center" wrapText="1"/>
    </xf>
    <xf numFmtId="0" fontId="103" fillId="0" borderId="0" xfId="32" applyFont="1" applyFill="1" applyAlignment="1">
      <alignment horizontal="left" wrapText="1"/>
    </xf>
    <xf numFmtId="0" fontId="80" fillId="0" borderId="21" xfId="32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52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6" fillId="0" borderId="55" xfId="0" applyNumberFormat="1" applyFont="1" applyFill="1" applyBorder="1" applyAlignment="1">
      <alignment horizontal="center" vertical="center"/>
    </xf>
    <xf numFmtId="2" fontId="16" fillId="0" borderId="50" xfId="0" applyNumberFormat="1" applyFont="1" applyFill="1" applyBorder="1" applyAlignment="1">
      <alignment horizontal="center" vertical="center"/>
    </xf>
    <xf numFmtId="2" fontId="16" fillId="0" borderId="5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" fontId="62" fillId="0" borderId="71" xfId="0" applyNumberFormat="1" applyFont="1" applyFill="1" applyBorder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/>
    </xf>
    <xf numFmtId="1" fontId="62" fillId="0" borderId="78" xfId="0" applyNumberFormat="1" applyFont="1" applyFill="1" applyBorder="1" applyAlignment="1">
      <alignment horizontal="center" vertical="center"/>
    </xf>
    <xf numFmtId="1" fontId="62" fillId="0" borderId="79" xfId="0" applyNumberFormat="1" applyFont="1" applyFill="1" applyBorder="1" applyAlignment="1">
      <alignment horizontal="center" vertical="center"/>
    </xf>
    <xf numFmtId="1" fontId="62" fillId="0" borderId="74" xfId="0" applyNumberFormat="1" applyFont="1" applyFill="1" applyBorder="1" applyAlignment="1">
      <alignment horizontal="center" vertical="center"/>
    </xf>
    <xf numFmtId="1" fontId="62" fillId="0" borderId="56" xfId="0" applyNumberFormat="1" applyFont="1" applyFill="1" applyBorder="1" applyAlignment="1">
      <alignment horizontal="center" vertical="center"/>
    </xf>
    <xf numFmtId="1" fontId="62" fillId="0" borderId="72" xfId="0" applyNumberFormat="1" applyFont="1" applyFill="1" applyBorder="1" applyAlignment="1">
      <alignment horizontal="center" vertical="center"/>
    </xf>
    <xf numFmtId="1" fontId="62" fillId="0" borderId="30" xfId="0" applyNumberFormat="1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/>
    </xf>
    <xf numFmtId="0" fontId="62" fillId="0" borderId="60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wrapText="1"/>
    </xf>
    <xf numFmtId="170" fontId="49" fillId="0" borderId="18" xfId="1" applyNumberFormat="1" applyFont="1" applyFill="1" applyBorder="1" applyAlignment="1">
      <alignment horizontal="center" vertical="center"/>
    </xf>
    <xf numFmtId="170" fontId="49" fillId="0" borderId="68" xfId="1" applyNumberFormat="1" applyFont="1" applyFill="1" applyBorder="1" applyAlignment="1">
      <alignment horizontal="center" vertical="center"/>
    </xf>
    <xf numFmtId="49" fontId="62" fillId="0" borderId="5" xfId="0" applyNumberFormat="1" applyFont="1" applyFill="1" applyBorder="1" applyAlignment="1">
      <alignment vertical="center" wrapText="1"/>
    </xf>
    <xf numFmtId="0" fontId="12" fillId="0" borderId="76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vertical="center" wrapText="1"/>
    </xf>
    <xf numFmtId="0" fontId="12" fillId="0" borderId="77" xfId="0" applyFont="1" applyFill="1" applyBorder="1" applyAlignment="1">
      <alignment vertical="center"/>
    </xf>
    <xf numFmtId="167" fontId="49" fillId="0" borderId="78" xfId="0" applyNumberFormat="1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167" fontId="49" fillId="0" borderId="79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167" fontId="49" fillId="0" borderId="8" xfId="0" applyNumberFormat="1" applyFont="1" applyFill="1" applyBorder="1" applyAlignment="1">
      <alignment horizontal="center" vertical="center"/>
    </xf>
    <xf numFmtId="167" fontId="49" fillId="0" borderId="56" xfId="0" applyNumberFormat="1" applyFont="1" applyFill="1" applyBorder="1" applyAlignment="1">
      <alignment horizontal="center" vertical="center"/>
    </xf>
    <xf numFmtId="167" fontId="49" fillId="0" borderId="53" xfId="0" applyNumberFormat="1" applyFont="1" applyFill="1" applyBorder="1" applyAlignment="1">
      <alignment horizontal="center" vertical="center"/>
    </xf>
    <xf numFmtId="167" fontId="49" fillId="0" borderId="20" xfId="0" applyNumberFormat="1" applyFont="1" applyFill="1" applyBorder="1" applyAlignment="1">
      <alignment horizontal="center" vertical="center"/>
    </xf>
    <xf numFmtId="167" fontId="49" fillId="0" borderId="75" xfId="0" applyNumberFormat="1" applyFont="1" applyFill="1" applyBorder="1" applyAlignment="1">
      <alignment horizontal="center" vertical="center"/>
    </xf>
    <xf numFmtId="167" fontId="49" fillId="0" borderId="58" xfId="0" applyNumberFormat="1" applyFont="1" applyFill="1" applyBorder="1" applyAlignment="1">
      <alignment horizontal="center" vertical="center"/>
    </xf>
    <xf numFmtId="167" fontId="49" fillId="0" borderId="18" xfId="0" applyNumberFormat="1" applyFont="1" applyFill="1" applyBorder="1" applyAlignment="1">
      <alignment horizontal="center" vertical="center"/>
    </xf>
    <xf numFmtId="167" fontId="49" fillId="0" borderId="68" xfId="0" applyNumberFormat="1" applyFont="1" applyFill="1" applyBorder="1" applyAlignment="1">
      <alignment horizontal="center" vertical="center"/>
    </xf>
    <xf numFmtId="167" fontId="49" fillId="0" borderId="72" xfId="0" applyNumberFormat="1" applyFont="1" applyFill="1" applyBorder="1" applyAlignment="1">
      <alignment horizontal="center" vertical="center"/>
    </xf>
    <xf numFmtId="167" fontId="49" fillId="0" borderId="47" xfId="0" applyNumberFormat="1" applyFont="1" applyFill="1" applyBorder="1" applyAlignment="1">
      <alignment horizontal="center" vertical="center"/>
    </xf>
    <xf numFmtId="167" fontId="49" fillId="0" borderId="30" xfId="0" applyNumberFormat="1" applyFont="1" applyFill="1" applyBorder="1" applyAlignment="1">
      <alignment horizontal="center" vertical="center"/>
    </xf>
    <xf numFmtId="168" fontId="62" fillId="0" borderId="5" xfId="0" applyNumberFormat="1" applyFont="1" applyFill="1" applyBorder="1" applyAlignment="1">
      <alignment vertical="center" wrapText="1"/>
    </xf>
    <xf numFmtId="168" fontId="62" fillId="0" borderId="76" xfId="0" applyNumberFormat="1" applyFont="1" applyFill="1" applyBorder="1" applyAlignment="1">
      <alignment vertical="center" wrapText="1"/>
    </xf>
    <xf numFmtId="168" fontId="62" fillId="0" borderId="4" xfId="0" applyNumberFormat="1" applyFont="1" applyFill="1" applyBorder="1" applyAlignment="1">
      <alignment vertical="center" wrapText="1"/>
    </xf>
    <xf numFmtId="168" fontId="62" fillId="0" borderId="6" xfId="0" applyNumberFormat="1" applyFont="1" applyFill="1" applyBorder="1" applyAlignment="1">
      <alignment vertical="center" wrapText="1"/>
    </xf>
    <xf numFmtId="168" fontId="62" fillId="0" borderId="31" xfId="0" applyNumberFormat="1" applyFont="1" applyFill="1" applyBorder="1" applyAlignment="1">
      <alignment vertical="center" wrapText="1"/>
    </xf>
    <xf numFmtId="168" fontId="62" fillId="0" borderId="77" xfId="0" applyNumberFormat="1" applyFont="1" applyFill="1" applyBorder="1" applyAlignment="1">
      <alignment vertical="center" wrapText="1"/>
    </xf>
    <xf numFmtId="170" fontId="49" fillId="0" borderId="74" xfId="1" applyNumberFormat="1" applyFont="1" applyFill="1" applyBorder="1" applyAlignment="1">
      <alignment horizontal="center" vertical="center"/>
    </xf>
    <xf numFmtId="170" fontId="49" fillId="0" borderId="8" xfId="1" applyNumberFormat="1" applyFont="1" applyFill="1" applyBorder="1" applyAlignment="1">
      <alignment horizontal="center" vertical="center"/>
    </xf>
    <xf numFmtId="170" fontId="49" fillId="0" borderId="56" xfId="1" applyNumberFormat="1" applyFont="1" applyFill="1" applyBorder="1" applyAlignment="1">
      <alignment horizontal="center" vertical="center"/>
    </xf>
    <xf numFmtId="170" fontId="49" fillId="0" borderId="53" xfId="1" applyNumberFormat="1" applyFont="1" applyFill="1" applyBorder="1" applyAlignment="1">
      <alignment horizontal="center" vertical="center"/>
    </xf>
    <xf numFmtId="170" fontId="49" fillId="0" borderId="20" xfId="1" applyNumberFormat="1" applyFont="1" applyFill="1" applyBorder="1" applyAlignment="1">
      <alignment horizontal="center" vertical="center"/>
    </xf>
    <xf numFmtId="170" fontId="49" fillId="0" borderId="75" xfId="1" applyNumberFormat="1" applyFont="1" applyFill="1" applyBorder="1" applyAlignment="1">
      <alignment horizontal="center" vertical="center"/>
    </xf>
    <xf numFmtId="170" fontId="49" fillId="0" borderId="58" xfId="1" applyNumberFormat="1" applyFont="1" applyFill="1" applyBorder="1" applyAlignment="1">
      <alignment horizontal="center" vertical="center"/>
    </xf>
    <xf numFmtId="168" fontId="62" fillId="0" borderId="57" xfId="0" applyNumberFormat="1" applyFont="1" applyFill="1" applyBorder="1" applyAlignment="1">
      <alignment horizontal="left" vertical="top" wrapText="1"/>
    </xf>
    <xf numFmtId="168" fontId="62" fillId="0" borderId="61" xfId="0" applyNumberFormat="1" applyFont="1" applyFill="1" applyBorder="1" applyAlignment="1">
      <alignment horizontal="left" vertical="top" wrapText="1"/>
    </xf>
    <xf numFmtId="167" fontId="49" fillId="0" borderId="13" xfId="0" applyNumberFormat="1" applyFont="1" applyFill="1" applyBorder="1" applyAlignment="1">
      <alignment horizontal="center" vertical="center"/>
    </xf>
    <xf numFmtId="167" fontId="49" fillId="0" borderId="41" xfId="0" applyNumberFormat="1" applyFont="1" applyFill="1" applyBorder="1" applyAlignment="1">
      <alignment horizontal="center" vertical="center"/>
    </xf>
    <xf numFmtId="167" fontId="49" fillId="0" borderId="57" xfId="0" applyNumberFormat="1" applyFont="1" applyFill="1" applyBorder="1" applyAlignment="1">
      <alignment horizontal="center" vertical="center"/>
    </xf>
    <xf numFmtId="167" fontId="49" fillId="0" borderId="61" xfId="0" applyNumberFormat="1" applyFont="1" applyFill="1" applyBorder="1" applyAlignment="1">
      <alignment horizontal="center" vertical="center"/>
    </xf>
    <xf numFmtId="168" fontId="62" fillId="0" borderId="29" xfId="0" applyNumberFormat="1" applyFont="1" applyFill="1" applyBorder="1" applyAlignment="1">
      <alignment horizontal="left" vertical="top" wrapText="1"/>
    </xf>
    <xf numFmtId="168" fontId="62" fillId="0" borderId="19" xfId="0" applyNumberFormat="1" applyFont="1" applyFill="1" applyBorder="1" applyAlignment="1">
      <alignment horizontal="left" vertical="top" wrapText="1"/>
    </xf>
    <xf numFmtId="167" fontId="49" fillId="0" borderId="16" xfId="0" applyNumberFormat="1" applyFont="1" applyFill="1" applyBorder="1" applyAlignment="1">
      <alignment horizontal="center" vertical="center"/>
    </xf>
    <xf numFmtId="167" fontId="49" fillId="0" borderId="43" xfId="0" applyNumberFormat="1" applyFont="1" applyFill="1" applyBorder="1" applyAlignment="1">
      <alignment horizontal="center" vertical="center"/>
    </xf>
    <xf numFmtId="167" fontId="49" fillId="0" borderId="29" xfId="0" applyNumberFormat="1" applyFont="1" applyFill="1" applyBorder="1" applyAlignment="1">
      <alignment horizontal="center" vertical="center"/>
    </xf>
    <xf numFmtId="167" fontId="49" fillId="0" borderId="19" xfId="0" applyNumberFormat="1" applyFont="1" applyFill="1" applyBorder="1" applyAlignment="1">
      <alignment horizontal="center" vertical="center"/>
    </xf>
    <xf numFmtId="167" fontId="49" fillId="0" borderId="40" xfId="0" applyNumberFormat="1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left" vertical="center" wrapText="1"/>
    </xf>
    <xf numFmtId="0" fontId="62" fillId="0" borderId="73" xfId="0" applyFont="1" applyFill="1" applyBorder="1" applyAlignment="1">
      <alignment horizontal="left" vertical="center" wrapText="1"/>
    </xf>
    <xf numFmtId="49" fontId="62" fillId="0" borderId="51" xfId="0" applyNumberFormat="1" applyFont="1" applyFill="1" applyBorder="1" applyAlignment="1">
      <alignment horizontal="center" vertical="center"/>
    </xf>
    <xf numFmtId="49" fontId="62" fillId="0" borderId="50" xfId="0" applyNumberFormat="1" applyFont="1" applyFill="1" applyBorder="1" applyAlignment="1">
      <alignment horizontal="center" vertical="center"/>
    </xf>
    <xf numFmtId="49" fontId="62" fillId="0" borderId="73" xfId="0" applyNumberFormat="1" applyFont="1" applyFill="1" applyBorder="1" applyAlignment="1">
      <alignment horizontal="center" vertical="center"/>
    </xf>
    <xf numFmtId="49" fontId="62" fillId="0" borderId="52" xfId="0" applyNumberFormat="1" applyFont="1" applyFill="1" applyBorder="1" applyAlignment="1">
      <alignment horizontal="center" vertical="center"/>
    </xf>
    <xf numFmtId="168" fontId="62" fillId="0" borderId="66" xfId="0" applyNumberFormat="1" applyFont="1" applyFill="1" applyBorder="1" applyAlignment="1">
      <alignment horizontal="left" vertical="top" wrapText="1"/>
    </xf>
    <xf numFmtId="168" fontId="62" fillId="0" borderId="69" xfId="0" applyNumberFormat="1" applyFont="1" applyFill="1" applyBorder="1" applyAlignment="1">
      <alignment horizontal="left" vertical="top" wrapText="1"/>
    </xf>
    <xf numFmtId="167" fontId="49" fillId="0" borderId="75" xfId="0" applyNumberFormat="1" applyFont="1" applyFill="1" applyBorder="1" applyAlignment="1">
      <alignment horizontal="center"/>
    </xf>
    <xf numFmtId="167" fontId="49" fillId="0" borderId="54" xfId="0" applyNumberFormat="1" applyFont="1" applyFill="1" applyBorder="1" applyAlignment="1">
      <alignment horizontal="center"/>
    </xf>
    <xf numFmtId="167" fontId="49" fillId="0" borderId="45" xfId="0" applyNumberFormat="1" applyFont="1" applyFill="1" applyBorder="1" applyAlignment="1">
      <alignment horizontal="center"/>
    </xf>
    <xf numFmtId="167" fontId="49" fillId="0" borderId="66" xfId="0" applyNumberFormat="1" applyFont="1" applyFill="1" applyBorder="1" applyAlignment="1">
      <alignment horizontal="center"/>
    </xf>
    <xf numFmtId="167" fontId="49" fillId="0" borderId="69" xfId="0" applyNumberFormat="1" applyFont="1" applyFill="1" applyBorder="1" applyAlignment="1">
      <alignment horizontal="center"/>
    </xf>
    <xf numFmtId="0" fontId="55" fillId="0" borderId="55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76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wrapText="1"/>
    </xf>
    <xf numFmtId="0" fontId="62" fillId="0" borderId="58" xfId="0" applyFont="1" applyFill="1" applyBorder="1" applyAlignment="1">
      <alignment horizontal="center"/>
    </xf>
    <xf numFmtId="0" fontId="62" fillId="0" borderId="59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59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9" xfId="0" applyFont="1" applyFill="1" applyBorder="1" applyAlignment="1">
      <alignment horizontal="left"/>
    </xf>
    <xf numFmtId="0" fontId="62" fillId="0" borderId="16" xfId="0" applyFont="1" applyFill="1" applyBorder="1" applyAlignment="1">
      <alignment horizontal="left"/>
    </xf>
    <xf numFmtId="0" fontId="62" fillId="0" borderId="19" xfId="0" applyFont="1" applyFill="1" applyBorder="1" applyAlignment="1">
      <alignment horizontal="left"/>
    </xf>
    <xf numFmtId="167" fontId="49" fillId="0" borderId="20" xfId="0" applyNumberFormat="1" applyFont="1" applyFill="1" applyBorder="1" applyAlignment="1">
      <alignment horizontal="center"/>
    </xf>
    <xf numFmtId="167" fontId="49" fillId="0" borderId="19" xfId="0" applyNumberFormat="1" applyFont="1" applyFill="1" applyBorder="1" applyAlignment="1">
      <alignment horizontal="center"/>
    </xf>
    <xf numFmtId="167" fontId="49" fillId="0" borderId="16" xfId="0" applyNumberFormat="1" applyFont="1" applyFill="1" applyBorder="1" applyAlignment="1">
      <alignment horizontal="center"/>
    </xf>
    <xf numFmtId="167" fontId="49" fillId="0" borderId="43" xfId="0" applyNumberFormat="1" applyFont="1" applyFill="1" applyBorder="1" applyAlignment="1">
      <alignment horizontal="center"/>
    </xf>
    <xf numFmtId="0" fontId="62" fillId="0" borderId="66" xfId="0" applyFont="1" applyFill="1" applyBorder="1" applyAlignment="1">
      <alignment horizontal="left"/>
    </xf>
    <xf numFmtId="0" fontId="62" fillId="0" borderId="54" xfId="0" applyFont="1" applyFill="1" applyBorder="1" applyAlignment="1">
      <alignment horizontal="left"/>
    </xf>
    <xf numFmtId="0" fontId="62" fillId="0" borderId="69" xfId="0" applyFont="1" applyFill="1" applyBorder="1" applyAlignment="1">
      <alignment horizontal="left"/>
    </xf>
    <xf numFmtId="0" fontId="55" fillId="0" borderId="9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1" fontId="62" fillId="0" borderId="42" xfId="0" applyNumberFormat="1" applyFont="1" applyFill="1" applyBorder="1" applyAlignment="1">
      <alignment horizontal="center" vertical="center"/>
    </xf>
    <xf numFmtId="1" fontId="62" fillId="0" borderId="70" xfId="0" applyNumberFormat="1" applyFont="1" applyFill="1" applyBorder="1" applyAlignment="1">
      <alignment horizontal="center" vertical="center"/>
    </xf>
    <xf numFmtId="1" fontId="62" fillId="0" borderId="25" xfId="0" applyNumberFormat="1" applyFont="1" applyFill="1" applyBorder="1" applyAlignment="1">
      <alignment horizontal="center" vertical="center"/>
    </xf>
    <xf numFmtId="1" fontId="62" fillId="0" borderId="34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168" fontId="62" fillId="0" borderId="13" xfId="0" applyNumberFormat="1" applyFont="1" applyFill="1" applyBorder="1" applyAlignment="1">
      <alignment horizontal="left" vertical="top" wrapText="1"/>
    </xf>
    <xf numFmtId="168" fontId="62" fillId="0" borderId="16" xfId="0" applyNumberFormat="1" applyFont="1" applyFill="1" applyBorder="1" applyAlignment="1">
      <alignment horizontal="left" vertical="top" wrapText="1"/>
    </xf>
    <xf numFmtId="0" fontId="62" fillId="0" borderId="50" xfId="0" applyFont="1" applyFill="1" applyBorder="1" applyAlignment="1">
      <alignment horizontal="left" vertical="center" wrapText="1"/>
    </xf>
    <xf numFmtId="168" fontId="62" fillId="0" borderId="36" xfId="0" applyNumberFormat="1" applyFont="1" applyFill="1" applyBorder="1" applyAlignment="1">
      <alignment vertical="center" wrapText="1"/>
    </xf>
    <xf numFmtId="168" fontId="62" fillId="0" borderId="15" xfId="0" applyNumberFormat="1" applyFont="1" applyFill="1" applyBorder="1" applyAlignment="1">
      <alignment vertical="center" wrapText="1"/>
    </xf>
    <xf numFmtId="168" fontId="62" fillId="0" borderId="0" xfId="0" applyNumberFormat="1" applyFont="1" applyFill="1" applyBorder="1" applyAlignment="1">
      <alignment vertical="center" wrapText="1"/>
    </xf>
    <xf numFmtId="168" fontId="62" fillId="0" borderId="9" xfId="0" applyNumberFormat="1" applyFont="1" applyFill="1" applyBorder="1" applyAlignment="1">
      <alignment vertical="center" wrapText="1"/>
    </xf>
    <xf numFmtId="167" fontId="49" fillId="0" borderId="46" xfId="0" applyNumberFormat="1" applyFont="1" applyFill="1" applyBorder="1" applyAlignment="1">
      <alignment horizontal="center" vertical="center"/>
    </xf>
    <xf numFmtId="167" fontId="49" fillId="0" borderId="80" xfId="0" applyNumberFormat="1" applyFont="1" applyFill="1" applyBorder="1" applyAlignment="1">
      <alignment horizontal="center" vertical="center"/>
    </xf>
    <xf numFmtId="167" fontId="49" fillId="0" borderId="24" xfId="0" applyNumberFormat="1" applyFont="1" applyFill="1" applyBorder="1" applyAlignment="1">
      <alignment horizontal="center" vertical="center"/>
    </xf>
    <xf numFmtId="167" fontId="49" fillId="0" borderId="62" xfId="0" applyNumberFormat="1" applyFont="1" applyFill="1" applyBorder="1" applyAlignment="1">
      <alignment horizontal="center" vertical="center"/>
    </xf>
    <xf numFmtId="170" fontId="49" fillId="0" borderId="26" xfId="1" applyNumberFormat="1" applyFont="1" applyFill="1" applyBorder="1" applyAlignment="1">
      <alignment horizontal="center" vertical="center"/>
    </xf>
    <xf numFmtId="170" fontId="49" fillId="0" borderId="37" xfId="1" applyNumberFormat="1" applyFont="1" applyFill="1" applyBorder="1" applyAlignment="1">
      <alignment horizontal="center" vertical="center"/>
    </xf>
    <xf numFmtId="170" fontId="49" fillId="0" borderId="47" xfId="1" applyNumberFormat="1" applyFont="1" applyFill="1" applyBorder="1" applyAlignment="1">
      <alignment horizontal="center" vertical="center"/>
    </xf>
    <xf numFmtId="170" fontId="49" fillId="0" borderId="30" xfId="1" applyNumberFormat="1" applyFont="1" applyFill="1" applyBorder="1" applyAlignment="1">
      <alignment horizontal="center" vertical="center"/>
    </xf>
    <xf numFmtId="0" fontId="62" fillId="0" borderId="75" xfId="0" applyFont="1" applyFill="1" applyBorder="1" applyAlignment="1">
      <alignment horizontal="center"/>
    </xf>
    <xf numFmtId="0" fontId="62" fillId="0" borderId="69" xfId="0" applyFont="1" applyFill="1" applyBorder="1" applyAlignment="1">
      <alignment horizontal="center"/>
    </xf>
    <xf numFmtId="0" fontId="62" fillId="0" borderId="57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0" fontId="62" fillId="0" borderId="61" xfId="0" applyFont="1" applyFill="1" applyBorder="1" applyAlignment="1">
      <alignment horizontal="left"/>
    </xf>
    <xf numFmtId="167" fontId="62" fillId="0" borderId="53" xfId="0" applyNumberFormat="1" applyFont="1" applyFill="1" applyBorder="1" applyAlignment="1">
      <alignment horizontal="center"/>
    </xf>
    <xf numFmtId="167" fontId="62" fillId="0" borderId="61" xfId="0" applyNumberFormat="1" applyFont="1" applyFill="1" applyBorder="1" applyAlignment="1">
      <alignment horizontal="center"/>
    </xf>
    <xf numFmtId="167" fontId="62" fillId="0" borderId="13" xfId="0" applyNumberFormat="1" applyFont="1" applyFill="1" applyBorder="1" applyAlignment="1">
      <alignment horizontal="center"/>
    </xf>
    <xf numFmtId="167" fontId="62" fillId="0" borderId="41" xfId="0" applyNumberFormat="1" applyFont="1" applyFill="1" applyBorder="1" applyAlignment="1">
      <alignment horizontal="center"/>
    </xf>
    <xf numFmtId="168" fontId="62" fillId="0" borderId="54" xfId="0" applyNumberFormat="1" applyFont="1" applyFill="1" applyBorder="1" applyAlignment="1">
      <alignment horizontal="left" vertical="top" wrapText="1"/>
    </xf>
    <xf numFmtId="0" fontId="62" fillId="0" borderId="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6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74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38" xfId="0" applyFont="1" applyFill="1" applyBorder="1" applyAlignment="1">
      <alignment horizontal="center" wrapText="1"/>
    </xf>
    <xf numFmtId="0" fontId="62" fillId="0" borderId="56" xfId="0" applyFont="1" applyFill="1" applyBorder="1" applyAlignment="1">
      <alignment horizontal="center" wrapText="1"/>
    </xf>
    <xf numFmtId="0" fontId="62" fillId="0" borderId="9" xfId="0" applyFont="1" applyFill="1" applyBorder="1" applyAlignment="1">
      <alignment horizontal="center" wrapText="1"/>
    </xf>
    <xf numFmtId="0" fontId="62" fillId="0" borderId="40" xfId="0" applyFont="1" applyFill="1" applyBorder="1" applyAlignment="1">
      <alignment horizontal="center" wrapText="1"/>
    </xf>
    <xf numFmtId="0" fontId="62" fillId="0" borderId="75" xfId="0" applyFont="1" applyFill="1" applyBorder="1" applyAlignment="1">
      <alignment horizontal="center" wrapText="1"/>
    </xf>
    <xf numFmtId="0" fontId="62" fillId="0" borderId="69" xfId="0" applyFont="1" applyFill="1" applyBorder="1" applyAlignment="1">
      <alignment horizontal="center" wrapText="1"/>
    </xf>
    <xf numFmtId="0" fontId="62" fillId="0" borderId="54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49" fillId="0" borderId="19" xfId="0" applyFont="1" applyFill="1" applyBorder="1" applyAlignment="1">
      <alignment horizontal="left"/>
    </xf>
    <xf numFmtId="167" fontId="62" fillId="0" borderId="20" xfId="0" applyNumberFormat="1" applyFont="1" applyFill="1" applyBorder="1" applyAlignment="1">
      <alignment horizontal="center"/>
    </xf>
    <xf numFmtId="167" fontId="62" fillId="0" borderId="19" xfId="0" applyNumberFormat="1" applyFont="1" applyFill="1" applyBorder="1" applyAlignment="1">
      <alignment horizontal="center"/>
    </xf>
    <xf numFmtId="167" fontId="62" fillId="0" borderId="16" xfId="0" applyNumberFormat="1" applyFont="1" applyFill="1" applyBorder="1" applyAlignment="1">
      <alignment horizontal="center"/>
    </xf>
    <xf numFmtId="167" fontId="62" fillId="0" borderId="43" xfId="0" applyNumberFormat="1" applyFont="1" applyFill="1" applyBorder="1" applyAlignment="1">
      <alignment horizontal="center"/>
    </xf>
    <xf numFmtId="0" fontId="49" fillId="0" borderId="29" xfId="0" applyFont="1" applyFill="1" applyBorder="1" applyAlignment="1">
      <alignment horizontal="left" wrapText="1"/>
    </xf>
    <xf numFmtId="0" fontId="49" fillId="0" borderId="33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/>
    </xf>
    <xf numFmtId="0" fontId="49" fillId="0" borderId="35" xfId="0" applyFont="1" applyFill="1" applyBorder="1" applyAlignment="1">
      <alignment horizontal="left"/>
    </xf>
    <xf numFmtId="167" fontId="49" fillId="0" borderId="25" xfId="0" applyNumberFormat="1" applyFont="1" applyFill="1" applyBorder="1" applyAlignment="1">
      <alignment horizontal="center"/>
    </xf>
    <xf numFmtId="167" fontId="49" fillId="0" borderId="35" xfId="0" applyNumberFormat="1" applyFont="1" applyFill="1" applyBorder="1" applyAlignment="1">
      <alignment horizontal="center"/>
    </xf>
    <xf numFmtId="167" fontId="49" fillId="0" borderId="21" xfId="0" applyNumberFormat="1" applyFont="1" applyFill="1" applyBorder="1" applyAlignment="1">
      <alignment horizontal="center"/>
    </xf>
    <xf numFmtId="167" fontId="49" fillId="0" borderId="48" xfId="0" applyNumberFormat="1" applyFont="1" applyFill="1" applyBorder="1" applyAlignment="1">
      <alignment horizontal="center"/>
    </xf>
    <xf numFmtId="0" fontId="49" fillId="0" borderId="31" xfId="0" applyFont="1" applyFill="1" applyBorder="1" applyAlignment="1">
      <alignment horizontal="left"/>
    </xf>
    <xf numFmtId="0" fontId="49" fillId="0" borderId="9" xfId="0" applyFont="1" applyFill="1" applyBorder="1" applyAlignment="1">
      <alignment horizontal="left"/>
    </xf>
    <xf numFmtId="0" fontId="49" fillId="0" borderId="77" xfId="0" applyFont="1" applyFill="1" applyBorder="1" applyAlignment="1">
      <alignment horizontal="left"/>
    </xf>
    <xf numFmtId="167" fontId="49" fillId="0" borderId="56" xfId="0" applyNumberFormat="1" applyFont="1" applyFill="1" applyBorder="1" applyAlignment="1">
      <alignment horizontal="center"/>
    </xf>
    <xf numFmtId="167" fontId="49" fillId="0" borderId="77" xfId="0" applyNumberFormat="1" applyFont="1" applyFill="1" applyBorder="1" applyAlignment="1">
      <alignment horizontal="center"/>
    </xf>
    <xf numFmtId="167" fontId="49" fillId="0" borderId="9" xfId="0" applyNumberFormat="1" applyFont="1" applyFill="1" applyBorder="1" applyAlignment="1">
      <alignment horizontal="center"/>
    </xf>
    <xf numFmtId="167" fontId="49" fillId="0" borderId="4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center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0" borderId="59" xfId="0" applyNumberFormat="1" applyFont="1" applyFill="1" applyBorder="1" applyAlignment="1">
      <alignment horizontal="center" vertical="center" wrapText="1"/>
    </xf>
    <xf numFmtId="2" fontId="46" fillId="0" borderId="59" xfId="0" applyNumberFormat="1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49" fontId="46" fillId="0" borderId="80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center" wrapText="1"/>
    </xf>
    <xf numFmtId="49" fontId="46" fillId="0" borderId="46" xfId="0" applyNumberFormat="1" applyFont="1" applyFill="1" applyBorder="1" applyAlignment="1">
      <alignment horizontal="center" vertical="center" wrapText="1"/>
    </xf>
    <xf numFmtId="49" fontId="46" fillId="0" borderId="62" xfId="0" applyNumberFormat="1" applyFont="1" applyFill="1" applyBorder="1" applyAlignment="1">
      <alignment horizontal="center" vertical="center" wrapText="1"/>
    </xf>
    <xf numFmtId="2" fontId="46" fillId="0" borderId="62" xfId="0" applyNumberFormat="1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 vertical="top" wrapText="1"/>
    </xf>
    <xf numFmtId="0" fontId="46" fillId="0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/>
    </xf>
    <xf numFmtId="2" fontId="46" fillId="0" borderId="7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2" fontId="46" fillId="0" borderId="5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60" xfId="0" applyNumberFormat="1" applyFont="1" applyFill="1" applyBorder="1" applyAlignment="1">
      <alignment horizontal="center" vertical="center" wrapText="1"/>
    </xf>
    <xf numFmtId="2" fontId="46" fillId="0" borderId="60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top" wrapText="1"/>
    </xf>
    <xf numFmtId="0" fontId="46" fillId="0" borderId="59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59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 vertical="top" wrapText="1"/>
    </xf>
    <xf numFmtId="0" fontId="46" fillId="0" borderId="65" xfId="0" applyFont="1" applyFill="1" applyBorder="1" applyAlignment="1">
      <alignment horizontal="center" vertical="top" wrapText="1"/>
    </xf>
    <xf numFmtId="0" fontId="46" fillId="0" borderId="68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/>
    </xf>
    <xf numFmtId="0" fontId="46" fillId="0" borderId="54" xfId="0" applyFont="1" applyFill="1" applyBorder="1" applyAlignment="1">
      <alignment horizontal="center"/>
    </xf>
    <xf numFmtId="0" fontId="46" fillId="0" borderId="45" xfId="0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65" xfId="0" applyFont="1" applyFill="1" applyBorder="1" applyAlignment="1">
      <alignment horizontal="center"/>
    </xf>
    <xf numFmtId="0" fontId="46" fillId="0" borderId="68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 vertical="top" wrapText="1"/>
    </xf>
    <xf numFmtId="0" fontId="46" fillId="0" borderId="70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top" wrapText="1"/>
    </xf>
    <xf numFmtId="0" fontId="46" fillId="0" borderId="57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70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27" xfId="0" applyFont="1" applyFill="1" applyBorder="1" applyAlignment="1">
      <alignment horizontal="center" vertical="top" wrapText="1"/>
    </xf>
    <xf numFmtId="0" fontId="46" fillId="0" borderId="64" xfId="0" applyFont="1" applyFill="1" applyBorder="1" applyAlignment="1">
      <alignment horizontal="center" vertical="top" wrapText="1"/>
    </xf>
    <xf numFmtId="0" fontId="46" fillId="0" borderId="28" xfId="0" applyFont="1" applyFill="1" applyBorder="1" applyAlignment="1">
      <alignment horizontal="center" vertical="top" wrapText="1"/>
    </xf>
    <xf numFmtId="0" fontId="59" fillId="0" borderId="73" xfId="0" applyFont="1" applyFill="1" applyBorder="1" applyAlignment="1">
      <alignment horizontal="center" vertical="top" wrapText="1"/>
    </xf>
    <xf numFmtId="0" fontId="59" fillId="0" borderId="64" xfId="0" applyFont="1" applyFill="1" applyBorder="1" applyAlignment="1">
      <alignment horizontal="center" vertical="top" wrapText="1"/>
    </xf>
    <xf numFmtId="0" fontId="59" fillId="0" borderId="51" xfId="0" applyFont="1" applyFill="1" applyBorder="1" applyAlignment="1">
      <alignment horizontal="center" vertical="top" wrapText="1"/>
    </xf>
    <xf numFmtId="0" fontId="59" fillId="0" borderId="55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center" vertical="top" wrapText="1"/>
    </xf>
    <xf numFmtId="0" fontId="59" fillId="0" borderId="52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horizontal="center" vertical="top" wrapText="1"/>
    </xf>
    <xf numFmtId="0" fontId="59" fillId="0" borderId="28" xfId="0" applyFont="1" applyFill="1" applyBorder="1" applyAlignment="1">
      <alignment horizontal="center" vertical="top" wrapText="1"/>
    </xf>
    <xf numFmtId="0" fontId="46" fillId="0" borderId="55" xfId="0" applyFont="1" applyFill="1" applyBorder="1" applyAlignment="1">
      <alignment horizontal="center" vertical="top" wrapText="1"/>
    </xf>
    <xf numFmtId="0" fontId="46" fillId="0" borderId="50" xfId="0" applyFont="1" applyFill="1" applyBorder="1" applyAlignment="1">
      <alignment horizontal="center" vertical="top" wrapText="1"/>
    </xf>
    <xf numFmtId="0" fontId="46" fillId="0" borderId="52" xfId="0" applyFont="1" applyFill="1" applyBorder="1" applyAlignment="1">
      <alignment horizontal="center" vertical="top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167" fontId="46" fillId="0" borderId="55" xfId="0" applyNumberFormat="1" applyFont="1" applyFill="1" applyBorder="1" applyAlignment="1">
      <alignment horizontal="center" vertical="center"/>
    </xf>
    <xf numFmtId="167" fontId="46" fillId="0" borderId="50" xfId="0" applyNumberFormat="1" applyFont="1" applyFill="1" applyBorder="1" applyAlignment="1">
      <alignment horizontal="center" vertical="center"/>
    </xf>
    <xf numFmtId="167" fontId="46" fillId="0" borderId="52" xfId="0" applyNumberFormat="1" applyFont="1" applyFill="1" applyBorder="1" applyAlignment="1">
      <alignment horizontal="center" vertical="center"/>
    </xf>
    <xf numFmtId="2" fontId="46" fillId="0" borderId="55" xfId="0" applyNumberFormat="1" applyFont="1" applyFill="1" applyBorder="1" applyAlignment="1">
      <alignment horizontal="center" vertical="center"/>
    </xf>
    <xf numFmtId="2" fontId="46" fillId="0" borderId="50" xfId="0" applyNumberFormat="1" applyFont="1" applyFill="1" applyBorder="1" applyAlignment="1">
      <alignment horizontal="center" vertical="center"/>
    </xf>
    <xf numFmtId="2" fontId="46" fillId="0" borderId="52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4" fontId="46" fillId="0" borderId="4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4" fontId="46" fillId="0" borderId="39" xfId="0" applyNumberFormat="1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top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167" fontId="46" fillId="0" borderId="5" xfId="0" applyNumberFormat="1" applyFont="1" applyFill="1" applyBorder="1" applyAlignment="1">
      <alignment horizontal="center" vertical="center"/>
    </xf>
    <xf numFmtId="167" fontId="46" fillId="0" borderId="10" xfId="0" applyNumberFormat="1" applyFont="1" applyFill="1" applyBorder="1" applyAlignment="1">
      <alignment horizontal="center" vertical="center"/>
    </xf>
    <xf numFmtId="167" fontId="46" fillId="0" borderId="38" xfId="0" applyNumberFormat="1" applyFont="1" applyFill="1" applyBorder="1" applyAlignment="1">
      <alignment horizontal="center" vertical="center"/>
    </xf>
    <xf numFmtId="2" fontId="46" fillId="0" borderId="62" xfId="0" applyNumberFormat="1" applyFont="1" applyFill="1" applyBorder="1" applyAlignment="1">
      <alignment horizontal="center" vertical="center"/>
    </xf>
    <xf numFmtId="49" fontId="46" fillId="0" borderId="44" xfId="0" applyNumberFormat="1" applyFont="1" applyFill="1" applyBorder="1" applyAlignment="1">
      <alignment horizontal="center" vertical="center" wrapText="1"/>
    </xf>
    <xf numFmtId="49" fontId="46" fillId="0" borderId="65" xfId="0" applyNumberFormat="1" applyFont="1" applyFill="1" applyBorder="1" applyAlignment="1">
      <alignment horizontal="center" vertical="center" wrapText="1"/>
    </xf>
    <xf numFmtId="2" fontId="46" fillId="0" borderId="65" xfId="0" applyNumberFormat="1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 wrapText="1"/>
    </xf>
    <xf numFmtId="0" fontId="46" fillId="0" borderId="68" xfId="0" applyFont="1" applyFill="1" applyBorder="1" applyAlignment="1">
      <alignment horizontal="center" vertical="center"/>
    </xf>
    <xf numFmtId="2" fontId="46" fillId="0" borderId="65" xfId="0" applyNumberFormat="1" applyFont="1" applyFill="1" applyBorder="1" applyAlignment="1">
      <alignment horizontal="center" vertical="center" wrapText="1"/>
    </xf>
    <xf numFmtId="2" fontId="46" fillId="0" borderId="7" xfId="0" applyNumberFormat="1" applyFont="1" applyFill="1" applyBorder="1" applyAlignment="1">
      <alignment horizontal="center" vertical="center" wrapText="1"/>
    </xf>
  </cellXfs>
  <cellStyles count="33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 2 2 2 3 2" xfId="30"/>
    <cellStyle name="Обычный 3 2 2 2 3 2 2" xfId="32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4 2 2 2" xfId="31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17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Val val="1"/>
            </c:dLbl>
            <c:dLbl>
              <c:idx val="1"/>
              <c:layout>
                <c:manualLayout>
                  <c:x val="-4.0923591849977542E-2"/>
                  <c:y val="4.4343883168035912E-2"/>
                </c:manualLayout>
              </c:layout>
              <c:showVal val="1"/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Val val="1"/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Val val="1"/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Val val="1"/>
            </c:dLbl>
            <c:dLbl>
              <c:idx val="5"/>
              <c:layout>
                <c:manualLayout>
                  <c:x val="-3.7461674502354679E-2"/>
                  <c:y val="-5.1100542112688455E-2"/>
                </c:manualLayout>
              </c:layout>
              <c:showVal val="1"/>
            </c:dLbl>
            <c:dLbl>
              <c:idx val="6"/>
              <c:layout>
                <c:manualLayout>
                  <c:x val="-3.3382138986044356E-2"/>
                  <c:y val="-3.6459735714377911E-2"/>
                </c:manualLayout>
              </c:layout>
              <c:showVal val="1"/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Val val="1"/>
            </c:dLbl>
            <c:dLbl>
              <c:idx val="8"/>
              <c:layout>
                <c:manualLayout>
                  <c:x val="-4.0289033189074147E-2"/>
                  <c:y val="-5.5632624041315006E-2"/>
                </c:manualLayout>
              </c:layout>
              <c:showVal val="1"/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диаграмма!$AJ$27:$AT$27</c:f>
              <c:strCache>
                <c:ptCount val="11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</c:strCache>
            </c:strRef>
          </c:cat>
          <c:val>
            <c:numRef>
              <c:f>диаграмма!$AJ$28:$AT$28</c:f>
              <c:numCache>
                <c:formatCode>#,##0</c:formatCode>
                <c:ptCount val="11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  <c:pt idx="9">
                  <c:v>3554</c:v>
                </c:pt>
                <c:pt idx="10">
                  <c:v>2982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52E-2"/>
                </c:manualLayout>
              </c:layout>
              <c:showVal val="1"/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Val val="1"/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Val val="1"/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Val val="1"/>
            </c:dLbl>
            <c:dLbl>
              <c:idx val="4"/>
              <c:layout>
                <c:manualLayout>
                  <c:x val="-3.7291891021719689E-2"/>
                  <c:y val="3.8097406569626596E-2"/>
                </c:manualLayout>
              </c:layout>
              <c:showVal val="1"/>
            </c:dLbl>
            <c:dLbl>
              <c:idx val="5"/>
              <c:layout>
                <c:manualLayout>
                  <c:x val="-4.7355489793637413E-2"/>
                  <c:y val="-3.9196563103993234E-2"/>
                </c:manualLayout>
              </c:layout>
              <c:showVal val="1"/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Val val="1"/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Val val="1"/>
            </c:dLbl>
            <c:dLbl>
              <c:idx val="8"/>
              <c:layout>
                <c:manualLayout>
                  <c:x val="-2.3775750088093812E-2"/>
                  <c:y val="-3.5239343456581411E-2"/>
                </c:manualLayout>
              </c:layout>
              <c:showVal val="1"/>
            </c:dLbl>
            <c:dLbl>
              <c:idx val="9"/>
              <c:layout>
                <c:manualLayout>
                  <c:x val="-8.4134623347084606E-3"/>
                  <c:y val="3.9395920940141826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диаграмма!$AJ$27:$AT$27</c:f>
              <c:strCache>
                <c:ptCount val="11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</c:strCache>
            </c:strRef>
          </c:cat>
          <c:val>
            <c:numRef>
              <c:f>диаграмма!$AJ$29:$AT$29</c:f>
              <c:numCache>
                <c:formatCode>#,##0</c:formatCode>
                <c:ptCount val="11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  <c:pt idx="9">
                  <c:v>3149</c:v>
                </c:pt>
                <c:pt idx="10">
                  <c:v>4063</c:v>
                </c:pt>
              </c:numCache>
            </c:numRef>
          </c:val>
        </c:ser>
        <c:marker val="1"/>
        <c:axId val="60633088"/>
        <c:axId val="60634624"/>
      </c:lineChart>
      <c:catAx>
        <c:axId val="6063308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0634624"/>
        <c:crosses val="autoZero"/>
        <c:auto val="1"/>
        <c:lblAlgn val="ctr"/>
        <c:lblOffset val="100"/>
      </c:catAx>
      <c:valAx>
        <c:axId val="60634624"/>
        <c:scaling>
          <c:orientation val="minMax"/>
        </c:scaling>
        <c:axPos val="l"/>
        <c:majorGridlines/>
        <c:numFmt formatCode="#,##0" sourceLinked="1"/>
        <c:tickLblPos val="nextTo"/>
        <c:crossAx val="6063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73E-2"/>
        </c:manualLayout>
      </c:layout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45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77E-2"/>
                  <c:y val="3.82879063194024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5660560381E-2"/>
                  <c:y val="4.789205195504667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2.7252207222991849E-3"/>
                  <c:y val="1.352742445655859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485692337238332E-2"/>
                  <c:y val="3.90911058798074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65424284659E-2"/>
                  <c:y val="4.05208964264082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816757424376815E-2"/>
                  <c:y val="4.74284945151090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21557391006382E-2"/>
                  <c:y val="-3.94319940776642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4347130256650134E-3"/>
                  <c:y val="1.51965798089680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762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</c:numCache>
            </c:numRef>
          </c:val>
        </c:ser>
        <c:dLbls>
          <c:showVal val="1"/>
        </c:dLbls>
        <c:marker val="1"/>
        <c:axId val="65062784"/>
        <c:axId val="65064320"/>
      </c:lineChart>
      <c:catAx>
        <c:axId val="65062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64320"/>
        <c:crosses val="autoZero"/>
        <c:auto val="1"/>
        <c:lblAlgn val="ctr"/>
        <c:lblOffset val="100"/>
        <c:tickLblSkip val="1"/>
        <c:tickMarkSkip val="1"/>
      </c:catAx>
      <c:valAx>
        <c:axId val="65064320"/>
        <c:scaling>
          <c:orientation val="minMax"/>
          <c:min val="5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69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6278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55"/>
        </c:manualLayout>
      </c:layout>
      <c:lineChart>
        <c:grouping val="standard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65894805432873E-2"/>
                  <c:y val="-3.24391635635233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565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327036768003327E-2"/>
                  <c:y val="-5.224860261797884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8.0401317253760984E-2"/>
                  <c:y val="6.7078071726186534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6218668183124658E-2"/>
                  <c:y val="1.213514210707579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3012391882332181E-3"/>
                  <c:y val="-3.5010245111730832E-3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5283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894E-2"/>
                  <c:y val="4.846800833480722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5693921807856329E-2"/>
                  <c:y val="4.363555946099565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0490195927049226E-2"/>
                  <c:y val="5.73699580405255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33115258053E-2"/>
                  <c:y val="4.581817700998957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90302911454547E-2"/>
                  <c:y val="4.077530459900277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</c:numCache>
            </c:numRef>
          </c:val>
        </c:ser>
        <c:dLbls>
          <c:showVal val="1"/>
        </c:dLbls>
        <c:marker val="1"/>
        <c:axId val="65165568"/>
        <c:axId val="65212416"/>
      </c:lineChart>
      <c:catAx>
        <c:axId val="6516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12416"/>
        <c:crosses val="autoZero"/>
        <c:auto val="1"/>
        <c:lblAlgn val="ctr"/>
        <c:lblOffset val="100"/>
        <c:tickLblSkip val="1"/>
        <c:tickMarkSkip val="1"/>
      </c:catAx>
      <c:valAx>
        <c:axId val="65212416"/>
        <c:scaling>
          <c:orientation val="minMax"/>
          <c:min val="12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655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652E-2"/>
                  <c:y val="-2.94354780238120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1679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5603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9E-2"/>
                  <c:y val="-5.3584174686861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706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590752970154235E-2"/>
                  <c:y val="3.440292991256321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835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7452E-2"/>
                  <c:y val="4.453473702527792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8193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685775887965768E-2"/>
                  <c:y val="-5.2043223942469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0082022162237103E-2"/>
                  <c:y val="3.264299740164756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8407161540608941E-2"/>
                  <c:y val="-5.43120943139187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</c:numCache>
            </c:numRef>
          </c:val>
        </c:ser>
        <c:dLbls>
          <c:showVal val="1"/>
        </c:dLbls>
        <c:marker val="1"/>
        <c:axId val="65247872"/>
        <c:axId val="65315200"/>
      </c:lineChart>
      <c:catAx>
        <c:axId val="65247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15200"/>
        <c:crosses val="autoZero"/>
        <c:auto val="1"/>
        <c:lblAlgn val="ctr"/>
        <c:lblOffset val="100"/>
        <c:tickLblSkip val="1"/>
        <c:tickMarkSkip val="1"/>
      </c:catAx>
      <c:valAx>
        <c:axId val="65315200"/>
        <c:scaling>
          <c:orientation val="minMax"/>
          <c:max val="45"/>
          <c:min val="15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10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4787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29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77"/>
        </c:manualLayout>
      </c:layout>
      <c:lineChart>
        <c:grouping val="standard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6034E-2"/>
                  <c:y val="4.062681490031703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6045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7961137528783769E-2"/>
                  <c:y val="-3.800130770006335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577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611180730630689E-2"/>
                  <c:y val="3.48219845994086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21E-2"/>
                  <c:y val="3.8099815686812838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2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408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6857735667343373E-2"/>
                  <c:y val="-3.84509429771770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025121703032908E-2"/>
                  <c:y val="3.583243298296379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453696156789291E-2"/>
                  <c:y val="-3.807957274541609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43353698124687E-2"/>
                  <c:y val="3.884410230358923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</c:numCache>
            </c:numRef>
          </c:val>
        </c:ser>
        <c:dLbls>
          <c:showVal val="1"/>
        </c:dLbls>
        <c:marker val="1"/>
        <c:axId val="65359232"/>
        <c:axId val="65381504"/>
      </c:lineChart>
      <c:catAx>
        <c:axId val="65359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81504"/>
        <c:crosses val="autoZero"/>
        <c:auto val="1"/>
        <c:lblAlgn val="ctr"/>
        <c:lblOffset val="100"/>
        <c:tickLblSkip val="1"/>
        <c:tickMarkSkip val="1"/>
      </c:catAx>
      <c:valAx>
        <c:axId val="65381504"/>
        <c:scaling>
          <c:orientation val="minMax"/>
          <c:max val="1800"/>
          <c:min val="11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5923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576320"/>
        <c:axId val="65582208"/>
        <c:axId val="0"/>
      </c:bar3DChart>
      <c:catAx>
        <c:axId val="65576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582208"/>
        <c:crosses val="autoZero"/>
        <c:auto val="1"/>
        <c:lblAlgn val="ctr"/>
        <c:lblOffset val="100"/>
        <c:tickLblSkip val="1"/>
        <c:tickMarkSkip val="1"/>
      </c:catAx>
      <c:valAx>
        <c:axId val="65582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57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510016"/>
        <c:axId val="65532288"/>
        <c:axId val="0"/>
      </c:bar3DChart>
      <c:catAx>
        <c:axId val="65510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532288"/>
        <c:crosses val="autoZero"/>
        <c:auto val="1"/>
        <c:lblAlgn val="ctr"/>
        <c:lblOffset val="100"/>
        <c:tickLblSkip val="1"/>
        <c:tickMarkSkip val="1"/>
      </c:catAx>
      <c:valAx>
        <c:axId val="6553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51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2013-2014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(отчетный месяц к декабрю предыдущего года, %)</a:t>
            </a:r>
          </a:p>
        </c:rich>
      </c:tx>
      <c:layout>
        <c:manualLayout>
          <c:xMode val="edge"/>
          <c:yMode val="edge"/>
          <c:x val="9.8966356478168246E-2"/>
          <c:y val="4.5845272206303722E-3"/>
        </c:manualLayout>
      </c:layout>
    </c:title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7710437710437715E-2"/>
                  <c:y val="-3.8857142857142854E-2"/>
                </c:manualLayout>
              </c:layout>
              <c:showVal val="1"/>
            </c:dLbl>
            <c:dLbl>
              <c:idx val="1"/>
              <c:layout>
                <c:manualLayout>
                  <c:x val="-3.2323232323232351E-2"/>
                  <c:y val="-2.5142857142857144E-2"/>
                </c:manualLayout>
              </c:layout>
              <c:showVal val="1"/>
            </c:dLbl>
            <c:dLbl>
              <c:idx val="2"/>
              <c:layout>
                <c:manualLayout>
                  <c:x val="-3.2323232323232351E-2"/>
                  <c:y val="-2.7428571428571698E-2"/>
                </c:manualLayout>
              </c:layout>
              <c:showVal val="1"/>
            </c:dLbl>
            <c:dLbl>
              <c:idx val="3"/>
              <c:layout>
                <c:manualLayout>
                  <c:x val="-1.6161616161616162E-2"/>
                  <c:y val="2.9714285714285714E-2"/>
                </c:manualLayout>
              </c:layout>
              <c:showVal val="1"/>
            </c:dLbl>
            <c:dLbl>
              <c:idx val="4"/>
              <c:layout>
                <c:manualLayout>
                  <c:x val="-2.6936026936026883E-2"/>
                  <c:y val="-2.9714285714285714E-2"/>
                </c:manualLayout>
              </c:layout>
              <c:showVal val="1"/>
            </c:dLbl>
            <c:dLbl>
              <c:idx val="5"/>
              <c:layout>
                <c:manualLayout>
                  <c:x val="-4.4444444444444502E-2"/>
                  <c:y val="-3.2000000000000042E-2"/>
                </c:manualLayout>
              </c:layout>
              <c:showVal val="1"/>
            </c:dLbl>
            <c:dLbl>
              <c:idx val="6"/>
              <c:layout>
                <c:manualLayout>
                  <c:x val="-6.5993265993265993E-2"/>
                  <c:y val="-6.8571428571428568E-3"/>
                </c:manualLayout>
              </c:layout>
              <c:showVal val="1"/>
            </c:dLbl>
            <c:dLbl>
              <c:idx val="7"/>
              <c:layout>
                <c:manualLayout>
                  <c:x val="-3.367003367003369E-2"/>
                  <c:y val="-2.9714285714285714E-2"/>
                </c:manualLayout>
              </c:layout>
              <c:showVal val="1"/>
            </c:dLbl>
            <c:dLbl>
              <c:idx val="8"/>
              <c:layout>
                <c:manualLayout>
                  <c:x val="-3.367003367003369E-2"/>
                  <c:y val="-2.5143037120360257E-2"/>
                </c:manualLayout>
              </c:layout>
              <c:showVal val="1"/>
            </c:dLbl>
            <c:dLbl>
              <c:idx val="9"/>
              <c:layout>
                <c:manualLayout>
                  <c:x val="-3.5016835016835002E-2"/>
                  <c:y val="-2.9714285714285669E-2"/>
                </c:manualLayout>
              </c:layout>
              <c:showVal val="1"/>
            </c:dLbl>
            <c:dLbl>
              <c:idx val="10"/>
              <c:layout>
                <c:manualLayout>
                  <c:x val="-3.6363636363636362E-2"/>
                  <c:y val="-2.9714285714285714E-2"/>
                </c:manualLayout>
              </c:layout>
              <c:showVal val="1"/>
            </c:dLbl>
            <c:dLbl>
              <c:idx val="11"/>
              <c:layout>
                <c:manualLayout>
                  <c:x val="-2.6936026936026935E-2"/>
                  <c:y val="-2.2857142857143228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цен'!$I$75:$T$75</c:f>
              <c:numCache>
                <c:formatCode>General</c:formatCode>
                <c:ptCount val="12"/>
                <c:pt idx="0">
                  <c:v>100.7</c:v>
                </c:pt>
                <c:pt idx="1">
                  <c:v>101.8</c:v>
                </c:pt>
                <c:pt idx="2">
                  <c:v>102.1</c:v>
                </c:pt>
                <c:pt idx="3">
                  <c:v>102.2</c:v>
                </c:pt>
                <c:pt idx="4">
                  <c:v>102.3</c:v>
                </c:pt>
                <c:pt idx="5">
                  <c:v>102.4</c:v>
                </c:pt>
                <c:pt idx="6">
                  <c:v>103.5</c:v>
                </c:pt>
                <c:pt idx="7">
                  <c:v>103.6</c:v>
                </c:pt>
                <c:pt idx="8">
                  <c:v>103.8</c:v>
                </c:pt>
                <c:pt idx="9">
                  <c:v>103.9</c:v>
                </c:pt>
                <c:pt idx="10">
                  <c:v>104.3</c:v>
                </c:pt>
                <c:pt idx="11">
                  <c:v>104.8</c:v>
                </c:pt>
              </c:numCache>
            </c:numRef>
          </c:val>
        </c:ser>
        <c:ser>
          <c:idx val="1"/>
          <c:order val="1"/>
          <c:tx>
            <c:v>2014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Val val="1"/>
            </c:dLbl>
            <c:dLbl>
              <c:idx val="1"/>
              <c:layout>
                <c:manualLayout>
                  <c:x val="-3.097643097643098E-2"/>
                  <c:y val="2.7428571428571698E-2"/>
                </c:manualLayout>
              </c:layout>
              <c:showVal val="1"/>
            </c:dLbl>
            <c:dLbl>
              <c:idx val="2"/>
              <c:layout>
                <c:manualLayout>
                  <c:x val="-2.9629629629629856E-2"/>
                  <c:y val="2.7428571428571698E-2"/>
                </c:manualLayout>
              </c:layout>
              <c:showVal val="1"/>
            </c:dLbl>
            <c:dLbl>
              <c:idx val="3"/>
              <c:layout>
                <c:manualLayout>
                  <c:x val="-4.9831649831650122E-2"/>
                  <c:y val="-3.4285714285714641E-2"/>
                </c:manualLayout>
              </c:layout>
              <c:showVal val="1"/>
            </c:dLbl>
            <c:dLbl>
              <c:idx val="4"/>
              <c:layout>
                <c:manualLayout>
                  <c:x val="-4.4444444444444432E-2"/>
                  <c:y val="-3.4285714285714551E-2"/>
                </c:manualLayout>
              </c:layout>
              <c:showVal val="1"/>
            </c:dLbl>
            <c:dLbl>
              <c:idx val="5"/>
              <c:layout>
                <c:manualLayout>
                  <c:x val="-3.6363636363636362E-2"/>
                  <c:y val="-3.42857142857146E-2"/>
                </c:manualLayout>
              </c:layout>
              <c:showVal val="1"/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Val val="1"/>
            </c:dLbl>
            <c:dLbl>
              <c:idx val="7"/>
              <c:layout>
                <c:manualLayout>
                  <c:x val="-4.309764309764396E-2"/>
                  <c:y val="-3.4285714285714863E-2"/>
                </c:manualLayout>
              </c:layout>
              <c:showVal val="1"/>
            </c:dLbl>
            <c:dLbl>
              <c:idx val="8"/>
              <c:layout>
                <c:manualLayout>
                  <c:x val="-4.1750841750841802E-2"/>
                  <c:y val="-2.7428571428571812E-2"/>
                </c:manualLayout>
              </c:layout>
              <c:showVal val="1"/>
            </c:dLbl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цен'!$I$76:$T$76</c:f>
              <c:numCache>
                <c:formatCode>General</c:formatCode>
                <c:ptCount val="12"/>
                <c:pt idx="0">
                  <c:v>100.4</c:v>
                </c:pt>
                <c:pt idx="1">
                  <c:v>101.1</c:v>
                </c:pt>
                <c:pt idx="2">
                  <c:v>101.9</c:v>
                </c:pt>
                <c:pt idx="3">
                  <c:v>102.6</c:v>
                </c:pt>
                <c:pt idx="4">
                  <c:v>103.5</c:v>
                </c:pt>
                <c:pt idx="5">
                  <c:v>103.7</c:v>
                </c:pt>
                <c:pt idx="6">
                  <c:v>104.1</c:v>
                </c:pt>
                <c:pt idx="7">
                  <c:v>104.8</c:v>
                </c:pt>
                <c:pt idx="8">
                  <c:v>105.3</c:v>
                </c:pt>
              </c:numCache>
            </c:numRef>
          </c:val>
        </c:ser>
        <c:marker val="1"/>
        <c:axId val="65628800"/>
        <c:axId val="65663360"/>
      </c:lineChart>
      <c:catAx>
        <c:axId val="65628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65663360"/>
        <c:crosses val="autoZero"/>
        <c:auto val="1"/>
        <c:lblAlgn val="ctr"/>
        <c:lblOffset val="100"/>
      </c:catAx>
      <c:valAx>
        <c:axId val="656633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65628800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5796352"/>
        <c:axId val="65867776"/>
        <c:axId val="0"/>
      </c:bar3DChart>
      <c:catAx>
        <c:axId val="65796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67776"/>
        <c:crosses val="autoZero"/>
        <c:auto val="1"/>
        <c:lblAlgn val="ctr"/>
        <c:lblOffset val="100"/>
        <c:tickLblSkip val="1"/>
        <c:tickMarkSkip val="1"/>
      </c:catAx>
      <c:valAx>
        <c:axId val="65867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79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783680"/>
        <c:axId val="65785216"/>
        <c:axId val="0"/>
      </c:bar3DChart>
      <c:catAx>
        <c:axId val="657836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785216"/>
        <c:crosses val="autoZero"/>
        <c:auto val="1"/>
        <c:lblAlgn val="ctr"/>
        <c:lblOffset val="100"/>
        <c:tickLblSkip val="1"/>
        <c:tickMarkSkip val="1"/>
      </c:catAx>
      <c:valAx>
        <c:axId val="6578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78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01.10.2014г.</a:t>
            </a:r>
          </a:p>
        </c:rich>
      </c:tx>
      <c:layout>
        <c:manualLayout>
          <c:xMode val="edge"/>
          <c:yMode val="edge"/>
          <c:x val="0.247246652431164"/>
          <c:y val="1.9472787526078273E-2"/>
        </c:manualLayout>
      </c:layout>
      <c:spPr>
        <a:noFill/>
        <a:ln w="25400">
          <a:noFill/>
        </a:ln>
      </c:spPr>
    </c:title>
    <c:view3D>
      <c:rotX val="20"/>
      <c:rotY val="80"/>
      <c:perspective val="0"/>
    </c:view3D>
    <c:plotArea>
      <c:layout>
        <c:manualLayout>
          <c:layoutTarget val="inner"/>
          <c:xMode val="edge"/>
          <c:yMode val="edge"/>
          <c:x val="0.26675606860995082"/>
          <c:y val="0.32267252095437143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- 24,3%
(2013г. - 19,8%)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- 30,7%
(2013г. - 30,2%)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- 29,0%
(2013г. - 32,7%)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- 15,2%
(2013г. - 16,8%)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2.7128802233860581E-2"/>
                  <c:y val="2.486170069502951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- 0,8%
(2013г. - 0,5%)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24.3</c:v>
                </c:pt>
                <c:pt idx="1">
                  <c:v>30.7</c:v>
                </c:pt>
                <c:pt idx="2">
                  <c:v>29</c:v>
                </c:pt>
                <c:pt idx="3">
                  <c:v>15.2</c:v>
                </c:pt>
                <c:pt idx="4">
                  <c:v>0.8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7"/>
          <c:y val="9.3243871127756547E-2"/>
          <c:w val="0.76275027147825802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01.10.2013г.</c:v>
                </c:pt>
                <c:pt idx="1">
                  <c:v>на 01.10.2014г.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49.8</c:v>
                </c:pt>
                <c:pt idx="1">
                  <c:v>45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01.10.2013г.</c:v>
                </c:pt>
                <c:pt idx="1">
                  <c:v>на 01.10.2014г.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50.2</c:v>
                </c:pt>
                <c:pt idx="1">
                  <c:v>55</c:v>
                </c:pt>
              </c:numCache>
            </c:numRef>
          </c:val>
        </c:ser>
        <c:dLbls>
          <c:showVal val="1"/>
        </c:dLbls>
        <c:shape val="box"/>
        <c:axId val="60848768"/>
        <c:axId val="60858752"/>
        <c:axId val="0"/>
      </c:bar3DChart>
      <c:catAx>
        <c:axId val="6084876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0858752"/>
        <c:crosses val="autoZero"/>
        <c:lblAlgn val="ctr"/>
        <c:lblOffset val="100"/>
        <c:tickLblSkip val="1"/>
        <c:tickMarkSkip val="1"/>
      </c:catAx>
      <c:valAx>
        <c:axId val="60858752"/>
        <c:scaling>
          <c:orientation val="minMax"/>
        </c:scaling>
        <c:delete val="1"/>
        <c:axPos val="b"/>
        <c:numFmt formatCode="#,##0.0" sourceLinked="1"/>
        <c:tickLblPos val="none"/>
        <c:crossAx val="6084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829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01.10.2013г.</c:v>
                </c:pt>
                <c:pt idx="1">
                  <c:v>на 01.10.2014г.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39.200000000000003</c:v>
                </c:pt>
                <c:pt idx="1">
                  <c:v>41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8298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01.10.2013г.</c:v>
                </c:pt>
                <c:pt idx="1">
                  <c:v>на 01.10.2014г.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32.1</c:v>
                </c:pt>
                <c:pt idx="1">
                  <c:v>31.8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01.10.2013г.</c:v>
                </c:pt>
                <c:pt idx="1">
                  <c:v>на 01.10.2014г.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28.7</c:v>
                </c:pt>
                <c:pt idx="1">
                  <c:v>27.2</c:v>
                </c:pt>
              </c:numCache>
            </c:numRef>
          </c:val>
        </c:ser>
        <c:dLbls>
          <c:showVal val="1"/>
        </c:dLbls>
        <c:shape val="box"/>
        <c:axId val="62139776"/>
        <c:axId val="62170240"/>
        <c:axId val="0"/>
      </c:bar3DChart>
      <c:catAx>
        <c:axId val="6213977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170240"/>
        <c:crosses val="autoZero"/>
        <c:auto val="1"/>
        <c:lblAlgn val="ctr"/>
        <c:lblOffset val="100"/>
        <c:tickLblSkip val="1"/>
        <c:tickMarkSkip val="1"/>
      </c:catAx>
      <c:valAx>
        <c:axId val="62170240"/>
        <c:scaling>
          <c:orientation val="minMax"/>
        </c:scaling>
        <c:delete val="1"/>
        <c:axPos val="b"/>
        <c:numFmt formatCode="#,##0.0" sourceLinked="1"/>
        <c:tickLblPos val="none"/>
        <c:crossAx val="6213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9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82"/>
        </c:manualLayout>
      </c:layout>
      <c:barChart>
        <c:barDir val="bar"/>
        <c:grouping val="clustered"/>
        <c:ser>
          <c:idx val="0"/>
          <c:order val="0"/>
          <c:tx>
            <c:v>2014 сентябрь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г. Норильск</c:v>
                </c:pt>
                <c:pt idx="4">
                  <c:v>Сахалинская область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2996.05</c:v>
                </c:pt>
                <c:pt idx="1">
                  <c:v>3429.76</c:v>
                </c:pt>
                <c:pt idx="2">
                  <c:v>4738.63</c:v>
                </c:pt>
                <c:pt idx="3">
                  <c:v>4746.9399999999996</c:v>
                </c:pt>
                <c:pt idx="4">
                  <c:v>4828.84</c:v>
                </c:pt>
                <c:pt idx="5">
                  <c:v>5129.37</c:v>
                </c:pt>
                <c:pt idx="6">
                  <c:v>5570.04</c:v>
                </c:pt>
                <c:pt idx="7">
                  <c:v>5696.45</c:v>
                </c:pt>
                <c:pt idx="8">
                  <c:v>7884.61</c:v>
                </c:pt>
              </c:numCache>
            </c:numRef>
          </c:val>
        </c:ser>
        <c:ser>
          <c:idx val="1"/>
          <c:order val="1"/>
          <c:tx>
            <c:v>2013 сентябрь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Val val="1"/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Ненецкий авт.округ</c:v>
                </c:pt>
                <c:pt idx="3">
                  <c:v>г. Норильск</c:v>
                </c:pt>
                <c:pt idx="4">
                  <c:v>Сахалинская область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г. Дудинка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2758.2</c:v>
                </c:pt>
                <c:pt idx="1">
                  <c:v>3150.63</c:v>
                </c:pt>
                <c:pt idx="2">
                  <c:v>4687.3599999999997</c:v>
                </c:pt>
                <c:pt idx="3">
                  <c:v>4631.38</c:v>
                </c:pt>
                <c:pt idx="4">
                  <c:v>4518.26</c:v>
                </c:pt>
                <c:pt idx="5">
                  <c:v>4702.7700000000004</c:v>
                </c:pt>
                <c:pt idx="6">
                  <c:v>5394.65</c:v>
                </c:pt>
                <c:pt idx="7">
                  <c:v>5279.67</c:v>
                </c:pt>
                <c:pt idx="8">
                  <c:v>7544.76</c:v>
                </c:pt>
              </c:numCache>
            </c:numRef>
          </c:val>
        </c:ser>
        <c:gapWidth val="123"/>
        <c:axId val="61022208"/>
        <c:axId val="61023744"/>
      </c:barChart>
      <c:catAx>
        <c:axId val="6102220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1023744"/>
        <c:crosses val="autoZero"/>
        <c:auto val="1"/>
        <c:lblAlgn val="ctr"/>
        <c:lblOffset val="100"/>
        <c:tickLblSkip val="1"/>
        <c:tickMarkSkip val="1"/>
      </c:catAx>
      <c:valAx>
        <c:axId val="61023744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102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45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550208"/>
        <c:axId val="63551744"/>
        <c:axId val="0"/>
      </c:bar3DChart>
      <c:catAx>
        <c:axId val="635502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551744"/>
        <c:crosses val="autoZero"/>
        <c:auto val="1"/>
        <c:lblAlgn val="ctr"/>
        <c:lblOffset val="100"/>
        <c:tickLblSkip val="1"/>
        <c:tickMarkSkip val="1"/>
      </c:catAx>
      <c:valAx>
        <c:axId val="6355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550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683"/>
          <c:y val="0.16464895065207241"/>
          <c:w val="0.88353500283850561"/>
          <c:h val="0.64164648910418065"/>
        </c:manualLayout>
      </c:layout>
      <c:lineChart>
        <c:grouping val="standard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140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244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5335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934E-3"/>
                  <c:y val="-1.369702861216486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4868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70416974577221E-2"/>
                  <c:y val="1.81013087649758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9983E-2"/>
                  <c:y val="-3.07553712265442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186245803244059E-2"/>
                  <c:y val="2.59933222632885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66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776857091336903E-2"/>
                  <c:y val="3.88601424821903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664603723182E-2"/>
                  <c:y val="-3.537526327727673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13027766143E-2"/>
                  <c:y val="-2.29599818541200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73918066068197E-2"/>
                  <c:y val="3.69008159694323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595656125508585E-2"/>
                  <c:y val="3.231781741568130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</c:numCache>
            </c:numRef>
          </c:val>
        </c:ser>
        <c:dLbls>
          <c:showVal val="1"/>
        </c:dLbls>
        <c:marker val="1"/>
        <c:axId val="63616128"/>
        <c:axId val="63617664"/>
      </c:lineChart>
      <c:catAx>
        <c:axId val="63616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617664"/>
        <c:crosses val="autoZero"/>
        <c:auto val="1"/>
        <c:lblAlgn val="ctr"/>
        <c:lblOffset val="100"/>
        <c:tickLblSkip val="1"/>
        <c:tickMarkSkip val="1"/>
      </c:catAx>
      <c:valAx>
        <c:axId val="63617664"/>
        <c:scaling>
          <c:orientation val="minMax"/>
          <c:min val="6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61612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7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1569237488"/>
          <c:y val="0.15176495324414971"/>
          <c:w val="0.87087172218290065"/>
          <c:h val="0.65639810426543665"/>
        </c:manualLayout>
      </c:layout>
      <c:lineChart>
        <c:grouping val="standard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4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4901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1079698675063E-2"/>
                  <c:y val="-2.56129140605776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5178122622962275E-2"/>
                  <c:y val="-3.88848014276547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645E-3"/>
                  <c:y val="-2.786331777136040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6072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6501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8106E-2"/>
                  <c:y val="2.338455274794658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274168466587489E-2"/>
                  <c:y val="3.21852193923075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440980171108049E-2"/>
                  <c:y val="-2.74420250152628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9048136700923816E-2"/>
                  <c:y val="-4.101426089134488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6774842258620011E-2"/>
                  <c:y val="-2.187592554906803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8.4481329308890227E-3"/>
                  <c:y val="2.6495264632676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</c:numCache>
            </c:numRef>
          </c:val>
        </c:ser>
        <c:dLbls>
          <c:showVal val="1"/>
        </c:dLbls>
        <c:marker val="1"/>
        <c:axId val="64096128"/>
        <c:axId val="64097664"/>
      </c:lineChart>
      <c:catAx>
        <c:axId val="64096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097664"/>
        <c:crosses val="autoZero"/>
        <c:auto val="1"/>
        <c:lblAlgn val="ctr"/>
        <c:lblOffset val="100"/>
        <c:tickLblSkip val="1"/>
        <c:tickMarkSkip val="1"/>
      </c:catAx>
      <c:valAx>
        <c:axId val="64097664"/>
        <c:scaling>
          <c:orientation val="minMax"/>
          <c:min val="11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09612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7"/>
          <c:y val="0.9344093454470882"/>
          <c:w val="0.31331349188619267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210816"/>
        <c:axId val="64212352"/>
        <c:axId val="0"/>
      </c:bar3DChart>
      <c:catAx>
        <c:axId val="642108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212352"/>
        <c:crosses val="autoZero"/>
        <c:auto val="1"/>
        <c:lblAlgn val="ctr"/>
        <c:lblOffset val="100"/>
        <c:tickLblSkip val="1"/>
        <c:tickMarkSkip val="1"/>
      </c:catAx>
      <c:valAx>
        <c:axId val="64212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210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7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42335</xdr:rowOff>
    </xdr:from>
    <xdr:to>
      <xdr:col>10</xdr:col>
      <xdr:colOff>571501</xdr:colOff>
      <xdr:row>121</xdr:row>
      <xdr:rowOff>42332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50764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1438275</xdr:colOff>
      <xdr:row>98</xdr:row>
      <xdr:rowOff>165100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mukov/Application%20Data/Microsoft/Excel/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BC131"/>
  <sheetViews>
    <sheetView workbookViewId="0">
      <selection activeCell="D113" sqref="D113"/>
    </sheetView>
  </sheetViews>
  <sheetFormatPr defaultColWidth="9.140625" defaultRowHeight="12.75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8" width="16.7109375" style="2" customWidth="1"/>
    <col min="69" max="69" width="18.28515625" style="2" bestFit="1" customWidth="1"/>
    <col min="70" max="70" width="68" style="2" customWidth="1"/>
    <col min="71" max="16384" width="9.140625" style="2"/>
  </cols>
  <sheetData>
    <row r="1" spans="1:55" ht="27.75" customHeight="1">
      <c r="A1" s="101" t="s">
        <v>57</v>
      </c>
      <c r="B1" s="104" t="s">
        <v>469</v>
      </c>
      <c r="C1" s="104" t="s">
        <v>470</v>
      </c>
      <c r="D1" s="102"/>
      <c r="F1" s="103"/>
    </row>
    <row r="2" spans="1:55" ht="16.5">
      <c r="A2" s="88"/>
      <c r="B2" s="107"/>
      <c r="C2" s="87"/>
      <c r="D2" s="89"/>
      <c r="E2" s="3"/>
    </row>
    <row r="10" spans="1:55" ht="17.25" thickBot="1">
      <c r="A10" s="90"/>
      <c r="B10" s="91"/>
      <c r="C10" s="92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93"/>
    </row>
    <row r="11" spans="1:55" ht="16.5">
      <c r="A11" s="585" t="s">
        <v>37</v>
      </c>
      <c r="B11" s="586" t="str">
        <f>B1</f>
        <v>на 01.10.2013г.</v>
      </c>
      <c r="C11" s="587" t="str">
        <f>C1</f>
        <v>на 01.10.2014г.</v>
      </c>
      <c r="D11" s="89"/>
      <c r="AZ11" s="693" t="s">
        <v>326</v>
      </c>
      <c r="BA11" s="693"/>
      <c r="BB11" s="693"/>
      <c r="BC11" s="693"/>
    </row>
    <row r="12" spans="1:55" ht="15.75" customHeight="1">
      <c r="A12" s="588"/>
      <c r="B12" s="589"/>
      <c r="C12" s="590"/>
      <c r="P12" s="94"/>
    </row>
    <row r="13" spans="1:55" ht="16.5">
      <c r="A13" s="591" t="s">
        <v>107</v>
      </c>
      <c r="B13" s="554">
        <v>49.8</v>
      </c>
      <c r="C13" s="554">
        <v>45</v>
      </c>
      <c r="D13" s="89"/>
      <c r="P13" s="3"/>
    </row>
    <row r="14" spans="1:55" ht="17.25" thickBot="1">
      <c r="A14" s="592" t="s">
        <v>108</v>
      </c>
      <c r="B14" s="593">
        <v>50.2</v>
      </c>
      <c r="C14" s="593">
        <v>55</v>
      </c>
      <c r="P14" s="3"/>
    </row>
    <row r="15" spans="1:55" ht="17.25" thickBot="1">
      <c r="A15" s="594"/>
      <c r="B15" s="595">
        <f>B14+B13</f>
        <v>100</v>
      </c>
      <c r="C15" s="595">
        <f>C14+C13</f>
        <v>100</v>
      </c>
      <c r="P15" s="3"/>
    </row>
    <row r="16" spans="1:55" ht="16.5">
      <c r="A16" s="594" t="s">
        <v>38</v>
      </c>
      <c r="B16" s="596" t="str">
        <f>B1</f>
        <v>на 01.10.2013г.</v>
      </c>
      <c r="C16" s="597" t="str">
        <f>C1</f>
        <v>на 01.10.2014г.</v>
      </c>
      <c r="D16" s="89"/>
      <c r="P16" s="3"/>
    </row>
    <row r="17" spans="1:46" ht="16.5">
      <c r="A17" s="598" t="s">
        <v>109</v>
      </c>
      <c r="B17" s="553">
        <v>39.200000000000003</v>
      </c>
      <c r="C17" s="599">
        <v>41</v>
      </c>
      <c r="D17" s="89"/>
      <c r="P17" s="3"/>
    </row>
    <row r="18" spans="1:46" ht="16.5">
      <c r="A18" s="598" t="s">
        <v>110</v>
      </c>
      <c r="B18" s="553">
        <v>32.1</v>
      </c>
      <c r="C18" s="599">
        <v>31.8</v>
      </c>
      <c r="D18" s="89"/>
      <c r="P18" s="3"/>
    </row>
    <row r="19" spans="1:46" ht="17.25" thickBot="1">
      <c r="A19" s="527" t="s">
        <v>111</v>
      </c>
      <c r="B19" s="600">
        <v>28.7</v>
      </c>
      <c r="C19" s="601">
        <v>27.2</v>
      </c>
      <c r="D19" s="89"/>
      <c r="P19" s="3"/>
    </row>
    <row r="20" spans="1:46" ht="16.5">
      <c r="A20" s="602"/>
      <c r="B20" s="595">
        <f>B17+B18+B19</f>
        <v>100.00000000000001</v>
      </c>
      <c r="C20" s="595">
        <f>C17+C18+C19</f>
        <v>100</v>
      </c>
      <c r="D20" s="89"/>
      <c r="P20" s="3"/>
    </row>
    <row r="21" spans="1:46" ht="15.75">
      <c r="A21" s="603" t="s">
        <v>178</v>
      </c>
      <c r="B21" s="463">
        <v>19.8</v>
      </c>
      <c r="C21" s="606">
        <v>24.3</v>
      </c>
      <c r="D21" s="8"/>
    </row>
    <row r="22" spans="1:46" ht="16.5">
      <c r="A22" s="603" t="s">
        <v>179</v>
      </c>
      <c r="B22" s="463">
        <v>30.2</v>
      </c>
      <c r="C22" s="606">
        <v>30.7</v>
      </c>
      <c r="D22" s="1"/>
      <c r="E22" s="86"/>
    </row>
    <row r="23" spans="1:46" ht="16.5">
      <c r="A23" s="603" t="s">
        <v>144</v>
      </c>
      <c r="B23" s="463">
        <v>32.700000000000003</v>
      </c>
      <c r="C23" s="606">
        <v>29</v>
      </c>
      <c r="D23" s="1"/>
      <c r="E23" s="86"/>
    </row>
    <row r="24" spans="1:46" ht="16.5">
      <c r="A24" s="603" t="s">
        <v>419</v>
      </c>
      <c r="B24" s="463">
        <v>16.8</v>
      </c>
      <c r="C24" s="606">
        <v>15.2</v>
      </c>
      <c r="D24" s="1"/>
      <c r="E24" s="86"/>
    </row>
    <row r="25" spans="1:46" ht="16.5" thickBot="1">
      <c r="A25" s="604" t="s">
        <v>308</v>
      </c>
      <c r="B25" s="605">
        <v>0.5</v>
      </c>
      <c r="C25" s="607">
        <v>0.8</v>
      </c>
      <c r="D25" s="8"/>
    </row>
    <row r="26" spans="1:46" ht="17.25" thickBot="1">
      <c r="B26" s="464">
        <f>B21+B22+B23+B24+B25</f>
        <v>100</v>
      </c>
      <c r="C26" s="464">
        <f>C21+C22+C23+C24+C25</f>
        <v>100</v>
      </c>
      <c r="D26" s="1"/>
      <c r="E26" s="87"/>
    </row>
    <row r="27" spans="1:46">
      <c r="G27" s="495"/>
      <c r="H27" s="496" t="s">
        <v>259</v>
      </c>
      <c r="I27" s="496" t="s">
        <v>260</v>
      </c>
      <c r="J27" s="496" t="s">
        <v>261</v>
      </c>
      <c r="K27" s="496" t="s">
        <v>262</v>
      </c>
      <c r="L27" s="496" t="s">
        <v>263</v>
      </c>
      <c r="M27" s="496" t="s">
        <v>264</v>
      </c>
      <c r="N27" s="496" t="s">
        <v>265</v>
      </c>
      <c r="O27" s="496" t="s">
        <v>266</v>
      </c>
      <c r="P27" s="496" t="s">
        <v>267</v>
      </c>
      <c r="Q27" s="496" t="s">
        <v>268</v>
      </c>
      <c r="R27" s="496" t="s">
        <v>269</v>
      </c>
      <c r="S27" s="496" t="s">
        <v>270</v>
      </c>
      <c r="T27" s="496" t="s">
        <v>271</v>
      </c>
      <c r="U27" s="496" t="s">
        <v>272</v>
      </c>
      <c r="V27" s="496" t="s">
        <v>273</v>
      </c>
      <c r="W27" s="496" t="s">
        <v>274</v>
      </c>
      <c r="X27" s="496" t="s">
        <v>275</v>
      </c>
      <c r="Y27" s="496" t="s">
        <v>276</v>
      </c>
      <c r="Z27" s="496" t="s">
        <v>277</v>
      </c>
      <c r="AA27" s="496" t="s">
        <v>278</v>
      </c>
      <c r="AB27" s="496" t="s">
        <v>279</v>
      </c>
      <c r="AC27" s="496" t="s">
        <v>280</v>
      </c>
      <c r="AD27" s="496" t="s">
        <v>281</v>
      </c>
      <c r="AE27" s="496" t="s">
        <v>282</v>
      </c>
      <c r="AF27" s="496" t="s">
        <v>283</v>
      </c>
      <c r="AG27" s="496" t="s">
        <v>284</v>
      </c>
      <c r="AH27" s="497" t="s">
        <v>285</v>
      </c>
      <c r="AI27" s="497" t="s">
        <v>288</v>
      </c>
      <c r="AJ27" s="497" t="s">
        <v>291</v>
      </c>
      <c r="AK27" s="497" t="s">
        <v>292</v>
      </c>
      <c r="AL27" s="497" t="s">
        <v>298</v>
      </c>
      <c r="AM27" s="497" t="s">
        <v>299</v>
      </c>
      <c r="AN27" s="497" t="s">
        <v>309</v>
      </c>
      <c r="AO27" s="497" t="s">
        <v>311</v>
      </c>
      <c r="AP27" s="498" t="s">
        <v>323</v>
      </c>
      <c r="AQ27" s="498" t="s">
        <v>373</v>
      </c>
      <c r="AR27" s="498" t="s">
        <v>418</v>
      </c>
      <c r="AS27" s="498" t="s">
        <v>445</v>
      </c>
      <c r="AT27" s="498" t="s">
        <v>530</v>
      </c>
    </row>
    <row r="28" spans="1:46" ht="16.5">
      <c r="G28" s="499" t="s">
        <v>67</v>
      </c>
      <c r="H28" s="500">
        <v>697</v>
      </c>
      <c r="I28" s="500">
        <v>675</v>
      </c>
      <c r="J28" s="500">
        <v>619</v>
      </c>
      <c r="K28" s="500">
        <v>826</v>
      </c>
      <c r="L28" s="500">
        <v>655</v>
      </c>
      <c r="M28" s="500">
        <v>815</v>
      </c>
      <c r="N28" s="500">
        <v>681</v>
      </c>
      <c r="O28" s="500">
        <v>1011</v>
      </c>
      <c r="P28" s="500">
        <v>862</v>
      </c>
      <c r="Q28" s="500">
        <v>865</v>
      </c>
      <c r="R28" s="500">
        <v>903</v>
      </c>
      <c r="S28" s="500">
        <v>829</v>
      </c>
      <c r="T28" s="500">
        <v>957</v>
      </c>
      <c r="U28" s="500">
        <v>1049</v>
      </c>
      <c r="V28" s="500">
        <v>1015</v>
      </c>
      <c r="W28" s="500">
        <v>1149</v>
      </c>
      <c r="X28" s="500">
        <v>601</v>
      </c>
      <c r="Y28" s="500">
        <v>1069</v>
      </c>
      <c r="Z28" s="500">
        <v>939</v>
      </c>
      <c r="AA28" s="500">
        <v>552</v>
      </c>
      <c r="AB28" s="500">
        <v>855</v>
      </c>
      <c r="AC28" s="500">
        <v>976</v>
      </c>
      <c r="AD28" s="500">
        <v>1392</v>
      </c>
      <c r="AE28" s="500">
        <v>1125</v>
      </c>
      <c r="AF28" s="500">
        <v>2202</v>
      </c>
      <c r="AG28" s="500">
        <v>2004</v>
      </c>
      <c r="AH28" s="501">
        <v>2503</v>
      </c>
      <c r="AI28" s="501">
        <v>2952</v>
      </c>
      <c r="AJ28" s="501">
        <v>2754</v>
      </c>
      <c r="AK28" s="501">
        <v>2585</v>
      </c>
      <c r="AL28" s="501">
        <v>2679</v>
      </c>
      <c r="AM28" s="501">
        <v>2969</v>
      </c>
      <c r="AN28" s="501">
        <v>2849</v>
      </c>
      <c r="AO28" s="501">
        <v>2109</v>
      </c>
      <c r="AP28" s="248">
        <v>3192</v>
      </c>
      <c r="AQ28" s="248">
        <v>2858</v>
      </c>
      <c r="AR28" s="248">
        <v>2252</v>
      </c>
      <c r="AS28" s="248">
        <v>3554</v>
      </c>
      <c r="AT28" s="248">
        <v>2982</v>
      </c>
    </row>
    <row r="29" spans="1:46" ht="16.5">
      <c r="G29" s="499" t="s">
        <v>68</v>
      </c>
      <c r="H29" s="500">
        <v>1383</v>
      </c>
      <c r="I29" s="500">
        <v>1752</v>
      </c>
      <c r="J29" s="500">
        <v>2669</v>
      </c>
      <c r="K29" s="500">
        <v>2226</v>
      </c>
      <c r="L29" s="500">
        <v>1365</v>
      </c>
      <c r="M29" s="500">
        <v>1856</v>
      </c>
      <c r="N29" s="500">
        <v>2686</v>
      </c>
      <c r="O29" s="500">
        <v>2182</v>
      </c>
      <c r="P29" s="500">
        <v>1672</v>
      </c>
      <c r="Q29" s="500">
        <v>1752</v>
      </c>
      <c r="R29" s="500">
        <v>2555</v>
      </c>
      <c r="S29" s="500">
        <v>1755</v>
      </c>
      <c r="T29" s="500">
        <v>1600</v>
      </c>
      <c r="U29" s="500">
        <v>1821</v>
      </c>
      <c r="V29" s="500">
        <v>2705</v>
      </c>
      <c r="W29" s="500">
        <v>1746</v>
      </c>
      <c r="X29" s="500">
        <v>1356</v>
      </c>
      <c r="Y29" s="500">
        <v>1657</v>
      </c>
      <c r="Z29" s="500">
        <v>2159</v>
      </c>
      <c r="AA29" s="500">
        <v>1580</v>
      </c>
      <c r="AB29" s="500">
        <v>1256</v>
      </c>
      <c r="AC29" s="500">
        <v>1748</v>
      </c>
      <c r="AD29" s="500">
        <v>2311</v>
      </c>
      <c r="AE29" s="500">
        <v>1681</v>
      </c>
      <c r="AF29" s="500">
        <v>1486</v>
      </c>
      <c r="AG29" s="500">
        <v>2039</v>
      </c>
      <c r="AH29" s="501">
        <v>2667</v>
      </c>
      <c r="AI29" s="501">
        <v>2687</v>
      </c>
      <c r="AJ29" s="501">
        <v>2181</v>
      </c>
      <c r="AK29" s="501">
        <v>2695</v>
      </c>
      <c r="AL29" s="501">
        <v>3950</v>
      </c>
      <c r="AM29" s="501">
        <v>3372</v>
      </c>
      <c r="AN29" s="501">
        <v>2664</v>
      </c>
      <c r="AO29" s="501">
        <v>3291</v>
      </c>
      <c r="AP29" s="248">
        <v>4263</v>
      </c>
      <c r="AQ29" s="248">
        <v>3654</v>
      </c>
      <c r="AR29" s="248">
        <v>3012</v>
      </c>
      <c r="AS29" s="248">
        <v>3149</v>
      </c>
      <c r="AT29" s="248">
        <v>4063</v>
      </c>
    </row>
    <row r="30" spans="1:46" ht="17.25" thickBot="1">
      <c r="G30" s="502" t="s">
        <v>286</v>
      </c>
      <c r="H30" s="503">
        <f t="shared" ref="H30:Y30" si="0">H29-H28</f>
        <v>686</v>
      </c>
      <c r="I30" s="503">
        <f t="shared" si="0"/>
        <v>1077</v>
      </c>
      <c r="J30" s="503">
        <f t="shared" si="0"/>
        <v>2050</v>
      </c>
      <c r="K30" s="503">
        <f t="shared" si="0"/>
        <v>1400</v>
      </c>
      <c r="L30" s="503">
        <f t="shared" si="0"/>
        <v>710</v>
      </c>
      <c r="M30" s="503">
        <f t="shared" si="0"/>
        <v>1041</v>
      </c>
      <c r="N30" s="503">
        <f t="shared" si="0"/>
        <v>2005</v>
      </c>
      <c r="O30" s="503">
        <f t="shared" si="0"/>
        <v>1171</v>
      </c>
      <c r="P30" s="503">
        <f t="shared" si="0"/>
        <v>810</v>
      </c>
      <c r="Q30" s="503">
        <f t="shared" si="0"/>
        <v>887</v>
      </c>
      <c r="R30" s="503">
        <f t="shared" si="0"/>
        <v>1652</v>
      </c>
      <c r="S30" s="503">
        <f t="shared" si="0"/>
        <v>926</v>
      </c>
      <c r="T30" s="503">
        <f t="shared" si="0"/>
        <v>643</v>
      </c>
      <c r="U30" s="503">
        <f t="shared" si="0"/>
        <v>772</v>
      </c>
      <c r="V30" s="503">
        <f t="shared" si="0"/>
        <v>1690</v>
      </c>
      <c r="W30" s="503">
        <f t="shared" si="0"/>
        <v>597</v>
      </c>
      <c r="X30" s="503">
        <f t="shared" si="0"/>
        <v>755</v>
      </c>
      <c r="Y30" s="503">
        <f t="shared" si="0"/>
        <v>588</v>
      </c>
      <c r="Z30" s="503">
        <f>Z28-Z29</f>
        <v>-1220</v>
      </c>
      <c r="AA30" s="503">
        <f t="shared" ref="AA30:AM30" si="1">AA28-AA29</f>
        <v>-1028</v>
      </c>
      <c r="AB30" s="503">
        <f t="shared" si="1"/>
        <v>-401</v>
      </c>
      <c r="AC30" s="503">
        <f t="shared" si="1"/>
        <v>-772</v>
      </c>
      <c r="AD30" s="503">
        <f t="shared" si="1"/>
        <v>-919</v>
      </c>
      <c r="AE30" s="503">
        <f t="shared" si="1"/>
        <v>-556</v>
      </c>
      <c r="AF30" s="503">
        <f t="shared" si="1"/>
        <v>716</v>
      </c>
      <c r="AG30" s="503">
        <f t="shared" si="1"/>
        <v>-35</v>
      </c>
      <c r="AH30" s="504">
        <f t="shared" si="1"/>
        <v>-164</v>
      </c>
      <c r="AI30" s="504">
        <f t="shared" si="1"/>
        <v>265</v>
      </c>
      <c r="AJ30" s="504">
        <f t="shared" si="1"/>
        <v>573</v>
      </c>
      <c r="AK30" s="504">
        <f t="shared" si="1"/>
        <v>-110</v>
      </c>
      <c r="AL30" s="504">
        <f t="shared" si="1"/>
        <v>-1271</v>
      </c>
      <c r="AM30" s="504">
        <f t="shared" si="1"/>
        <v>-403</v>
      </c>
      <c r="AN30" s="504">
        <f t="shared" ref="AN30:AS30" si="2">AN28-AN29</f>
        <v>185</v>
      </c>
      <c r="AO30" s="504">
        <f t="shared" si="2"/>
        <v>-1182</v>
      </c>
      <c r="AP30" s="247">
        <f t="shared" si="2"/>
        <v>-1071</v>
      </c>
      <c r="AQ30" s="247">
        <f t="shared" si="2"/>
        <v>-796</v>
      </c>
      <c r="AR30" s="247">
        <f t="shared" si="2"/>
        <v>-760</v>
      </c>
      <c r="AS30" s="247">
        <f t="shared" si="2"/>
        <v>405</v>
      </c>
      <c r="AT30" s="247">
        <f t="shared" ref="AT30" si="3">AT28-AT29</f>
        <v>-1081</v>
      </c>
    </row>
    <row r="32" spans="1:46">
      <c r="A32" s="4"/>
      <c r="B32" s="4"/>
    </row>
    <row r="33" spans="1:7" ht="15.75" customHeight="1">
      <c r="A33" s="4"/>
      <c r="B33" s="4"/>
      <c r="C33" s="4"/>
    </row>
    <row r="34" spans="1:7" ht="15.75" customHeight="1">
      <c r="A34" s="4"/>
      <c r="B34" s="4"/>
      <c r="C34" s="4"/>
    </row>
    <row r="35" spans="1:7">
      <c r="A35" s="4"/>
      <c r="B35" s="4"/>
      <c r="C35" s="4"/>
    </row>
    <row r="36" spans="1:7">
      <c r="A36" s="4"/>
      <c r="B36" s="4"/>
      <c r="C36" s="4"/>
    </row>
    <row r="37" spans="1:7">
      <c r="A37" s="4"/>
      <c r="B37" s="4"/>
      <c r="C37" s="4"/>
    </row>
    <row r="38" spans="1:7">
      <c r="A38" s="4"/>
      <c r="B38" s="4"/>
      <c r="C38" s="4"/>
    </row>
    <row r="39" spans="1:7">
      <c r="A39" s="4"/>
      <c r="B39" s="4"/>
      <c r="C39" s="4"/>
    </row>
    <row r="40" spans="1:7">
      <c r="A40" s="4"/>
      <c r="B40" s="4"/>
      <c r="C40" s="4"/>
    </row>
    <row r="41" spans="1:7">
      <c r="A41" s="4"/>
      <c r="B41" s="4"/>
      <c r="C41" s="4"/>
      <c r="E41" s="4"/>
      <c r="F41" s="4"/>
      <c r="G41" s="4"/>
    </row>
    <row r="42" spans="1:7">
      <c r="A42" s="4"/>
      <c r="B42" s="4"/>
      <c r="C42" s="4"/>
      <c r="E42" s="4"/>
      <c r="F42" s="4"/>
      <c r="G42" s="4"/>
    </row>
    <row r="43" spans="1:7" ht="16.5">
      <c r="A43" s="4"/>
      <c r="B43" s="4"/>
      <c r="C43" s="4"/>
      <c r="E43" s="31"/>
    </row>
    <row r="44" spans="1:7" ht="16.5">
      <c r="A44" s="4"/>
      <c r="B44" s="4"/>
      <c r="C44" s="4"/>
      <c r="D44" s="5"/>
      <c r="E44" s="5"/>
    </row>
    <row r="45" spans="1:7" ht="16.5">
      <c r="A45" s="4"/>
      <c r="B45" s="4"/>
      <c r="C45" s="4"/>
      <c r="D45" s="5"/>
      <c r="E45" s="31"/>
    </row>
    <row r="46" spans="1:7" ht="16.5">
      <c r="A46" s="4"/>
      <c r="B46" s="4"/>
      <c r="C46" s="4"/>
      <c r="D46" s="31"/>
      <c r="E46" s="5"/>
    </row>
    <row r="47" spans="1:7" ht="16.5">
      <c r="A47" s="4"/>
      <c r="B47" s="4"/>
      <c r="C47" s="4"/>
      <c r="D47" s="31"/>
      <c r="E47" s="5"/>
    </row>
    <row r="48" spans="1:7" ht="16.5">
      <c r="A48" s="4"/>
      <c r="B48" s="4"/>
      <c r="C48" s="4"/>
      <c r="D48" s="5"/>
      <c r="E48" s="4"/>
      <c r="F48" s="106"/>
    </row>
    <row r="49" spans="1:15" ht="16.5">
      <c r="A49" s="4"/>
      <c r="B49" s="4"/>
      <c r="C49" s="4"/>
      <c r="D49" s="5"/>
      <c r="E49" s="4"/>
    </row>
    <row r="50" spans="1:15" ht="16.5">
      <c r="A50" s="4"/>
      <c r="B50" s="4"/>
      <c r="C50" s="4"/>
      <c r="D50" s="5"/>
      <c r="E50" s="4"/>
      <c r="J50" s="703"/>
      <c r="K50" s="703"/>
      <c r="L50" s="697"/>
      <c r="M50" s="697"/>
      <c r="N50" s="697"/>
      <c r="O50" s="697"/>
    </row>
    <row r="51" spans="1:15" ht="16.5">
      <c r="A51" s="4"/>
      <c r="B51" s="4"/>
      <c r="C51" s="4"/>
      <c r="D51" s="5"/>
      <c r="E51" s="4"/>
    </row>
    <row r="52" spans="1:15" ht="16.5">
      <c r="A52" s="4"/>
      <c r="B52" s="4"/>
      <c r="C52" s="4"/>
      <c r="D52" s="5"/>
      <c r="E52" s="4"/>
    </row>
    <row r="53" spans="1:15">
      <c r="A53" s="4"/>
      <c r="B53" s="4"/>
      <c r="C53" s="4"/>
    </row>
    <row r="54" spans="1:15" ht="15.75">
      <c r="D54" s="65"/>
    </row>
    <row r="55" spans="1:15" ht="15.75">
      <c r="D55" s="65"/>
    </row>
    <row r="56" spans="1:15">
      <c r="A56" s="4"/>
      <c r="B56" s="4"/>
      <c r="C56" s="4"/>
      <c r="D56" s="4"/>
      <c r="E56" s="4"/>
      <c r="F56" s="4"/>
    </row>
    <row r="57" spans="1:15">
      <c r="A57" s="4"/>
      <c r="B57" s="4"/>
      <c r="C57" s="4"/>
      <c r="D57" s="4"/>
      <c r="E57" s="4"/>
      <c r="F57" s="4"/>
      <c r="G57" s="25"/>
    </row>
    <row r="58" spans="1:15">
      <c r="A58" s="4"/>
      <c r="B58" s="4"/>
      <c r="C58" s="4"/>
      <c r="D58" s="4"/>
      <c r="E58" s="4"/>
      <c r="F58" s="4"/>
      <c r="G58" s="25"/>
    </row>
    <row r="59" spans="1:15">
      <c r="A59" s="4"/>
      <c r="B59" s="4"/>
      <c r="C59" s="4"/>
      <c r="D59" s="4"/>
      <c r="E59" s="4"/>
      <c r="F59" s="4"/>
      <c r="G59" s="25"/>
    </row>
    <row r="60" spans="1:15">
      <c r="A60" s="4"/>
      <c r="B60" s="4"/>
      <c r="C60" s="4"/>
      <c r="D60" s="4"/>
      <c r="E60" s="4"/>
      <c r="F60" s="4"/>
      <c r="G60" s="25"/>
    </row>
    <row r="61" spans="1:15">
      <c r="A61" s="4"/>
      <c r="B61" s="4"/>
      <c r="C61" s="4"/>
      <c r="D61" s="4"/>
      <c r="E61" s="4"/>
      <c r="F61" s="4"/>
      <c r="G61" s="25"/>
    </row>
    <row r="62" spans="1:15">
      <c r="A62" s="4"/>
      <c r="B62" s="4"/>
      <c r="C62" s="4"/>
      <c r="D62" s="4"/>
      <c r="E62" s="4"/>
      <c r="F62" s="4"/>
      <c r="G62" s="25"/>
    </row>
    <row r="63" spans="1:15">
      <c r="A63" s="4"/>
      <c r="B63" s="4"/>
      <c r="C63" s="4"/>
      <c r="D63" s="4"/>
      <c r="E63" s="4"/>
      <c r="F63" s="4"/>
      <c r="G63" s="25"/>
    </row>
    <row r="64" spans="1:15">
      <c r="A64" s="4"/>
      <c r="B64" s="4"/>
      <c r="C64" s="4"/>
      <c r="D64" s="4"/>
      <c r="E64" s="4"/>
      <c r="F64" s="4"/>
      <c r="G64" s="25"/>
    </row>
    <row r="65" spans="1:13">
      <c r="A65" s="4"/>
      <c r="B65" s="4"/>
      <c r="C65" s="4"/>
      <c r="D65" s="4"/>
      <c r="E65" s="4"/>
      <c r="F65" s="4"/>
      <c r="G65" s="25"/>
    </row>
    <row r="66" spans="1:13">
      <c r="A66" s="4"/>
      <c r="B66" s="4"/>
      <c r="C66" s="4"/>
      <c r="D66" s="4"/>
      <c r="E66" s="4"/>
      <c r="F66" s="4"/>
      <c r="G66" s="25"/>
      <c r="L66" s="4"/>
      <c r="M66" s="4"/>
    </row>
    <row r="67" spans="1:13">
      <c r="A67" s="4"/>
      <c r="B67" s="4"/>
      <c r="C67" s="4"/>
      <c r="D67" s="4"/>
      <c r="E67" s="4"/>
      <c r="F67" s="4"/>
      <c r="G67" s="25"/>
    </row>
    <row r="68" spans="1:13">
      <c r="A68" s="4"/>
      <c r="B68" s="4"/>
      <c r="C68" s="4"/>
      <c r="D68" s="4"/>
      <c r="E68" s="4"/>
      <c r="F68" s="4"/>
    </row>
    <row r="69" spans="1:13">
      <c r="A69" s="4"/>
      <c r="B69" s="4"/>
      <c r="C69" s="4"/>
      <c r="D69" s="4"/>
      <c r="E69" s="4"/>
      <c r="F69" s="4"/>
    </row>
    <row r="70" spans="1:13">
      <c r="A70" s="4"/>
      <c r="B70" s="4"/>
      <c r="C70" s="4"/>
      <c r="D70" s="4"/>
      <c r="E70" s="4"/>
      <c r="F70" s="25"/>
    </row>
    <row r="71" spans="1:13" ht="16.5">
      <c r="A71" s="7"/>
      <c r="B71" s="10"/>
      <c r="C71" s="10"/>
    </row>
    <row r="72" spans="1:13" ht="13.5" thickBot="1"/>
    <row r="73" spans="1:13" ht="30.75" customHeight="1" thickBot="1">
      <c r="A73" s="541" t="s">
        <v>27</v>
      </c>
      <c r="B73" s="547" t="s">
        <v>533</v>
      </c>
      <c r="C73" s="548" t="s">
        <v>534</v>
      </c>
      <c r="D73" s="79"/>
      <c r="E73" s="79"/>
    </row>
    <row r="74" spans="1:13" ht="13.5" customHeight="1">
      <c r="A74" s="542"/>
      <c r="B74" s="549"/>
      <c r="C74" s="550"/>
      <c r="D74" s="79"/>
      <c r="E74" s="79"/>
      <c r="G74" s="66"/>
    </row>
    <row r="75" spans="1:13" s="16" customFormat="1" ht="15.75">
      <c r="A75" s="539" t="s">
        <v>173</v>
      </c>
      <c r="B75" s="544">
        <v>2996.05</v>
      </c>
      <c r="C75" s="544">
        <v>2758.2</v>
      </c>
      <c r="D75" s="79"/>
      <c r="E75" s="257"/>
      <c r="G75" s="68"/>
      <c r="I75" s="69"/>
      <c r="J75" s="70"/>
    </row>
    <row r="76" spans="1:13" s="16" customFormat="1" ht="16.5" customHeight="1">
      <c r="A76" s="539" t="s">
        <v>58</v>
      </c>
      <c r="B76" s="544">
        <v>3429.76</v>
      </c>
      <c r="C76" s="544">
        <v>3150.63</v>
      </c>
      <c r="D76" s="79"/>
      <c r="E76" s="258"/>
      <c r="G76" s="68"/>
      <c r="I76" s="69"/>
      <c r="J76" s="70"/>
    </row>
    <row r="77" spans="1:13" s="16" customFormat="1" ht="15.75">
      <c r="A77" s="539" t="s">
        <v>172</v>
      </c>
      <c r="B77" s="544">
        <v>4738.63</v>
      </c>
      <c r="C77" s="544">
        <v>4687.3599999999997</v>
      </c>
      <c r="D77" s="79"/>
      <c r="E77" s="257"/>
      <c r="G77" s="68"/>
      <c r="I77" s="69"/>
      <c r="J77" s="70"/>
    </row>
    <row r="78" spans="1:13" s="16" customFormat="1" ht="15.75">
      <c r="A78" s="543" t="s">
        <v>439</v>
      </c>
      <c r="B78" s="545">
        <v>4746.9399999999996</v>
      </c>
      <c r="C78" s="545">
        <v>4631.38</v>
      </c>
      <c r="D78" s="79"/>
      <c r="E78" s="257"/>
      <c r="F78" s="71"/>
      <c r="G78" s="72"/>
      <c r="I78" s="73"/>
      <c r="J78" s="74"/>
    </row>
    <row r="79" spans="1:13" s="16" customFormat="1" ht="15.75">
      <c r="A79" s="539" t="s">
        <v>145</v>
      </c>
      <c r="B79" s="544">
        <v>4828.84</v>
      </c>
      <c r="C79" s="544">
        <v>4518.26</v>
      </c>
      <c r="D79" s="79"/>
      <c r="E79" s="257"/>
      <c r="F79" s="71"/>
      <c r="G79" s="72"/>
      <c r="I79" s="73"/>
      <c r="J79" s="74"/>
    </row>
    <row r="80" spans="1:13" s="16" customFormat="1" ht="15.75">
      <c r="A80" s="539" t="s">
        <v>2</v>
      </c>
      <c r="B80" s="544">
        <v>5129.37</v>
      </c>
      <c r="C80" s="544">
        <v>4702.7700000000004</v>
      </c>
      <c r="D80" s="79"/>
      <c r="E80" s="257"/>
      <c r="F80" s="71"/>
      <c r="G80" s="72"/>
      <c r="I80" s="73"/>
      <c r="J80" s="74"/>
    </row>
    <row r="81" spans="1:11" ht="15.75">
      <c r="A81" s="539" t="s">
        <v>0</v>
      </c>
      <c r="B81" s="544">
        <v>5570.04</v>
      </c>
      <c r="C81" s="544">
        <v>5394.65</v>
      </c>
      <c r="D81" s="79"/>
      <c r="E81" s="259"/>
      <c r="F81" s="75"/>
      <c r="G81" s="4"/>
      <c r="H81" s="4"/>
      <c r="I81" s="76"/>
      <c r="J81" s="76"/>
    </row>
    <row r="82" spans="1:11" ht="15.75">
      <c r="A82" s="543" t="s">
        <v>440</v>
      </c>
      <c r="B82" s="545">
        <v>5696.45</v>
      </c>
      <c r="C82" s="545">
        <v>5279.67</v>
      </c>
      <c r="D82" s="79"/>
      <c r="E82" s="257"/>
      <c r="F82" s="4"/>
      <c r="G82" s="77"/>
      <c r="H82" s="78"/>
      <c r="I82" s="79"/>
      <c r="J82" s="80"/>
      <c r="K82" s="67"/>
    </row>
    <row r="83" spans="1:11" s="53" customFormat="1" ht="16.5" thickBot="1">
      <c r="A83" s="540" t="s">
        <v>1</v>
      </c>
      <c r="B83" s="546">
        <v>7884.61</v>
      </c>
      <c r="C83" s="546">
        <v>7544.76</v>
      </c>
      <c r="D83" s="79"/>
      <c r="E83" s="257"/>
      <c r="F83" s="81"/>
      <c r="G83" s="82"/>
      <c r="H83" s="83"/>
      <c r="I83" s="84"/>
      <c r="J83" s="85"/>
    </row>
    <row r="84" spans="1:11">
      <c r="E84" s="4"/>
      <c r="F84" s="4"/>
    </row>
    <row r="85" spans="1:11" ht="29.25" customHeight="1">
      <c r="A85" s="457"/>
      <c r="C85" s="458"/>
      <c r="E85" s="4"/>
      <c r="G85" s="4"/>
    </row>
    <row r="86" spans="1:11" ht="31.5" customHeight="1">
      <c r="A86" s="4"/>
      <c r="B86" s="4"/>
      <c r="C86" s="4"/>
      <c r="D86" s="4"/>
      <c r="E86" s="4"/>
      <c r="F86" s="4"/>
      <c r="G86" s="4"/>
    </row>
    <row r="87" spans="1:11">
      <c r="A87" s="4"/>
      <c r="B87" s="4"/>
      <c r="C87" s="4"/>
      <c r="D87" s="4"/>
      <c r="E87" s="4"/>
      <c r="F87" s="4"/>
      <c r="G87" s="4"/>
    </row>
    <row r="88" spans="1:11">
      <c r="A88" s="4"/>
      <c r="B88" s="4"/>
      <c r="C88" s="4"/>
      <c r="D88" s="4"/>
      <c r="E88" s="4"/>
      <c r="F88" s="4"/>
      <c r="G88" s="4"/>
    </row>
    <row r="89" spans="1:11">
      <c r="A89" s="4"/>
      <c r="B89" s="4"/>
      <c r="C89" s="4"/>
      <c r="D89" s="4"/>
      <c r="E89" s="4"/>
      <c r="F89" s="4"/>
      <c r="G89" s="4"/>
    </row>
    <row r="90" spans="1:11">
      <c r="A90" s="4"/>
      <c r="B90" s="4"/>
      <c r="C90" s="4"/>
      <c r="D90" s="4"/>
      <c r="E90" s="4"/>
      <c r="F90" s="4"/>
      <c r="G90" s="4"/>
    </row>
    <row r="91" spans="1:11">
      <c r="A91" s="4"/>
      <c r="B91" s="4"/>
      <c r="C91" s="4"/>
      <c r="D91" s="4"/>
      <c r="E91" s="4"/>
      <c r="F91" s="4"/>
      <c r="G91" s="4"/>
    </row>
    <row r="92" spans="1:11">
      <c r="A92" s="4"/>
      <c r="B92" s="4"/>
      <c r="C92" s="4"/>
      <c r="D92" s="4"/>
      <c r="E92" s="4"/>
      <c r="F92" s="4"/>
      <c r="G92" s="4"/>
    </row>
    <row r="93" spans="1:11">
      <c r="A93" s="4"/>
      <c r="B93" s="4"/>
      <c r="C93" s="4"/>
      <c r="D93" s="4"/>
      <c r="E93" s="4"/>
      <c r="F93" s="4"/>
      <c r="G93" s="4"/>
    </row>
    <row r="94" spans="1:11">
      <c r="A94" s="4"/>
      <c r="B94" s="4"/>
      <c r="C94" s="4"/>
      <c r="D94" s="4"/>
      <c r="E94" s="4"/>
      <c r="F94" s="4"/>
      <c r="G94" s="4"/>
    </row>
    <row r="95" spans="1:11">
      <c r="A95" s="4"/>
      <c r="B95" s="4"/>
      <c r="C95" s="4"/>
      <c r="D95" s="4"/>
      <c r="E95" s="4"/>
      <c r="F95" s="4"/>
      <c r="G95" s="4"/>
    </row>
    <row r="96" spans="1:11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4"/>
      <c r="D98" s="4"/>
      <c r="E98" s="4"/>
      <c r="F98" s="4"/>
      <c r="G98" s="4"/>
    </row>
    <row r="99" spans="1:19">
      <c r="A99" s="4"/>
      <c r="B99" s="4"/>
      <c r="C99" s="4"/>
      <c r="D99" s="4"/>
      <c r="E99" s="4"/>
      <c r="F99" s="4"/>
      <c r="G99" s="4"/>
    </row>
    <row r="100" spans="1:19">
      <c r="A100" s="4"/>
      <c r="B100" s="4"/>
      <c r="C100" s="64"/>
      <c r="D100" s="4"/>
      <c r="E100" s="4"/>
      <c r="F100" s="4"/>
      <c r="G100" s="4"/>
    </row>
    <row r="101" spans="1:19" ht="13.5" thickBot="1">
      <c r="A101" s="4"/>
      <c r="B101" s="4"/>
      <c r="C101" s="4"/>
      <c r="D101" s="4"/>
      <c r="E101" s="4"/>
      <c r="F101" s="4"/>
      <c r="G101" s="4"/>
    </row>
    <row r="102" spans="1:19" ht="16.5" customHeight="1" thickBot="1">
      <c r="A102" s="698" t="s">
        <v>177</v>
      </c>
      <c r="B102" s="700" t="s">
        <v>6</v>
      </c>
      <c r="C102" s="701"/>
      <c r="D102" s="702"/>
      <c r="E102" s="700" t="s">
        <v>7</v>
      </c>
      <c r="F102" s="701"/>
      <c r="G102" s="702"/>
      <c r="H102" s="694" t="s">
        <v>9</v>
      </c>
      <c r="I102" s="695"/>
      <c r="J102" s="696"/>
      <c r="K102" s="694" t="s">
        <v>8</v>
      </c>
      <c r="L102" s="695"/>
      <c r="M102" s="696"/>
      <c r="N102" s="694" t="s">
        <v>168</v>
      </c>
      <c r="O102" s="695"/>
      <c r="P102" s="696"/>
      <c r="Q102" s="694" t="s">
        <v>169</v>
      </c>
      <c r="R102" s="695"/>
      <c r="S102" s="696"/>
    </row>
    <row r="103" spans="1:19" ht="16.5" thickBot="1">
      <c r="A103" s="699"/>
      <c r="B103" s="505">
        <v>2012</v>
      </c>
      <c r="C103" s="506">
        <v>2013</v>
      </c>
      <c r="D103" s="507">
        <v>2014</v>
      </c>
      <c r="E103" s="505">
        <v>2012</v>
      </c>
      <c r="F103" s="506">
        <v>2013</v>
      </c>
      <c r="G103" s="507">
        <v>2014</v>
      </c>
      <c r="H103" s="505">
        <v>2012</v>
      </c>
      <c r="I103" s="506">
        <v>2013</v>
      </c>
      <c r="J103" s="507">
        <v>2014</v>
      </c>
      <c r="K103" s="505">
        <v>2012</v>
      </c>
      <c r="L103" s="506">
        <v>2013</v>
      </c>
      <c r="M103" s="507">
        <v>2014</v>
      </c>
      <c r="N103" s="505">
        <v>2012</v>
      </c>
      <c r="O103" s="506">
        <v>2013</v>
      </c>
      <c r="P103" s="507">
        <v>2014</v>
      </c>
      <c r="Q103" s="505">
        <v>2012</v>
      </c>
      <c r="R103" s="506">
        <v>2013</v>
      </c>
      <c r="S103" s="507">
        <v>2014</v>
      </c>
    </row>
    <row r="104" spans="1:19" ht="16.5">
      <c r="A104" s="508" t="s">
        <v>10</v>
      </c>
      <c r="B104" s="509">
        <v>8043</v>
      </c>
      <c r="C104" s="510">
        <v>8048.7713636363642</v>
      </c>
      <c r="D104" s="511">
        <v>7294.3281818181822</v>
      </c>
      <c r="E104" s="512">
        <v>19818.21</v>
      </c>
      <c r="F104" s="511">
        <v>17459.886363636364</v>
      </c>
      <c r="G104" s="513">
        <v>14076.37</v>
      </c>
      <c r="H104" s="509">
        <v>1506.24</v>
      </c>
      <c r="I104" s="510">
        <v>1636.57</v>
      </c>
      <c r="J104" s="511">
        <v>1423.18</v>
      </c>
      <c r="K104" s="514">
        <v>659.14</v>
      </c>
      <c r="L104" s="515">
        <v>712.36</v>
      </c>
      <c r="M104" s="511">
        <v>734.14</v>
      </c>
      <c r="N104" s="514">
        <v>1656.12</v>
      </c>
      <c r="O104" s="515">
        <v>1669.91</v>
      </c>
      <c r="P104" s="511">
        <v>1244.8</v>
      </c>
      <c r="Q104" s="514">
        <v>30.77</v>
      </c>
      <c r="R104" s="515">
        <v>31.06</v>
      </c>
      <c r="S104" s="511">
        <v>19.91</v>
      </c>
    </row>
    <row r="105" spans="1:19" ht="16.5">
      <c r="A105" s="516" t="s">
        <v>11</v>
      </c>
      <c r="B105" s="517">
        <v>8422.0300000000007</v>
      </c>
      <c r="C105" s="518">
        <v>8070.02</v>
      </c>
      <c r="D105" s="519">
        <v>7151.58</v>
      </c>
      <c r="E105" s="520">
        <v>20461.55</v>
      </c>
      <c r="F105" s="519">
        <v>17728.625</v>
      </c>
      <c r="G105" s="521">
        <v>14191.63</v>
      </c>
      <c r="H105" s="517">
        <v>1657.86</v>
      </c>
      <c r="I105" s="518">
        <v>1673.75</v>
      </c>
      <c r="J105" s="519">
        <v>1410.5</v>
      </c>
      <c r="K105" s="522">
        <v>703.05</v>
      </c>
      <c r="L105" s="523">
        <v>751.93</v>
      </c>
      <c r="M105" s="519">
        <v>728.55</v>
      </c>
      <c r="N105" s="522">
        <v>1742.62</v>
      </c>
      <c r="O105" s="523">
        <v>1627.59</v>
      </c>
      <c r="P105" s="519">
        <v>1300.98</v>
      </c>
      <c r="Q105" s="522">
        <v>34.14</v>
      </c>
      <c r="R105" s="523">
        <v>30.33</v>
      </c>
      <c r="S105" s="519">
        <v>20.83</v>
      </c>
    </row>
    <row r="106" spans="1:19" ht="16.5">
      <c r="A106" s="516" t="s">
        <v>12</v>
      </c>
      <c r="B106" s="517">
        <v>8456.5499999999993</v>
      </c>
      <c r="C106" s="518">
        <v>7662.24</v>
      </c>
      <c r="D106" s="519">
        <v>6667.56</v>
      </c>
      <c r="E106" s="520">
        <v>18705.57</v>
      </c>
      <c r="F106" s="519">
        <v>16725.13</v>
      </c>
      <c r="G106" s="521">
        <v>15656.79</v>
      </c>
      <c r="H106" s="517">
        <v>1655.41</v>
      </c>
      <c r="I106" s="518">
        <v>1583.3</v>
      </c>
      <c r="J106" s="519">
        <v>1451.62</v>
      </c>
      <c r="K106" s="522">
        <v>684.36</v>
      </c>
      <c r="L106" s="523">
        <v>756.65</v>
      </c>
      <c r="M106" s="519">
        <v>773.07</v>
      </c>
      <c r="N106" s="522">
        <v>1673.77</v>
      </c>
      <c r="O106" s="523">
        <v>1592.86</v>
      </c>
      <c r="P106" s="519">
        <v>1336.08</v>
      </c>
      <c r="Q106" s="522">
        <v>32.950000000000003</v>
      </c>
      <c r="R106" s="523">
        <v>28.8</v>
      </c>
      <c r="S106" s="519">
        <v>20.74</v>
      </c>
    </row>
    <row r="107" spans="1:19" ht="16.5">
      <c r="A107" s="516" t="s">
        <v>13</v>
      </c>
      <c r="B107" s="517">
        <v>8258.8807894736838</v>
      </c>
      <c r="C107" s="518">
        <v>7202.97</v>
      </c>
      <c r="D107" s="519">
        <v>6670.24</v>
      </c>
      <c r="E107" s="520">
        <v>17894.079210526317</v>
      </c>
      <c r="F107" s="519">
        <v>15631.55</v>
      </c>
      <c r="G107" s="521">
        <v>17370.75</v>
      </c>
      <c r="H107" s="517">
        <v>1584.89</v>
      </c>
      <c r="I107" s="518">
        <v>1489.12</v>
      </c>
      <c r="J107" s="519">
        <v>1431.5</v>
      </c>
      <c r="K107" s="522">
        <v>655.58</v>
      </c>
      <c r="L107" s="523">
        <v>703.05</v>
      </c>
      <c r="M107" s="519">
        <v>792.33</v>
      </c>
      <c r="N107" s="522">
        <v>1650.07</v>
      </c>
      <c r="O107" s="523">
        <v>1485.08</v>
      </c>
      <c r="P107" s="519">
        <v>1299</v>
      </c>
      <c r="Q107" s="522">
        <v>31.55</v>
      </c>
      <c r="R107" s="523">
        <v>25.2</v>
      </c>
      <c r="S107" s="519">
        <v>19.71</v>
      </c>
    </row>
    <row r="108" spans="1:19" ht="16.5">
      <c r="A108" s="516" t="s">
        <v>14</v>
      </c>
      <c r="B108" s="517">
        <v>7919.2859090909096</v>
      </c>
      <c r="C108" s="518">
        <v>7228.62</v>
      </c>
      <c r="D108" s="519">
        <v>6883.15</v>
      </c>
      <c r="E108" s="520">
        <v>17017.385000000002</v>
      </c>
      <c r="F108" s="519">
        <v>14947.98</v>
      </c>
      <c r="G108" s="521">
        <v>19434.38</v>
      </c>
      <c r="H108" s="517">
        <v>1468</v>
      </c>
      <c r="I108" s="518">
        <v>1474.9</v>
      </c>
      <c r="J108" s="519">
        <v>1455.89</v>
      </c>
      <c r="K108" s="522">
        <v>618.04999999999995</v>
      </c>
      <c r="L108" s="523">
        <v>720.19</v>
      </c>
      <c r="M108" s="519">
        <v>821.05</v>
      </c>
      <c r="N108" s="522">
        <v>1585.5</v>
      </c>
      <c r="O108" s="523">
        <v>1413.87</v>
      </c>
      <c r="P108" s="519">
        <v>1286.69</v>
      </c>
      <c r="Q108" s="522">
        <v>28.67</v>
      </c>
      <c r="R108" s="523">
        <v>23.01</v>
      </c>
      <c r="S108" s="519">
        <v>19.36</v>
      </c>
    </row>
    <row r="109" spans="1:19" ht="16.5">
      <c r="A109" s="516" t="s">
        <v>15</v>
      </c>
      <c r="B109" s="524">
        <v>7419.7876315789472</v>
      </c>
      <c r="C109" s="518">
        <v>7003.7150000000001</v>
      </c>
      <c r="D109" s="519">
        <v>6805.8</v>
      </c>
      <c r="E109" s="525">
        <v>16535.790263157895</v>
      </c>
      <c r="F109" s="519">
        <v>14266.875</v>
      </c>
      <c r="G109" s="521">
        <v>18568.22</v>
      </c>
      <c r="H109" s="524">
        <v>1447.74</v>
      </c>
      <c r="I109" s="518">
        <v>1430.23</v>
      </c>
      <c r="J109" s="519">
        <v>1452.57</v>
      </c>
      <c r="K109" s="526">
        <v>613.11</v>
      </c>
      <c r="L109" s="523">
        <v>713.68</v>
      </c>
      <c r="M109" s="519">
        <v>832.19</v>
      </c>
      <c r="N109" s="526">
        <v>1596.7</v>
      </c>
      <c r="O109" s="523">
        <v>1342.36</v>
      </c>
      <c r="P109" s="519">
        <v>1279.0999999999999</v>
      </c>
      <c r="Q109" s="526">
        <v>28.05</v>
      </c>
      <c r="R109" s="523">
        <v>21.11</v>
      </c>
      <c r="S109" s="519">
        <v>19.79</v>
      </c>
    </row>
    <row r="110" spans="1:19" ht="16.5">
      <c r="A110" s="516" t="s">
        <v>119</v>
      </c>
      <c r="B110" s="524">
        <v>7588.7</v>
      </c>
      <c r="C110" s="518">
        <v>6892.5091304347825</v>
      </c>
      <c r="D110" s="519">
        <v>7104.02</v>
      </c>
      <c r="E110" s="525">
        <v>16155.1</v>
      </c>
      <c r="F110" s="519">
        <v>13702.174999999999</v>
      </c>
      <c r="G110" s="521">
        <v>19046.737391304348</v>
      </c>
      <c r="H110" s="524">
        <v>1425.8</v>
      </c>
      <c r="I110" s="518">
        <v>1401.48</v>
      </c>
      <c r="J110" s="519">
        <v>1492.48</v>
      </c>
      <c r="K110" s="526">
        <v>579.5</v>
      </c>
      <c r="L110" s="523">
        <v>718.02</v>
      </c>
      <c r="M110" s="519">
        <v>871.36</v>
      </c>
      <c r="N110" s="526">
        <v>1593.9</v>
      </c>
      <c r="O110" s="523">
        <v>1286.72</v>
      </c>
      <c r="P110" s="519">
        <v>1311.11</v>
      </c>
      <c r="Q110" s="526">
        <v>27.4</v>
      </c>
      <c r="R110" s="523">
        <v>19.71</v>
      </c>
      <c r="S110" s="519">
        <v>20.93</v>
      </c>
    </row>
    <row r="111" spans="1:19" ht="16.5">
      <c r="A111" s="527" t="s">
        <v>127</v>
      </c>
      <c r="B111" s="528">
        <v>7491.9</v>
      </c>
      <c r="C111" s="518">
        <v>7181.88</v>
      </c>
      <c r="D111" s="519">
        <v>7000.1750000000002</v>
      </c>
      <c r="E111" s="529">
        <v>15653.638636363636</v>
      </c>
      <c r="F111" s="519">
        <v>14278.22</v>
      </c>
      <c r="G111" s="521">
        <v>18572.375</v>
      </c>
      <c r="H111" s="528">
        <v>1449.4</v>
      </c>
      <c r="I111" s="518">
        <v>1494.1</v>
      </c>
      <c r="J111" s="519">
        <v>1447.64</v>
      </c>
      <c r="K111" s="530">
        <v>600.20000000000005</v>
      </c>
      <c r="L111" s="523">
        <v>740.57</v>
      </c>
      <c r="M111" s="519">
        <v>875.32</v>
      </c>
      <c r="N111" s="530">
        <v>1626</v>
      </c>
      <c r="O111" s="523">
        <v>1347.1</v>
      </c>
      <c r="P111" s="519">
        <v>1295.94</v>
      </c>
      <c r="Q111" s="530">
        <v>28.7</v>
      </c>
      <c r="R111" s="523">
        <v>21.84</v>
      </c>
      <c r="S111" s="519">
        <v>19.8</v>
      </c>
    </row>
    <row r="112" spans="1:19" ht="16.5">
      <c r="A112" s="527" t="s">
        <v>133</v>
      </c>
      <c r="B112" s="528">
        <v>8068</v>
      </c>
      <c r="C112" s="518">
        <v>7161.11</v>
      </c>
      <c r="D112" s="519">
        <v>6871.8286363636362</v>
      </c>
      <c r="E112" s="529">
        <v>17213</v>
      </c>
      <c r="F112" s="519">
        <v>13776.19</v>
      </c>
      <c r="G112" s="521">
        <v>18075.8</v>
      </c>
      <c r="H112" s="528">
        <v>1623.7</v>
      </c>
      <c r="I112" s="518">
        <v>1456.86</v>
      </c>
      <c r="J112" s="519">
        <v>1362.29</v>
      </c>
      <c r="K112" s="530">
        <v>657.9</v>
      </c>
      <c r="L112" s="523">
        <v>709.14</v>
      </c>
      <c r="M112" s="519">
        <v>841.88</v>
      </c>
      <c r="N112" s="530">
        <v>1744.5</v>
      </c>
      <c r="O112" s="523">
        <v>1348.8</v>
      </c>
      <c r="P112" s="519">
        <v>1239.75</v>
      </c>
      <c r="Q112" s="530">
        <v>33.6</v>
      </c>
      <c r="R112" s="523">
        <v>22.56</v>
      </c>
      <c r="S112" s="519">
        <v>18.48</v>
      </c>
    </row>
    <row r="113" spans="1:19" ht="16.5">
      <c r="A113" s="527" t="s">
        <v>134</v>
      </c>
      <c r="B113" s="528">
        <v>8069.08</v>
      </c>
      <c r="C113" s="518">
        <v>7188.38</v>
      </c>
      <c r="D113" s="519"/>
      <c r="E113" s="529">
        <v>17242.169999999998</v>
      </c>
      <c r="F113" s="519">
        <v>14066.41</v>
      </c>
      <c r="G113" s="521"/>
      <c r="H113" s="528">
        <v>1635.83</v>
      </c>
      <c r="I113" s="518">
        <v>1413.48</v>
      </c>
      <c r="J113" s="519"/>
      <c r="K113" s="530">
        <v>633.37</v>
      </c>
      <c r="L113" s="523">
        <v>724.61</v>
      </c>
      <c r="M113" s="519"/>
      <c r="N113" s="530">
        <v>1747.01</v>
      </c>
      <c r="O113" s="523">
        <v>1316.18</v>
      </c>
      <c r="P113" s="519"/>
      <c r="Q113" s="530">
        <v>33.19</v>
      </c>
      <c r="R113" s="523">
        <v>21.92</v>
      </c>
      <c r="S113" s="519"/>
    </row>
    <row r="114" spans="1:19" ht="16.5">
      <c r="A114" s="527" t="s">
        <v>139</v>
      </c>
      <c r="B114" s="528">
        <v>7693.92</v>
      </c>
      <c r="C114" s="518">
        <v>7066.06</v>
      </c>
      <c r="D114" s="519"/>
      <c r="E114" s="529">
        <v>16293.18</v>
      </c>
      <c r="F114" s="519">
        <v>13725.12</v>
      </c>
      <c r="G114" s="521"/>
      <c r="H114" s="528">
        <v>1576.36</v>
      </c>
      <c r="I114" s="518">
        <v>1420.19</v>
      </c>
      <c r="J114" s="519"/>
      <c r="K114" s="530">
        <v>636.5</v>
      </c>
      <c r="L114" s="523">
        <v>733.36</v>
      </c>
      <c r="M114" s="519"/>
      <c r="N114" s="530">
        <v>1721.13</v>
      </c>
      <c r="O114" s="523">
        <v>1276.45</v>
      </c>
      <c r="P114" s="519"/>
      <c r="Q114" s="530">
        <v>32.770000000000003</v>
      </c>
      <c r="R114" s="523">
        <v>20.77</v>
      </c>
      <c r="S114" s="519"/>
    </row>
    <row r="115" spans="1:19" ht="17.25" thickBot="1">
      <c r="A115" s="531" t="s">
        <v>140</v>
      </c>
      <c r="B115" s="532">
        <v>7962.09</v>
      </c>
      <c r="C115" s="533">
        <v>7202.5499999999993</v>
      </c>
      <c r="D115" s="534"/>
      <c r="E115" s="535">
        <v>17403.95</v>
      </c>
      <c r="F115" s="534">
        <v>13911.125</v>
      </c>
      <c r="G115" s="536"/>
      <c r="H115" s="532">
        <v>1585.42</v>
      </c>
      <c r="I115" s="533">
        <v>1357.1</v>
      </c>
      <c r="J115" s="534"/>
      <c r="K115" s="537">
        <v>691.32</v>
      </c>
      <c r="L115" s="538">
        <v>718.2</v>
      </c>
      <c r="M115" s="534"/>
      <c r="N115" s="537">
        <v>1658.87</v>
      </c>
      <c r="O115" s="538">
        <v>1222.76</v>
      </c>
      <c r="P115" s="534"/>
      <c r="Q115" s="537">
        <v>31.96</v>
      </c>
      <c r="R115" s="538">
        <v>19.61</v>
      </c>
      <c r="S115" s="53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</sheetData>
  <mergeCells count="11">
    <mergeCell ref="A102:A103"/>
    <mergeCell ref="B102:D102"/>
    <mergeCell ref="E102:G102"/>
    <mergeCell ref="J50:K50"/>
    <mergeCell ref="L50:M50"/>
    <mergeCell ref="AZ11:BC11"/>
    <mergeCell ref="N102:P102"/>
    <mergeCell ref="K102:M102"/>
    <mergeCell ref="H102:J102"/>
    <mergeCell ref="Q102:S102"/>
    <mergeCell ref="N50:O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91"/>
  <sheetViews>
    <sheetView zoomScaleNormal="100" workbookViewId="0">
      <pane ySplit="4" topLeftCell="A18" activePane="bottomLeft" state="frozen"/>
      <selection activeCell="G65" sqref="G65:I65"/>
      <selection pane="bottomLeft" activeCell="L20" sqref="L20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>
      <c r="A1" s="813" t="s">
        <v>117</v>
      </c>
      <c r="B1" s="813"/>
      <c r="C1" s="813"/>
      <c r="D1" s="813"/>
      <c r="E1" s="813"/>
      <c r="F1" s="813"/>
    </row>
    <row r="2" spans="1:6" ht="23.25" thickBot="1">
      <c r="A2" s="465"/>
      <c r="B2" s="465"/>
      <c r="C2" s="465"/>
      <c r="D2" s="465"/>
      <c r="E2" s="465"/>
      <c r="F2" s="465"/>
    </row>
    <row r="3" spans="1:6" ht="19.5" thickBot="1">
      <c r="A3" s="722" t="s">
        <v>66</v>
      </c>
      <c r="B3" s="814" t="s">
        <v>39</v>
      </c>
      <c r="C3" s="875" t="s">
        <v>49</v>
      </c>
      <c r="D3" s="876"/>
      <c r="E3" s="877"/>
      <c r="F3" s="305" t="s">
        <v>50</v>
      </c>
    </row>
    <row r="4" spans="1:6" ht="28.5" customHeight="1" thickBot="1">
      <c r="A4" s="815"/>
      <c r="B4" s="874"/>
      <c r="C4" s="306" t="s">
        <v>531</v>
      </c>
      <c r="D4" s="307" t="s">
        <v>532</v>
      </c>
      <c r="E4" s="466" t="s">
        <v>56</v>
      </c>
      <c r="F4" s="308" t="s">
        <v>532</v>
      </c>
    </row>
    <row r="5" spans="1:6" ht="23.25" customHeight="1">
      <c r="A5" s="309" t="s">
        <v>36</v>
      </c>
      <c r="B5" s="310"/>
      <c r="C5" s="492"/>
      <c r="D5" s="492"/>
      <c r="E5" s="492"/>
      <c r="F5" s="492"/>
    </row>
    <row r="6" spans="1:6" ht="21.75" customHeight="1">
      <c r="A6" s="311" t="s">
        <v>70</v>
      </c>
      <c r="B6" s="9" t="s">
        <v>44</v>
      </c>
      <c r="C6" s="492">
        <v>42.9</v>
      </c>
      <c r="D6" s="492">
        <v>40.299999999999997</v>
      </c>
      <c r="E6" s="492">
        <f t="shared" ref="E6:E34" si="0">D6/C6*100</f>
        <v>93.939393939393938</v>
      </c>
      <c r="F6" s="492">
        <v>38.299999999999997</v>
      </c>
    </row>
    <row r="7" spans="1:6" ht="21.75" customHeight="1">
      <c r="A7" s="311" t="s">
        <v>545</v>
      </c>
      <c r="B7" s="9" t="s">
        <v>44</v>
      </c>
      <c r="C7" s="492">
        <v>73.900000000000006</v>
      </c>
      <c r="D7" s="492">
        <v>76.3</v>
      </c>
      <c r="E7" s="492">
        <f t="shared" si="0"/>
        <v>103.24763193504735</v>
      </c>
      <c r="F7" s="492">
        <v>63.1</v>
      </c>
    </row>
    <row r="8" spans="1:6" ht="21.75" customHeight="1">
      <c r="A8" s="311" t="s">
        <v>325</v>
      </c>
      <c r="B8" s="9" t="s">
        <v>44</v>
      </c>
      <c r="C8" s="492">
        <v>69.900000000000006</v>
      </c>
      <c r="D8" s="492">
        <v>73.2</v>
      </c>
      <c r="E8" s="492">
        <f t="shared" si="0"/>
        <v>104.72103004291846</v>
      </c>
      <c r="F8" s="492">
        <v>66</v>
      </c>
    </row>
    <row r="9" spans="1:6" ht="21.75" customHeight="1">
      <c r="A9" s="311" t="s">
        <v>71</v>
      </c>
      <c r="B9" s="9" t="s">
        <v>44</v>
      </c>
      <c r="C9" s="492">
        <v>93.9</v>
      </c>
      <c r="D9" s="492">
        <v>92.4</v>
      </c>
      <c r="E9" s="492">
        <f t="shared" si="0"/>
        <v>98.402555910543128</v>
      </c>
      <c r="F9" s="492">
        <v>89.7</v>
      </c>
    </row>
    <row r="10" spans="1:6" ht="21.75" customHeight="1">
      <c r="A10" s="311" t="s">
        <v>546</v>
      </c>
      <c r="B10" s="9" t="s">
        <v>44</v>
      </c>
      <c r="C10" s="492">
        <v>76.5</v>
      </c>
      <c r="D10" s="492">
        <v>79.5</v>
      </c>
      <c r="E10" s="492">
        <f t="shared" si="0"/>
        <v>103.92156862745099</v>
      </c>
      <c r="F10" s="492">
        <v>71.5</v>
      </c>
    </row>
    <row r="11" spans="1:6" ht="21.75" customHeight="1">
      <c r="A11" s="311" t="s">
        <v>72</v>
      </c>
      <c r="B11" s="9" t="s">
        <v>44</v>
      </c>
      <c r="C11" s="492">
        <v>71.7</v>
      </c>
      <c r="D11" s="492">
        <v>62.9</v>
      </c>
      <c r="E11" s="492">
        <f>D11/C11*100</f>
        <v>87.726638772663861</v>
      </c>
      <c r="F11" s="492">
        <v>60.9</v>
      </c>
    </row>
    <row r="12" spans="1:6" ht="21.75" customHeight="1">
      <c r="A12" s="311" t="s">
        <v>73</v>
      </c>
      <c r="B12" s="9" t="s">
        <v>44</v>
      </c>
      <c r="C12" s="492">
        <v>37.799999999999997</v>
      </c>
      <c r="D12" s="492">
        <v>37.5</v>
      </c>
      <c r="E12" s="492">
        <f t="shared" si="0"/>
        <v>99.206349206349216</v>
      </c>
      <c r="F12" s="492">
        <v>39.299999999999997</v>
      </c>
    </row>
    <row r="13" spans="1:6" ht="21.75" customHeight="1">
      <c r="A13" s="311" t="s">
        <v>584</v>
      </c>
      <c r="B13" s="9" t="s">
        <v>44</v>
      </c>
      <c r="C13" s="492">
        <v>36.5</v>
      </c>
      <c r="D13" s="492">
        <v>41.2</v>
      </c>
      <c r="E13" s="492">
        <f t="shared" si="0"/>
        <v>112.87671232876713</v>
      </c>
      <c r="F13" s="492">
        <v>39.799999999999997</v>
      </c>
    </row>
    <row r="14" spans="1:6" ht="21.75" customHeight="1">
      <c r="A14" s="311" t="s">
        <v>74</v>
      </c>
      <c r="B14" s="9" t="s">
        <v>44</v>
      </c>
      <c r="C14" s="492">
        <v>40</v>
      </c>
      <c r="D14" s="492">
        <v>37.5</v>
      </c>
      <c r="E14" s="492">
        <f>D14/C14*100</f>
        <v>93.75</v>
      </c>
      <c r="F14" s="492">
        <v>47.9</v>
      </c>
    </row>
    <row r="15" spans="1:6" ht="21.75" customHeight="1">
      <c r="A15" s="311" t="s">
        <v>547</v>
      </c>
      <c r="B15" s="9" t="s">
        <v>44</v>
      </c>
      <c r="C15" s="492">
        <v>76.7</v>
      </c>
      <c r="D15" s="492">
        <v>114.8</v>
      </c>
      <c r="E15" s="492">
        <f t="shared" si="0"/>
        <v>149.67405475880051</v>
      </c>
      <c r="F15" s="492">
        <v>108.3</v>
      </c>
    </row>
    <row r="16" spans="1:6" ht="21.75" customHeight="1">
      <c r="A16" s="311" t="s">
        <v>548</v>
      </c>
      <c r="B16" s="9" t="s">
        <v>44</v>
      </c>
      <c r="C16" s="492">
        <v>78</v>
      </c>
      <c r="D16" s="492">
        <v>126.6</v>
      </c>
      <c r="E16" s="492">
        <f t="shared" si="0"/>
        <v>162.30769230769232</v>
      </c>
      <c r="F16" s="492">
        <v>128.4</v>
      </c>
    </row>
    <row r="17" spans="1:6" ht="21.75" customHeight="1">
      <c r="A17" s="311" t="s">
        <v>549</v>
      </c>
      <c r="B17" s="9" t="s">
        <v>44</v>
      </c>
      <c r="C17" s="492">
        <v>104.6</v>
      </c>
      <c r="D17" s="492">
        <v>114.1</v>
      </c>
      <c r="E17" s="492">
        <f t="shared" si="0"/>
        <v>109.08221797323137</v>
      </c>
      <c r="F17" s="492">
        <v>123.8</v>
      </c>
    </row>
    <row r="18" spans="1:6" ht="21.75" customHeight="1">
      <c r="A18" s="311" t="s">
        <v>550</v>
      </c>
      <c r="B18" s="9" t="s">
        <v>44</v>
      </c>
      <c r="C18" s="492">
        <v>125.2</v>
      </c>
      <c r="D18" s="492">
        <v>156.6</v>
      </c>
      <c r="E18" s="492">
        <f t="shared" si="0"/>
        <v>125.07987220447284</v>
      </c>
      <c r="F18" s="492">
        <v>170.1</v>
      </c>
    </row>
    <row r="19" spans="1:6" ht="21.75" customHeight="1">
      <c r="A19" s="311" t="s">
        <v>551</v>
      </c>
      <c r="B19" s="9" t="s">
        <v>44</v>
      </c>
      <c r="C19" s="492">
        <v>93</v>
      </c>
      <c r="D19" s="492">
        <v>98.6</v>
      </c>
      <c r="E19" s="492">
        <f t="shared" si="0"/>
        <v>106.02150537634407</v>
      </c>
      <c r="F19" s="492">
        <v>114.2</v>
      </c>
    </row>
    <row r="20" spans="1:6" ht="21.75" customHeight="1">
      <c r="A20" s="311" t="s">
        <v>552</v>
      </c>
      <c r="B20" s="9" t="s">
        <v>44</v>
      </c>
      <c r="C20" s="492">
        <v>95.8</v>
      </c>
      <c r="D20" s="492">
        <v>101.4</v>
      </c>
      <c r="E20" s="492">
        <f t="shared" si="0"/>
        <v>105.84551148225472</v>
      </c>
      <c r="F20" s="492">
        <v>108</v>
      </c>
    </row>
    <row r="21" spans="1:6" ht="21.75" customHeight="1">
      <c r="A21" s="311" t="s">
        <v>75</v>
      </c>
      <c r="B21" s="9" t="s">
        <v>44</v>
      </c>
      <c r="C21" s="492">
        <v>326.39999999999998</v>
      </c>
      <c r="D21" s="492">
        <v>336.1</v>
      </c>
      <c r="E21" s="492">
        <f t="shared" si="0"/>
        <v>102.97181372549021</v>
      </c>
      <c r="F21" s="492">
        <v>349</v>
      </c>
    </row>
    <row r="22" spans="1:6" ht="21.75" customHeight="1">
      <c r="A22" s="311" t="s">
        <v>76</v>
      </c>
      <c r="B22" s="9" t="s">
        <v>44</v>
      </c>
      <c r="C22" s="492">
        <v>268.3</v>
      </c>
      <c r="D22" s="492">
        <v>261.2</v>
      </c>
      <c r="E22" s="492">
        <f t="shared" si="0"/>
        <v>97.353708535221756</v>
      </c>
      <c r="F22" s="492">
        <v>292.8</v>
      </c>
    </row>
    <row r="23" spans="1:6" ht="21.75" customHeight="1">
      <c r="A23" s="311" t="s">
        <v>77</v>
      </c>
      <c r="B23" s="9" t="s">
        <v>44</v>
      </c>
      <c r="C23" s="492">
        <v>209.5</v>
      </c>
      <c r="D23" s="492">
        <v>256.39999999999998</v>
      </c>
      <c r="E23" s="492">
        <f t="shared" si="0"/>
        <v>122.38663484486871</v>
      </c>
      <c r="F23" s="492">
        <v>269.3</v>
      </c>
    </row>
    <row r="24" spans="1:6" ht="21.75" customHeight="1">
      <c r="A24" s="311" t="s">
        <v>78</v>
      </c>
      <c r="B24" s="9" t="s">
        <v>44</v>
      </c>
      <c r="C24" s="492">
        <v>261.60000000000002</v>
      </c>
      <c r="D24" s="492">
        <v>350.5</v>
      </c>
      <c r="E24" s="492">
        <f t="shared" si="0"/>
        <v>133.98318042813455</v>
      </c>
      <c r="F24" s="492">
        <v>397.7</v>
      </c>
    </row>
    <row r="25" spans="1:6" ht="21.75" customHeight="1">
      <c r="A25" s="311" t="s">
        <v>553</v>
      </c>
      <c r="B25" s="9" t="s">
        <v>44</v>
      </c>
      <c r="C25" s="492">
        <v>146</v>
      </c>
      <c r="D25" s="492">
        <v>168.3</v>
      </c>
      <c r="E25" s="492">
        <f t="shared" si="0"/>
        <v>115.27397260273973</v>
      </c>
      <c r="F25" s="492">
        <v>169.7</v>
      </c>
    </row>
    <row r="26" spans="1:6" ht="21.75" customHeight="1">
      <c r="A26" s="311" t="s">
        <v>79</v>
      </c>
      <c r="B26" s="9" t="s">
        <v>47</v>
      </c>
      <c r="C26" s="492">
        <v>56.1</v>
      </c>
      <c r="D26" s="492">
        <v>51.5</v>
      </c>
      <c r="E26" s="492">
        <f t="shared" si="0"/>
        <v>91.800356506238856</v>
      </c>
      <c r="F26" s="492">
        <v>52.7</v>
      </c>
    </row>
    <row r="27" spans="1:6" ht="21.75" customHeight="1">
      <c r="A27" s="311" t="s">
        <v>554</v>
      </c>
      <c r="B27" s="9" t="s">
        <v>45</v>
      </c>
      <c r="C27" s="492">
        <v>60.1</v>
      </c>
      <c r="D27" s="492">
        <v>65.599999999999994</v>
      </c>
      <c r="E27" s="492">
        <f t="shared" si="0"/>
        <v>109.15141430948418</v>
      </c>
      <c r="F27" s="492">
        <v>62.6</v>
      </c>
    </row>
    <row r="28" spans="1:6" ht="21.75" customHeight="1">
      <c r="A28" s="311" t="s">
        <v>80</v>
      </c>
      <c r="B28" s="9" t="s">
        <v>45</v>
      </c>
      <c r="C28" s="492">
        <v>83.6</v>
      </c>
      <c r="D28" s="492">
        <v>91.1</v>
      </c>
      <c r="E28" s="492">
        <f t="shared" si="0"/>
        <v>108.97129186602872</v>
      </c>
      <c r="F28" s="492">
        <v>111</v>
      </c>
    </row>
    <row r="29" spans="1:6" ht="21.75" customHeight="1">
      <c r="A29" s="311" t="s">
        <v>81</v>
      </c>
      <c r="B29" s="9" t="s">
        <v>46</v>
      </c>
      <c r="C29" s="492">
        <v>274.8</v>
      </c>
      <c r="D29" s="492">
        <v>306.3</v>
      </c>
      <c r="E29" s="492">
        <f t="shared" si="0"/>
        <v>111.46288209606988</v>
      </c>
      <c r="F29" s="492">
        <v>334.4</v>
      </c>
    </row>
    <row r="30" spans="1:6" ht="21.75" customHeight="1">
      <c r="A30" s="311" t="s">
        <v>82</v>
      </c>
      <c r="B30" s="9" t="s">
        <v>46</v>
      </c>
      <c r="C30" s="492">
        <v>319</v>
      </c>
      <c r="D30" s="492">
        <v>373.6</v>
      </c>
      <c r="E30" s="492">
        <f t="shared" si="0"/>
        <v>117.11598746081506</v>
      </c>
      <c r="F30" s="492">
        <v>412.8</v>
      </c>
    </row>
    <row r="31" spans="1:6" ht="21.75" customHeight="1">
      <c r="A31" s="311" t="s">
        <v>83</v>
      </c>
      <c r="B31" s="9" t="s">
        <v>46</v>
      </c>
      <c r="C31" s="492">
        <v>352</v>
      </c>
      <c r="D31" s="492">
        <v>452.6</v>
      </c>
      <c r="E31" s="492">
        <f t="shared" si="0"/>
        <v>128.57954545454547</v>
      </c>
      <c r="F31" s="492">
        <v>414</v>
      </c>
    </row>
    <row r="32" spans="1:6" ht="21.75" customHeight="1">
      <c r="A32" s="311" t="s">
        <v>84</v>
      </c>
      <c r="B32" s="9" t="s">
        <v>45</v>
      </c>
      <c r="C32" s="492">
        <v>96.6</v>
      </c>
      <c r="D32" s="492">
        <v>83.6</v>
      </c>
      <c r="E32" s="492">
        <f t="shared" si="0"/>
        <v>86.542443064182194</v>
      </c>
      <c r="F32" s="492">
        <v>83.3</v>
      </c>
    </row>
    <row r="33" spans="1:6" ht="21.75" customHeight="1">
      <c r="A33" s="311" t="s">
        <v>85</v>
      </c>
      <c r="B33" s="9" t="s">
        <v>45</v>
      </c>
      <c r="C33" s="492">
        <v>111.3</v>
      </c>
      <c r="D33" s="492">
        <v>118.7</v>
      </c>
      <c r="E33" s="492">
        <f t="shared" si="0"/>
        <v>106.64869721473495</v>
      </c>
      <c r="F33" s="492">
        <v>121.4</v>
      </c>
    </row>
    <row r="34" spans="1:6" ht="21.75" customHeight="1" thickBot="1">
      <c r="A34" s="211" t="s">
        <v>86</v>
      </c>
      <c r="B34" s="9" t="s">
        <v>45</v>
      </c>
      <c r="C34" s="492">
        <v>495.4</v>
      </c>
      <c r="D34" s="492">
        <v>589.79999999999995</v>
      </c>
      <c r="E34" s="492">
        <f t="shared" si="0"/>
        <v>119.05530884134032</v>
      </c>
      <c r="F34" s="492">
        <v>623.6</v>
      </c>
    </row>
    <row r="35" spans="1:6" ht="27" customHeight="1" thickBot="1">
      <c r="A35" s="312" t="s">
        <v>43</v>
      </c>
      <c r="B35" s="313"/>
      <c r="C35" s="216"/>
      <c r="D35" s="314"/>
      <c r="E35" s="216"/>
      <c r="F35" s="216"/>
    </row>
    <row r="36" spans="1:6" s="17" customFormat="1" ht="21.75" customHeight="1">
      <c r="A36" s="315" t="s">
        <v>87</v>
      </c>
      <c r="B36" s="316" t="s">
        <v>30</v>
      </c>
      <c r="C36" s="492">
        <v>700</v>
      </c>
      <c r="D36" s="492">
        <v>700</v>
      </c>
      <c r="E36" s="492">
        <f t="shared" ref="E36:E53" si="1">D36/C36*100</f>
        <v>100</v>
      </c>
      <c r="F36" s="492">
        <v>360</v>
      </c>
    </row>
    <row r="37" spans="1:6" s="17" customFormat="1" ht="21.75" customHeight="1">
      <c r="A37" s="315" t="s">
        <v>88</v>
      </c>
      <c r="B37" s="316" t="s">
        <v>30</v>
      </c>
      <c r="C37" s="492">
        <v>694.4</v>
      </c>
      <c r="D37" s="492">
        <v>772.2</v>
      </c>
      <c r="E37" s="492">
        <f t="shared" si="1"/>
        <v>111.20391705069126</v>
      </c>
      <c r="F37" s="492">
        <v>462.5</v>
      </c>
    </row>
    <row r="38" spans="1:6" s="17" customFormat="1" ht="21.75" customHeight="1">
      <c r="A38" s="315" t="s">
        <v>89</v>
      </c>
      <c r="B38" s="316" t="s">
        <v>30</v>
      </c>
      <c r="C38" s="492">
        <v>516.70000000000005</v>
      </c>
      <c r="D38" s="492">
        <v>566.70000000000005</v>
      </c>
      <c r="E38" s="492">
        <f t="shared" si="1"/>
        <v>109.67679504548093</v>
      </c>
      <c r="F38" s="492">
        <v>381.25</v>
      </c>
    </row>
    <row r="39" spans="1:6" s="17" customFormat="1" ht="16.5">
      <c r="A39" s="315" t="s">
        <v>90</v>
      </c>
      <c r="B39" s="316" t="s">
        <v>30</v>
      </c>
      <c r="C39" s="492">
        <v>2000</v>
      </c>
      <c r="D39" s="492">
        <v>2250</v>
      </c>
      <c r="E39" s="492">
        <f t="shared" si="1"/>
        <v>112.5</v>
      </c>
      <c r="F39" s="492">
        <v>1500</v>
      </c>
    </row>
    <row r="40" spans="1:6" s="17" customFormat="1" ht="16.5">
      <c r="A40" s="315" t="s">
        <v>91</v>
      </c>
      <c r="B40" s="316" t="s">
        <v>30</v>
      </c>
      <c r="C40" s="492">
        <v>2500</v>
      </c>
      <c r="D40" s="492">
        <v>2750</v>
      </c>
      <c r="E40" s="492">
        <f t="shared" si="1"/>
        <v>110.00000000000001</v>
      </c>
      <c r="F40" s="492">
        <v>2000</v>
      </c>
    </row>
    <row r="41" spans="1:6" s="17" customFormat="1" ht="33">
      <c r="A41" s="315" t="s">
        <v>585</v>
      </c>
      <c r="B41" s="316" t="s">
        <v>30</v>
      </c>
      <c r="C41" s="492">
        <v>400</v>
      </c>
      <c r="D41" s="492">
        <v>400</v>
      </c>
      <c r="E41" s="492">
        <f t="shared" si="1"/>
        <v>100</v>
      </c>
      <c r="F41" s="492">
        <v>337.5</v>
      </c>
    </row>
    <row r="42" spans="1:6" s="17" customFormat="1" ht="33">
      <c r="A42" s="315" t="s">
        <v>92</v>
      </c>
      <c r="B42" s="316" t="s">
        <v>30</v>
      </c>
      <c r="C42" s="492">
        <v>383.3</v>
      </c>
      <c r="D42" s="492">
        <v>383.3</v>
      </c>
      <c r="E42" s="492">
        <f t="shared" si="1"/>
        <v>100</v>
      </c>
      <c r="F42" s="492">
        <v>337.5</v>
      </c>
    </row>
    <row r="43" spans="1:6" s="17" customFormat="1" ht="16.5">
      <c r="A43" s="315" t="s">
        <v>93</v>
      </c>
      <c r="B43" s="316" t="s">
        <v>30</v>
      </c>
      <c r="C43" s="492">
        <v>850</v>
      </c>
      <c r="D43" s="492">
        <v>900</v>
      </c>
      <c r="E43" s="492">
        <f t="shared" si="1"/>
        <v>105.88235294117648</v>
      </c>
      <c r="F43" s="492" t="s">
        <v>112</v>
      </c>
    </row>
    <row r="44" spans="1:6" s="17" customFormat="1" ht="33">
      <c r="A44" s="315" t="s">
        <v>426</v>
      </c>
      <c r="B44" s="316" t="s">
        <v>30</v>
      </c>
      <c r="C44" s="492">
        <v>5233.3999999999996</v>
      </c>
      <c r="D44" s="492">
        <v>5233.3999999999996</v>
      </c>
      <c r="E44" s="492">
        <f t="shared" si="1"/>
        <v>100</v>
      </c>
      <c r="F44" s="492" t="s">
        <v>112</v>
      </c>
    </row>
    <row r="45" spans="1:6" s="17" customFormat="1" ht="33" customHeight="1">
      <c r="A45" s="315" t="s">
        <v>427</v>
      </c>
      <c r="B45" s="316" t="s">
        <v>30</v>
      </c>
      <c r="C45" s="492">
        <v>6000</v>
      </c>
      <c r="D45" s="492">
        <v>6750</v>
      </c>
      <c r="E45" s="492">
        <f t="shared" si="1"/>
        <v>112.5</v>
      </c>
      <c r="F45" s="492">
        <v>3700</v>
      </c>
    </row>
    <row r="46" spans="1:6" s="17" customFormat="1" ht="18" customHeight="1">
      <c r="A46" s="317" t="s">
        <v>94</v>
      </c>
      <c r="B46" s="316" t="s">
        <v>30</v>
      </c>
      <c r="C46" s="492">
        <v>200</v>
      </c>
      <c r="D46" s="492">
        <v>200</v>
      </c>
      <c r="E46" s="492">
        <f t="shared" si="1"/>
        <v>100</v>
      </c>
      <c r="F46" s="492">
        <v>88</v>
      </c>
    </row>
    <row r="47" spans="1:6" s="17" customFormat="1" ht="17.25" thickBot="1">
      <c r="A47" s="318" t="s">
        <v>174</v>
      </c>
      <c r="B47" s="319" t="s">
        <v>30</v>
      </c>
      <c r="C47" s="492">
        <v>266.7</v>
      </c>
      <c r="D47" s="492">
        <v>266.7</v>
      </c>
      <c r="E47" s="492">
        <f t="shared" si="1"/>
        <v>100</v>
      </c>
      <c r="F47" s="492">
        <v>300</v>
      </c>
    </row>
    <row r="48" spans="1:6" ht="27" customHeight="1" thickBot="1">
      <c r="A48" s="320" t="s">
        <v>69</v>
      </c>
      <c r="B48" s="313" t="s">
        <v>30</v>
      </c>
      <c r="C48" s="216">
        <v>359</v>
      </c>
      <c r="D48" s="262">
        <v>359</v>
      </c>
      <c r="E48" s="349">
        <f t="shared" si="1"/>
        <v>100</v>
      </c>
      <c r="F48" s="491">
        <v>359</v>
      </c>
    </row>
    <row r="49" spans="1:6" ht="53.25" customHeight="1" thickBot="1">
      <c r="A49" s="321" t="s">
        <v>95</v>
      </c>
      <c r="B49" s="313" t="s">
        <v>30</v>
      </c>
      <c r="C49" s="216">
        <v>5.8</v>
      </c>
      <c r="D49" s="314">
        <v>5.8</v>
      </c>
      <c r="E49" s="322">
        <f t="shared" si="1"/>
        <v>100</v>
      </c>
      <c r="F49" s="216">
        <v>5.8</v>
      </c>
    </row>
    <row r="50" spans="1:6" ht="56.25" customHeight="1" thickBot="1">
      <c r="A50" s="323" t="s">
        <v>96</v>
      </c>
      <c r="B50" s="313" t="s">
        <v>30</v>
      </c>
      <c r="C50" s="216">
        <v>7.6</v>
      </c>
      <c r="D50" s="314">
        <v>7.6</v>
      </c>
      <c r="E50" s="322">
        <f t="shared" si="1"/>
        <v>100</v>
      </c>
      <c r="F50" s="216">
        <v>7.6</v>
      </c>
    </row>
    <row r="51" spans="1:6" ht="24.75" customHeight="1" thickBot="1">
      <c r="A51" s="323" t="s">
        <v>97</v>
      </c>
      <c r="B51" s="313" t="s">
        <v>30</v>
      </c>
      <c r="C51" s="216">
        <v>85.9</v>
      </c>
      <c r="D51" s="314">
        <v>90.2</v>
      </c>
      <c r="E51" s="322">
        <f t="shared" si="1"/>
        <v>105.0058207217695</v>
      </c>
      <c r="F51" s="216">
        <v>90.2</v>
      </c>
    </row>
    <row r="52" spans="1:6" ht="36.75" customHeight="1" thickBot="1">
      <c r="A52" s="324" t="s">
        <v>98</v>
      </c>
      <c r="B52" s="313" t="s">
        <v>30</v>
      </c>
      <c r="C52" s="216">
        <v>3700</v>
      </c>
      <c r="D52" s="325">
        <v>3930</v>
      </c>
      <c r="E52" s="322">
        <f t="shared" si="1"/>
        <v>106.21621621621622</v>
      </c>
      <c r="F52" s="216" t="s">
        <v>112</v>
      </c>
    </row>
    <row r="53" spans="1:6" ht="35.25" customHeight="1" thickBot="1">
      <c r="A53" s="323" t="s">
        <v>99</v>
      </c>
      <c r="B53" s="313" t="s">
        <v>30</v>
      </c>
      <c r="C53" s="216">
        <v>2400</v>
      </c>
      <c r="D53" s="314">
        <v>2738.9</v>
      </c>
      <c r="E53" s="322">
        <f t="shared" si="1"/>
        <v>114.12083333333334</v>
      </c>
      <c r="F53" s="326" t="s">
        <v>112</v>
      </c>
    </row>
    <row r="54" spans="1:6" ht="50.25" customHeight="1" thickBot="1">
      <c r="A54" s="323" t="s">
        <v>147</v>
      </c>
      <c r="B54" s="313" t="s">
        <v>30</v>
      </c>
      <c r="C54" s="327" t="s">
        <v>112</v>
      </c>
      <c r="D54" s="327" t="s">
        <v>112</v>
      </c>
      <c r="E54" s="322"/>
      <c r="F54" s="263">
        <v>79.2</v>
      </c>
    </row>
    <row r="55" spans="1:6" ht="23.25" hidden="1" customHeight="1" thickBot="1">
      <c r="A55" s="878" t="s">
        <v>156</v>
      </c>
      <c r="B55" s="551" t="s">
        <v>114</v>
      </c>
      <c r="C55" s="263">
        <v>5500</v>
      </c>
      <c r="D55" s="552">
        <v>9825</v>
      </c>
      <c r="E55" s="322">
        <f>D55/C55*100</f>
        <v>178.63636363636363</v>
      </c>
      <c r="F55" s="491" t="s">
        <v>112</v>
      </c>
    </row>
    <row r="56" spans="1:6" ht="21.75" hidden="1" customHeight="1" thickBot="1">
      <c r="A56" s="879"/>
      <c r="B56" s="551" t="s">
        <v>115</v>
      </c>
      <c r="C56" s="263">
        <v>28000</v>
      </c>
      <c r="D56" s="552">
        <v>28000</v>
      </c>
      <c r="E56" s="322">
        <f>D56/C56*100</f>
        <v>100</v>
      </c>
      <c r="F56" s="491" t="s">
        <v>112</v>
      </c>
    </row>
    <row r="57" spans="1:6" ht="23.25" hidden="1" customHeight="1" thickBot="1">
      <c r="A57" s="878" t="s">
        <v>157</v>
      </c>
      <c r="B57" s="551" t="s">
        <v>114</v>
      </c>
      <c r="C57" s="263">
        <v>6090</v>
      </c>
      <c r="D57" s="552">
        <v>9440</v>
      </c>
      <c r="E57" s="322">
        <f>D57/C57*100</f>
        <v>155.00821018062399</v>
      </c>
      <c r="F57" s="491" t="s">
        <v>112</v>
      </c>
    </row>
    <row r="58" spans="1:6" ht="21.75" hidden="1" customHeight="1" thickBot="1">
      <c r="A58" s="879"/>
      <c r="B58" s="551" t="s">
        <v>115</v>
      </c>
      <c r="C58" s="263">
        <v>75050</v>
      </c>
      <c r="D58" s="552">
        <v>50000</v>
      </c>
      <c r="E58" s="322">
        <f>D58/C58*100</f>
        <v>66.622251832111928</v>
      </c>
      <c r="F58" s="491" t="s">
        <v>112</v>
      </c>
    </row>
    <row r="59" spans="1:6" ht="39.75" customHeight="1" thickBot="1">
      <c r="A59" s="328" t="s">
        <v>304</v>
      </c>
      <c r="B59" s="329"/>
      <c r="C59" s="216"/>
      <c r="D59" s="314"/>
      <c r="E59" s="325"/>
      <c r="F59" s="216"/>
    </row>
    <row r="60" spans="1:6" ht="33">
      <c r="A60" s="330" t="s">
        <v>488</v>
      </c>
      <c r="B60" s="331" t="s">
        <v>52</v>
      </c>
      <c r="C60" s="476">
        <v>50.87</v>
      </c>
      <c r="D60" s="332">
        <v>52.09</v>
      </c>
      <c r="E60" s="1">
        <f>D60/C60*100</f>
        <v>102.39827010025557</v>
      </c>
      <c r="F60" s="264">
        <v>76.61</v>
      </c>
    </row>
    <row r="61" spans="1:6" ht="24" customHeight="1">
      <c r="A61" s="333" t="s">
        <v>305</v>
      </c>
      <c r="B61" s="331" t="s">
        <v>53</v>
      </c>
      <c r="C61" s="341">
        <v>1.28</v>
      </c>
      <c r="D61" s="334">
        <v>1.33</v>
      </c>
      <c r="E61" s="1">
        <f>D61/C61*100</f>
        <v>103.90625</v>
      </c>
      <c r="F61" s="264">
        <v>1.33</v>
      </c>
    </row>
    <row r="62" spans="1:6" ht="24" customHeight="1">
      <c r="A62" s="333" t="s">
        <v>100</v>
      </c>
      <c r="B62" s="331" t="s">
        <v>148</v>
      </c>
      <c r="C62" s="264">
        <v>1015</v>
      </c>
      <c r="D62" s="332">
        <v>1049.8800000000001</v>
      </c>
      <c r="E62" s="1">
        <f>D62/C62*100</f>
        <v>103.43645320197045</v>
      </c>
      <c r="F62" s="264">
        <v>1136.5999999999999</v>
      </c>
    </row>
    <row r="63" spans="1:6" ht="24" customHeight="1">
      <c r="A63" s="333" t="s">
        <v>101</v>
      </c>
      <c r="B63" s="331" t="s">
        <v>149</v>
      </c>
      <c r="C63" s="264">
        <v>60.89</v>
      </c>
      <c r="D63" s="332">
        <v>62.98</v>
      </c>
      <c r="E63" s="1">
        <f>D63/C63*100</f>
        <v>103.43241911643948</v>
      </c>
      <c r="F63" s="264">
        <v>70.53</v>
      </c>
    </row>
    <row r="64" spans="1:6" ht="24" customHeight="1" thickBot="1">
      <c r="A64" s="333" t="s">
        <v>102</v>
      </c>
      <c r="B64" s="331" t="s">
        <v>149</v>
      </c>
      <c r="C64" s="267">
        <v>45.91</v>
      </c>
      <c r="D64" s="332">
        <v>45.65</v>
      </c>
      <c r="E64" s="1">
        <f>D64/C64*100</f>
        <v>99.433674580701378</v>
      </c>
      <c r="F64" s="264">
        <v>37.049999999999997</v>
      </c>
    </row>
    <row r="65" spans="1:20" ht="41.25" customHeight="1" thickBot="1">
      <c r="A65" s="335" t="s">
        <v>118</v>
      </c>
      <c r="B65" s="329" t="s">
        <v>30</v>
      </c>
      <c r="C65" s="216" t="s">
        <v>489</v>
      </c>
      <c r="D65" s="314" t="s">
        <v>489</v>
      </c>
      <c r="E65" s="216">
        <v>100</v>
      </c>
      <c r="F65" s="216">
        <v>20</v>
      </c>
    </row>
    <row r="66" spans="1:20" ht="18.75">
      <c r="A66" s="336" t="s">
        <v>490</v>
      </c>
      <c r="B66" s="337"/>
      <c r="C66" s="338"/>
      <c r="D66" s="338"/>
      <c r="E66" s="339"/>
      <c r="F66" s="337"/>
    </row>
    <row r="67" spans="1:20" ht="16.5">
      <c r="A67" s="462" t="s">
        <v>491</v>
      </c>
      <c r="B67" s="266" t="s">
        <v>30</v>
      </c>
      <c r="C67" s="340">
        <v>32133.27</v>
      </c>
      <c r="D67" s="340">
        <v>33794.15</v>
      </c>
      <c r="E67" s="492">
        <f>D67/C67*100</f>
        <v>105.16872388026491</v>
      </c>
      <c r="F67" s="674">
        <v>25732.5</v>
      </c>
    </row>
    <row r="68" spans="1:20" ht="33">
      <c r="A68" s="330" t="s">
        <v>103</v>
      </c>
      <c r="B68" s="266" t="s">
        <v>30</v>
      </c>
      <c r="C68" s="340">
        <v>2226.4899999999998</v>
      </c>
      <c r="D68" s="340">
        <v>2272.39</v>
      </c>
      <c r="E68" s="492">
        <f>D68/C68*100</f>
        <v>102.06154081087273</v>
      </c>
      <c r="F68" s="674">
        <v>1075.4000000000001</v>
      </c>
    </row>
    <row r="69" spans="1:20" ht="33">
      <c r="A69" s="317" t="s">
        <v>104</v>
      </c>
      <c r="B69" s="266" t="s">
        <v>29</v>
      </c>
      <c r="C69" s="340">
        <f>C68/C67*100</f>
        <v>6.9289244449755651</v>
      </c>
      <c r="D69" s="340">
        <f>D68/D67*100</f>
        <v>6.724211143052865</v>
      </c>
      <c r="E69" s="492">
        <f>D69/C69*100</f>
        <v>97.045525556695225</v>
      </c>
      <c r="F69" s="340">
        <f>F68/F67*100</f>
        <v>4.1791508792383176</v>
      </c>
    </row>
    <row r="70" spans="1:20" ht="34.5" customHeight="1" thickBot="1">
      <c r="A70" s="318" t="s">
        <v>170</v>
      </c>
      <c r="B70" s="265" t="s">
        <v>30</v>
      </c>
      <c r="C70" s="490">
        <v>2900</v>
      </c>
      <c r="D70" s="490">
        <v>3045</v>
      </c>
      <c r="E70" s="493">
        <f>D70/C70*100</f>
        <v>105</v>
      </c>
      <c r="F70" s="690" t="s">
        <v>322</v>
      </c>
    </row>
    <row r="71" spans="1:20" ht="24" customHeight="1">
      <c r="A71" s="761" t="s">
        <v>432</v>
      </c>
      <c r="B71" s="761"/>
      <c r="C71" s="761"/>
      <c r="D71" s="761"/>
      <c r="E71" s="761"/>
      <c r="F71" s="761"/>
    </row>
    <row r="72" spans="1:20" ht="26.25" customHeight="1"/>
    <row r="73" spans="1:20" ht="12.75">
      <c r="D73" s="2"/>
      <c r="E73" s="2"/>
      <c r="F73" s="2"/>
    </row>
    <row r="74" spans="1:20" ht="15.75" customHeight="1">
      <c r="A74" s="209"/>
      <c r="B74" s="210"/>
      <c r="C74" s="210"/>
      <c r="D74" s="210"/>
      <c r="E74" s="210"/>
      <c r="F74" s="210"/>
      <c r="H74" s="477"/>
      <c r="I74" s="478" t="s">
        <v>10</v>
      </c>
      <c r="J74" s="478" t="s">
        <v>11</v>
      </c>
      <c r="K74" s="478" t="s">
        <v>12</v>
      </c>
      <c r="L74" s="478" t="s">
        <v>13</v>
      </c>
      <c r="M74" s="478" t="s">
        <v>14</v>
      </c>
      <c r="N74" s="478" t="s">
        <v>15</v>
      </c>
      <c r="O74" s="478" t="s">
        <v>119</v>
      </c>
      <c r="P74" s="478" t="s">
        <v>127</v>
      </c>
      <c r="Q74" s="478" t="s">
        <v>133</v>
      </c>
      <c r="R74" s="478" t="s">
        <v>134</v>
      </c>
      <c r="S74" s="478" t="s">
        <v>139</v>
      </c>
      <c r="T74" s="478" t="s">
        <v>140</v>
      </c>
    </row>
    <row r="75" spans="1:20">
      <c r="H75" s="479">
        <v>2013</v>
      </c>
      <c r="I75" s="479">
        <v>100.7</v>
      </c>
      <c r="J75" s="479">
        <v>101.8</v>
      </c>
      <c r="K75" s="479">
        <v>102.1</v>
      </c>
      <c r="L75" s="479">
        <v>102.2</v>
      </c>
      <c r="M75" s="479">
        <v>102.3</v>
      </c>
      <c r="N75" s="479">
        <v>102.4</v>
      </c>
      <c r="O75" s="479">
        <v>103.5</v>
      </c>
      <c r="P75" s="479">
        <v>103.6</v>
      </c>
      <c r="Q75" s="479">
        <v>103.8</v>
      </c>
      <c r="R75" s="479">
        <v>103.9</v>
      </c>
      <c r="S75" s="479">
        <v>104.3</v>
      </c>
      <c r="T75" s="479">
        <v>104.8</v>
      </c>
    </row>
    <row r="76" spans="1:20">
      <c r="H76" s="477">
        <v>2014</v>
      </c>
      <c r="I76" s="479">
        <v>100.4</v>
      </c>
      <c r="J76" s="479">
        <v>101.1</v>
      </c>
      <c r="K76" s="479">
        <v>101.9</v>
      </c>
      <c r="L76" s="479">
        <v>102.6</v>
      </c>
      <c r="M76" s="479">
        <v>103.5</v>
      </c>
      <c r="N76" s="479">
        <v>103.7</v>
      </c>
      <c r="O76" s="479">
        <v>104.1</v>
      </c>
      <c r="P76" s="479">
        <v>104.8</v>
      </c>
      <c r="Q76" s="479">
        <v>105.3</v>
      </c>
      <c r="R76" s="479"/>
      <c r="S76" s="479"/>
      <c r="T76" s="479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9"/>
  <sheetViews>
    <sheetView zoomScale="120" zoomScaleNormal="120" workbookViewId="0">
      <selection activeCell="N5" sqref="N5:N7"/>
    </sheetView>
  </sheetViews>
  <sheetFormatPr defaultRowHeight="12.75"/>
  <cols>
    <col min="1" max="1" width="17.140625" style="12" customWidth="1"/>
    <col min="2" max="2" width="14.28515625" style="12" customWidth="1"/>
    <col min="3" max="3" width="8.7109375" style="12" customWidth="1"/>
    <col min="4" max="4" width="9.140625" style="12" customWidth="1"/>
    <col min="5" max="5" width="8.7109375" style="12" customWidth="1"/>
    <col min="6" max="6" width="8.28515625" style="12" customWidth="1"/>
    <col min="7" max="7" width="8.7109375" style="12" customWidth="1"/>
    <col min="8" max="9" width="7.7109375" style="12" customWidth="1"/>
    <col min="10" max="10" width="8.140625" style="12" customWidth="1"/>
    <col min="11" max="13" width="7.7109375" style="12" customWidth="1"/>
    <col min="14" max="14" width="10.28515625" style="12" customWidth="1"/>
    <col min="15" max="15" width="12.42578125" style="12" bestFit="1" customWidth="1"/>
    <col min="16" max="16" width="12.42578125" style="12" customWidth="1"/>
    <col min="17" max="256" width="9.140625" style="12"/>
    <col min="257" max="257" width="17.140625" style="12" customWidth="1"/>
    <col min="258" max="258" width="14.28515625" style="12" customWidth="1"/>
    <col min="259" max="259" width="8.7109375" style="12" customWidth="1"/>
    <col min="260" max="260" width="9.140625" style="12" customWidth="1"/>
    <col min="261" max="261" width="8.7109375" style="12" customWidth="1"/>
    <col min="262" max="262" width="8.28515625" style="12" customWidth="1"/>
    <col min="263" max="263" width="8.7109375" style="12" customWidth="1"/>
    <col min="264" max="265" width="7.7109375" style="12" customWidth="1"/>
    <col min="266" max="266" width="8.140625" style="12" customWidth="1"/>
    <col min="267" max="269" width="7.7109375" style="12" customWidth="1"/>
    <col min="270" max="270" width="10.28515625" style="12" customWidth="1"/>
    <col min="271" max="271" width="12.42578125" style="12" bestFit="1" customWidth="1"/>
    <col min="272" max="272" width="12.42578125" style="12" customWidth="1"/>
    <col min="273" max="512" width="9.140625" style="12"/>
    <col min="513" max="513" width="17.140625" style="12" customWidth="1"/>
    <col min="514" max="514" width="14.28515625" style="12" customWidth="1"/>
    <col min="515" max="515" width="8.7109375" style="12" customWidth="1"/>
    <col min="516" max="516" width="9.140625" style="12" customWidth="1"/>
    <col min="517" max="517" width="8.7109375" style="12" customWidth="1"/>
    <col min="518" max="518" width="8.28515625" style="12" customWidth="1"/>
    <col min="519" max="519" width="8.7109375" style="12" customWidth="1"/>
    <col min="520" max="521" width="7.7109375" style="12" customWidth="1"/>
    <col min="522" max="522" width="8.140625" style="12" customWidth="1"/>
    <col min="523" max="525" width="7.7109375" style="12" customWidth="1"/>
    <col min="526" max="526" width="10.28515625" style="12" customWidth="1"/>
    <col min="527" max="527" width="12.42578125" style="12" bestFit="1" customWidth="1"/>
    <col min="528" max="528" width="12.42578125" style="12" customWidth="1"/>
    <col min="529" max="768" width="9.140625" style="12"/>
    <col min="769" max="769" width="17.140625" style="12" customWidth="1"/>
    <col min="770" max="770" width="14.28515625" style="12" customWidth="1"/>
    <col min="771" max="771" width="8.7109375" style="12" customWidth="1"/>
    <col min="772" max="772" width="9.140625" style="12" customWidth="1"/>
    <col min="773" max="773" width="8.7109375" style="12" customWidth="1"/>
    <col min="774" max="774" width="8.28515625" style="12" customWidth="1"/>
    <col min="775" max="775" width="8.7109375" style="12" customWidth="1"/>
    <col min="776" max="777" width="7.7109375" style="12" customWidth="1"/>
    <col min="778" max="778" width="8.140625" style="12" customWidth="1"/>
    <col min="779" max="781" width="7.7109375" style="12" customWidth="1"/>
    <col min="782" max="782" width="10.28515625" style="12" customWidth="1"/>
    <col min="783" max="783" width="12.42578125" style="12" bestFit="1" customWidth="1"/>
    <col min="784" max="784" width="12.42578125" style="12" customWidth="1"/>
    <col min="785" max="1024" width="9.140625" style="12"/>
    <col min="1025" max="1025" width="17.140625" style="12" customWidth="1"/>
    <col min="1026" max="1026" width="14.28515625" style="12" customWidth="1"/>
    <col min="1027" max="1027" width="8.7109375" style="12" customWidth="1"/>
    <col min="1028" max="1028" width="9.140625" style="12" customWidth="1"/>
    <col min="1029" max="1029" width="8.7109375" style="12" customWidth="1"/>
    <col min="1030" max="1030" width="8.28515625" style="12" customWidth="1"/>
    <col min="1031" max="1031" width="8.7109375" style="12" customWidth="1"/>
    <col min="1032" max="1033" width="7.7109375" style="12" customWidth="1"/>
    <col min="1034" max="1034" width="8.140625" style="12" customWidth="1"/>
    <col min="1035" max="1037" width="7.7109375" style="12" customWidth="1"/>
    <col min="1038" max="1038" width="10.28515625" style="12" customWidth="1"/>
    <col min="1039" max="1039" width="12.42578125" style="12" bestFit="1" customWidth="1"/>
    <col min="1040" max="1040" width="12.42578125" style="12" customWidth="1"/>
    <col min="1041" max="1280" width="9.140625" style="12"/>
    <col min="1281" max="1281" width="17.140625" style="12" customWidth="1"/>
    <col min="1282" max="1282" width="14.28515625" style="12" customWidth="1"/>
    <col min="1283" max="1283" width="8.7109375" style="12" customWidth="1"/>
    <col min="1284" max="1284" width="9.140625" style="12" customWidth="1"/>
    <col min="1285" max="1285" width="8.7109375" style="12" customWidth="1"/>
    <col min="1286" max="1286" width="8.28515625" style="12" customWidth="1"/>
    <col min="1287" max="1287" width="8.7109375" style="12" customWidth="1"/>
    <col min="1288" max="1289" width="7.7109375" style="12" customWidth="1"/>
    <col min="1290" max="1290" width="8.140625" style="12" customWidth="1"/>
    <col min="1291" max="1293" width="7.7109375" style="12" customWidth="1"/>
    <col min="1294" max="1294" width="10.28515625" style="12" customWidth="1"/>
    <col min="1295" max="1295" width="12.42578125" style="12" bestFit="1" customWidth="1"/>
    <col min="1296" max="1296" width="12.42578125" style="12" customWidth="1"/>
    <col min="1297" max="1536" width="9.140625" style="12"/>
    <col min="1537" max="1537" width="17.140625" style="12" customWidth="1"/>
    <col min="1538" max="1538" width="14.28515625" style="12" customWidth="1"/>
    <col min="1539" max="1539" width="8.7109375" style="12" customWidth="1"/>
    <col min="1540" max="1540" width="9.140625" style="12" customWidth="1"/>
    <col min="1541" max="1541" width="8.7109375" style="12" customWidth="1"/>
    <col min="1542" max="1542" width="8.28515625" style="12" customWidth="1"/>
    <col min="1543" max="1543" width="8.7109375" style="12" customWidth="1"/>
    <col min="1544" max="1545" width="7.7109375" style="12" customWidth="1"/>
    <col min="1546" max="1546" width="8.140625" style="12" customWidth="1"/>
    <col min="1547" max="1549" width="7.7109375" style="12" customWidth="1"/>
    <col min="1550" max="1550" width="10.28515625" style="12" customWidth="1"/>
    <col min="1551" max="1551" width="12.42578125" style="12" bestFit="1" customWidth="1"/>
    <col min="1552" max="1552" width="12.42578125" style="12" customWidth="1"/>
    <col min="1553" max="1792" width="9.140625" style="12"/>
    <col min="1793" max="1793" width="17.140625" style="12" customWidth="1"/>
    <col min="1794" max="1794" width="14.28515625" style="12" customWidth="1"/>
    <col min="1795" max="1795" width="8.7109375" style="12" customWidth="1"/>
    <col min="1796" max="1796" width="9.140625" style="12" customWidth="1"/>
    <col min="1797" max="1797" width="8.7109375" style="12" customWidth="1"/>
    <col min="1798" max="1798" width="8.28515625" style="12" customWidth="1"/>
    <col min="1799" max="1799" width="8.7109375" style="12" customWidth="1"/>
    <col min="1800" max="1801" width="7.7109375" style="12" customWidth="1"/>
    <col min="1802" max="1802" width="8.140625" style="12" customWidth="1"/>
    <col min="1803" max="1805" width="7.7109375" style="12" customWidth="1"/>
    <col min="1806" max="1806" width="10.28515625" style="12" customWidth="1"/>
    <col min="1807" max="1807" width="12.42578125" style="12" bestFit="1" customWidth="1"/>
    <col min="1808" max="1808" width="12.42578125" style="12" customWidth="1"/>
    <col min="1809" max="2048" width="9.140625" style="12"/>
    <col min="2049" max="2049" width="17.140625" style="12" customWidth="1"/>
    <col min="2050" max="2050" width="14.28515625" style="12" customWidth="1"/>
    <col min="2051" max="2051" width="8.7109375" style="12" customWidth="1"/>
    <col min="2052" max="2052" width="9.140625" style="12" customWidth="1"/>
    <col min="2053" max="2053" width="8.7109375" style="12" customWidth="1"/>
    <col min="2054" max="2054" width="8.28515625" style="12" customWidth="1"/>
    <col min="2055" max="2055" width="8.7109375" style="12" customWidth="1"/>
    <col min="2056" max="2057" width="7.7109375" style="12" customWidth="1"/>
    <col min="2058" max="2058" width="8.140625" style="12" customWidth="1"/>
    <col min="2059" max="2061" width="7.7109375" style="12" customWidth="1"/>
    <col min="2062" max="2062" width="10.28515625" style="12" customWidth="1"/>
    <col min="2063" max="2063" width="12.42578125" style="12" bestFit="1" customWidth="1"/>
    <col min="2064" max="2064" width="12.42578125" style="12" customWidth="1"/>
    <col min="2065" max="2304" width="9.140625" style="12"/>
    <col min="2305" max="2305" width="17.140625" style="12" customWidth="1"/>
    <col min="2306" max="2306" width="14.28515625" style="12" customWidth="1"/>
    <col min="2307" max="2307" width="8.7109375" style="12" customWidth="1"/>
    <col min="2308" max="2308" width="9.140625" style="12" customWidth="1"/>
    <col min="2309" max="2309" width="8.7109375" style="12" customWidth="1"/>
    <col min="2310" max="2310" width="8.28515625" style="12" customWidth="1"/>
    <col min="2311" max="2311" width="8.7109375" style="12" customWidth="1"/>
    <col min="2312" max="2313" width="7.7109375" style="12" customWidth="1"/>
    <col min="2314" max="2314" width="8.140625" style="12" customWidth="1"/>
    <col min="2315" max="2317" width="7.7109375" style="12" customWidth="1"/>
    <col min="2318" max="2318" width="10.28515625" style="12" customWidth="1"/>
    <col min="2319" max="2319" width="12.42578125" style="12" bestFit="1" customWidth="1"/>
    <col min="2320" max="2320" width="12.42578125" style="12" customWidth="1"/>
    <col min="2321" max="2560" width="9.140625" style="12"/>
    <col min="2561" max="2561" width="17.140625" style="12" customWidth="1"/>
    <col min="2562" max="2562" width="14.28515625" style="12" customWidth="1"/>
    <col min="2563" max="2563" width="8.7109375" style="12" customWidth="1"/>
    <col min="2564" max="2564" width="9.140625" style="12" customWidth="1"/>
    <col min="2565" max="2565" width="8.7109375" style="12" customWidth="1"/>
    <col min="2566" max="2566" width="8.28515625" style="12" customWidth="1"/>
    <col min="2567" max="2567" width="8.7109375" style="12" customWidth="1"/>
    <col min="2568" max="2569" width="7.7109375" style="12" customWidth="1"/>
    <col min="2570" max="2570" width="8.140625" style="12" customWidth="1"/>
    <col min="2571" max="2573" width="7.7109375" style="12" customWidth="1"/>
    <col min="2574" max="2574" width="10.28515625" style="12" customWidth="1"/>
    <col min="2575" max="2575" width="12.42578125" style="12" bestFit="1" customWidth="1"/>
    <col min="2576" max="2576" width="12.42578125" style="12" customWidth="1"/>
    <col min="2577" max="2816" width="9.140625" style="12"/>
    <col min="2817" max="2817" width="17.140625" style="12" customWidth="1"/>
    <col min="2818" max="2818" width="14.28515625" style="12" customWidth="1"/>
    <col min="2819" max="2819" width="8.7109375" style="12" customWidth="1"/>
    <col min="2820" max="2820" width="9.140625" style="12" customWidth="1"/>
    <col min="2821" max="2821" width="8.7109375" style="12" customWidth="1"/>
    <col min="2822" max="2822" width="8.28515625" style="12" customWidth="1"/>
    <col min="2823" max="2823" width="8.7109375" style="12" customWidth="1"/>
    <col min="2824" max="2825" width="7.7109375" style="12" customWidth="1"/>
    <col min="2826" max="2826" width="8.140625" style="12" customWidth="1"/>
    <col min="2827" max="2829" width="7.7109375" style="12" customWidth="1"/>
    <col min="2830" max="2830" width="10.28515625" style="12" customWidth="1"/>
    <col min="2831" max="2831" width="12.42578125" style="12" bestFit="1" customWidth="1"/>
    <col min="2832" max="2832" width="12.42578125" style="12" customWidth="1"/>
    <col min="2833" max="3072" width="9.140625" style="12"/>
    <col min="3073" max="3073" width="17.140625" style="12" customWidth="1"/>
    <col min="3074" max="3074" width="14.28515625" style="12" customWidth="1"/>
    <col min="3075" max="3075" width="8.7109375" style="12" customWidth="1"/>
    <col min="3076" max="3076" width="9.140625" style="12" customWidth="1"/>
    <col min="3077" max="3077" width="8.7109375" style="12" customWidth="1"/>
    <col min="3078" max="3078" width="8.28515625" style="12" customWidth="1"/>
    <col min="3079" max="3079" width="8.7109375" style="12" customWidth="1"/>
    <col min="3080" max="3081" width="7.7109375" style="12" customWidth="1"/>
    <col min="3082" max="3082" width="8.140625" style="12" customWidth="1"/>
    <col min="3083" max="3085" width="7.7109375" style="12" customWidth="1"/>
    <col min="3086" max="3086" width="10.28515625" style="12" customWidth="1"/>
    <col min="3087" max="3087" width="12.42578125" style="12" bestFit="1" customWidth="1"/>
    <col min="3088" max="3088" width="12.42578125" style="12" customWidth="1"/>
    <col min="3089" max="3328" width="9.140625" style="12"/>
    <col min="3329" max="3329" width="17.140625" style="12" customWidth="1"/>
    <col min="3330" max="3330" width="14.28515625" style="12" customWidth="1"/>
    <col min="3331" max="3331" width="8.7109375" style="12" customWidth="1"/>
    <col min="3332" max="3332" width="9.140625" style="12" customWidth="1"/>
    <col min="3333" max="3333" width="8.7109375" style="12" customWidth="1"/>
    <col min="3334" max="3334" width="8.28515625" style="12" customWidth="1"/>
    <col min="3335" max="3335" width="8.7109375" style="12" customWidth="1"/>
    <col min="3336" max="3337" width="7.7109375" style="12" customWidth="1"/>
    <col min="3338" max="3338" width="8.140625" style="12" customWidth="1"/>
    <col min="3339" max="3341" width="7.7109375" style="12" customWidth="1"/>
    <col min="3342" max="3342" width="10.28515625" style="12" customWidth="1"/>
    <col min="3343" max="3343" width="12.42578125" style="12" bestFit="1" customWidth="1"/>
    <col min="3344" max="3344" width="12.42578125" style="12" customWidth="1"/>
    <col min="3345" max="3584" width="9.140625" style="12"/>
    <col min="3585" max="3585" width="17.140625" style="12" customWidth="1"/>
    <col min="3586" max="3586" width="14.28515625" style="12" customWidth="1"/>
    <col min="3587" max="3587" width="8.7109375" style="12" customWidth="1"/>
    <col min="3588" max="3588" width="9.140625" style="12" customWidth="1"/>
    <col min="3589" max="3589" width="8.7109375" style="12" customWidth="1"/>
    <col min="3590" max="3590" width="8.28515625" style="12" customWidth="1"/>
    <col min="3591" max="3591" width="8.7109375" style="12" customWidth="1"/>
    <col min="3592" max="3593" width="7.7109375" style="12" customWidth="1"/>
    <col min="3594" max="3594" width="8.140625" style="12" customWidth="1"/>
    <col min="3595" max="3597" width="7.7109375" style="12" customWidth="1"/>
    <col min="3598" max="3598" width="10.28515625" style="12" customWidth="1"/>
    <col min="3599" max="3599" width="12.42578125" style="12" bestFit="1" customWidth="1"/>
    <col min="3600" max="3600" width="12.42578125" style="12" customWidth="1"/>
    <col min="3601" max="3840" width="9.140625" style="12"/>
    <col min="3841" max="3841" width="17.140625" style="12" customWidth="1"/>
    <col min="3842" max="3842" width="14.28515625" style="12" customWidth="1"/>
    <col min="3843" max="3843" width="8.7109375" style="12" customWidth="1"/>
    <col min="3844" max="3844" width="9.140625" style="12" customWidth="1"/>
    <col min="3845" max="3845" width="8.7109375" style="12" customWidth="1"/>
    <col min="3846" max="3846" width="8.28515625" style="12" customWidth="1"/>
    <col min="3847" max="3847" width="8.7109375" style="12" customWidth="1"/>
    <col min="3848" max="3849" width="7.7109375" style="12" customWidth="1"/>
    <col min="3850" max="3850" width="8.140625" style="12" customWidth="1"/>
    <col min="3851" max="3853" width="7.7109375" style="12" customWidth="1"/>
    <col min="3854" max="3854" width="10.28515625" style="12" customWidth="1"/>
    <col min="3855" max="3855" width="12.42578125" style="12" bestFit="1" customWidth="1"/>
    <col min="3856" max="3856" width="12.42578125" style="12" customWidth="1"/>
    <col min="3857" max="4096" width="9.140625" style="12"/>
    <col min="4097" max="4097" width="17.140625" style="12" customWidth="1"/>
    <col min="4098" max="4098" width="14.28515625" style="12" customWidth="1"/>
    <col min="4099" max="4099" width="8.7109375" style="12" customWidth="1"/>
    <col min="4100" max="4100" width="9.140625" style="12" customWidth="1"/>
    <col min="4101" max="4101" width="8.7109375" style="12" customWidth="1"/>
    <col min="4102" max="4102" width="8.28515625" style="12" customWidth="1"/>
    <col min="4103" max="4103" width="8.7109375" style="12" customWidth="1"/>
    <col min="4104" max="4105" width="7.7109375" style="12" customWidth="1"/>
    <col min="4106" max="4106" width="8.140625" style="12" customWidth="1"/>
    <col min="4107" max="4109" width="7.7109375" style="12" customWidth="1"/>
    <col min="4110" max="4110" width="10.28515625" style="12" customWidth="1"/>
    <col min="4111" max="4111" width="12.42578125" style="12" bestFit="1" customWidth="1"/>
    <col min="4112" max="4112" width="12.42578125" style="12" customWidth="1"/>
    <col min="4113" max="4352" width="9.140625" style="12"/>
    <col min="4353" max="4353" width="17.140625" style="12" customWidth="1"/>
    <col min="4354" max="4354" width="14.28515625" style="12" customWidth="1"/>
    <col min="4355" max="4355" width="8.7109375" style="12" customWidth="1"/>
    <col min="4356" max="4356" width="9.140625" style="12" customWidth="1"/>
    <col min="4357" max="4357" width="8.7109375" style="12" customWidth="1"/>
    <col min="4358" max="4358" width="8.28515625" style="12" customWidth="1"/>
    <col min="4359" max="4359" width="8.7109375" style="12" customWidth="1"/>
    <col min="4360" max="4361" width="7.7109375" style="12" customWidth="1"/>
    <col min="4362" max="4362" width="8.140625" style="12" customWidth="1"/>
    <col min="4363" max="4365" width="7.7109375" style="12" customWidth="1"/>
    <col min="4366" max="4366" width="10.28515625" style="12" customWidth="1"/>
    <col min="4367" max="4367" width="12.42578125" style="12" bestFit="1" customWidth="1"/>
    <col min="4368" max="4368" width="12.42578125" style="12" customWidth="1"/>
    <col min="4369" max="4608" width="9.140625" style="12"/>
    <col min="4609" max="4609" width="17.140625" style="12" customWidth="1"/>
    <col min="4610" max="4610" width="14.28515625" style="12" customWidth="1"/>
    <col min="4611" max="4611" width="8.7109375" style="12" customWidth="1"/>
    <col min="4612" max="4612" width="9.140625" style="12" customWidth="1"/>
    <col min="4613" max="4613" width="8.7109375" style="12" customWidth="1"/>
    <col min="4614" max="4614" width="8.28515625" style="12" customWidth="1"/>
    <col min="4615" max="4615" width="8.7109375" style="12" customWidth="1"/>
    <col min="4616" max="4617" width="7.7109375" style="12" customWidth="1"/>
    <col min="4618" max="4618" width="8.140625" style="12" customWidth="1"/>
    <col min="4619" max="4621" width="7.7109375" style="12" customWidth="1"/>
    <col min="4622" max="4622" width="10.28515625" style="12" customWidth="1"/>
    <col min="4623" max="4623" width="12.42578125" style="12" bestFit="1" customWidth="1"/>
    <col min="4624" max="4624" width="12.42578125" style="12" customWidth="1"/>
    <col min="4625" max="4864" width="9.140625" style="12"/>
    <col min="4865" max="4865" width="17.140625" style="12" customWidth="1"/>
    <col min="4866" max="4866" width="14.28515625" style="12" customWidth="1"/>
    <col min="4867" max="4867" width="8.7109375" style="12" customWidth="1"/>
    <col min="4868" max="4868" width="9.140625" style="12" customWidth="1"/>
    <col min="4869" max="4869" width="8.7109375" style="12" customWidth="1"/>
    <col min="4870" max="4870" width="8.28515625" style="12" customWidth="1"/>
    <col min="4871" max="4871" width="8.7109375" style="12" customWidth="1"/>
    <col min="4872" max="4873" width="7.7109375" style="12" customWidth="1"/>
    <col min="4874" max="4874" width="8.140625" style="12" customWidth="1"/>
    <col min="4875" max="4877" width="7.7109375" style="12" customWidth="1"/>
    <col min="4878" max="4878" width="10.28515625" style="12" customWidth="1"/>
    <col min="4879" max="4879" width="12.42578125" style="12" bestFit="1" customWidth="1"/>
    <col min="4880" max="4880" width="12.42578125" style="12" customWidth="1"/>
    <col min="4881" max="5120" width="9.140625" style="12"/>
    <col min="5121" max="5121" width="17.140625" style="12" customWidth="1"/>
    <col min="5122" max="5122" width="14.28515625" style="12" customWidth="1"/>
    <col min="5123" max="5123" width="8.7109375" style="12" customWidth="1"/>
    <col min="5124" max="5124" width="9.140625" style="12" customWidth="1"/>
    <col min="5125" max="5125" width="8.7109375" style="12" customWidth="1"/>
    <col min="5126" max="5126" width="8.28515625" style="12" customWidth="1"/>
    <col min="5127" max="5127" width="8.7109375" style="12" customWidth="1"/>
    <col min="5128" max="5129" width="7.7109375" style="12" customWidth="1"/>
    <col min="5130" max="5130" width="8.140625" style="12" customWidth="1"/>
    <col min="5131" max="5133" width="7.7109375" style="12" customWidth="1"/>
    <col min="5134" max="5134" width="10.28515625" style="12" customWidth="1"/>
    <col min="5135" max="5135" width="12.42578125" style="12" bestFit="1" customWidth="1"/>
    <col min="5136" max="5136" width="12.42578125" style="12" customWidth="1"/>
    <col min="5137" max="5376" width="9.140625" style="12"/>
    <col min="5377" max="5377" width="17.140625" style="12" customWidth="1"/>
    <col min="5378" max="5378" width="14.28515625" style="12" customWidth="1"/>
    <col min="5379" max="5379" width="8.7109375" style="12" customWidth="1"/>
    <col min="5380" max="5380" width="9.140625" style="12" customWidth="1"/>
    <col min="5381" max="5381" width="8.7109375" style="12" customWidth="1"/>
    <col min="5382" max="5382" width="8.28515625" style="12" customWidth="1"/>
    <col min="5383" max="5383" width="8.7109375" style="12" customWidth="1"/>
    <col min="5384" max="5385" width="7.7109375" style="12" customWidth="1"/>
    <col min="5386" max="5386" width="8.140625" style="12" customWidth="1"/>
    <col min="5387" max="5389" width="7.7109375" style="12" customWidth="1"/>
    <col min="5390" max="5390" width="10.28515625" style="12" customWidth="1"/>
    <col min="5391" max="5391" width="12.42578125" style="12" bestFit="1" customWidth="1"/>
    <col min="5392" max="5392" width="12.42578125" style="12" customWidth="1"/>
    <col min="5393" max="5632" width="9.140625" style="12"/>
    <col min="5633" max="5633" width="17.140625" style="12" customWidth="1"/>
    <col min="5634" max="5634" width="14.28515625" style="12" customWidth="1"/>
    <col min="5635" max="5635" width="8.7109375" style="12" customWidth="1"/>
    <col min="5636" max="5636" width="9.140625" style="12" customWidth="1"/>
    <col min="5637" max="5637" width="8.7109375" style="12" customWidth="1"/>
    <col min="5638" max="5638" width="8.28515625" style="12" customWidth="1"/>
    <col min="5639" max="5639" width="8.7109375" style="12" customWidth="1"/>
    <col min="5640" max="5641" width="7.7109375" style="12" customWidth="1"/>
    <col min="5642" max="5642" width="8.140625" style="12" customWidth="1"/>
    <col min="5643" max="5645" width="7.7109375" style="12" customWidth="1"/>
    <col min="5646" max="5646" width="10.28515625" style="12" customWidth="1"/>
    <col min="5647" max="5647" width="12.42578125" style="12" bestFit="1" customWidth="1"/>
    <col min="5648" max="5648" width="12.42578125" style="12" customWidth="1"/>
    <col min="5649" max="5888" width="9.140625" style="12"/>
    <col min="5889" max="5889" width="17.140625" style="12" customWidth="1"/>
    <col min="5890" max="5890" width="14.28515625" style="12" customWidth="1"/>
    <col min="5891" max="5891" width="8.7109375" style="12" customWidth="1"/>
    <col min="5892" max="5892" width="9.140625" style="12" customWidth="1"/>
    <col min="5893" max="5893" width="8.7109375" style="12" customWidth="1"/>
    <col min="5894" max="5894" width="8.28515625" style="12" customWidth="1"/>
    <col min="5895" max="5895" width="8.7109375" style="12" customWidth="1"/>
    <col min="5896" max="5897" width="7.7109375" style="12" customWidth="1"/>
    <col min="5898" max="5898" width="8.140625" style="12" customWidth="1"/>
    <col min="5899" max="5901" width="7.7109375" style="12" customWidth="1"/>
    <col min="5902" max="5902" width="10.28515625" style="12" customWidth="1"/>
    <col min="5903" max="5903" width="12.42578125" style="12" bestFit="1" customWidth="1"/>
    <col min="5904" max="5904" width="12.42578125" style="12" customWidth="1"/>
    <col min="5905" max="6144" width="9.140625" style="12"/>
    <col min="6145" max="6145" width="17.140625" style="12" customWidth="1"/>
    <col min="6146" max="6146" width="14.28515625" style="12" customWidth="1"/>
    <col min="6147" max="6147" width="8.7109375" style="12" customWidth="1"/>
    <col min="6148" max="6148" width="9.140625" style="12" customWidth="1"/>
    <col min="6149" max="6149" width="8.7109375" style="12" customWidth="1"/>
    <col min="6150" max="6150" width="8.28515625" style="12" customWidth="1"/>
    <col min="6151" max="6151" width="8.7109375" style="12" customWidth="1"/>
    <col min="6152" max="6153" width="7.7109375" style="12" customWidth="1"/>
    <col min="6154" max="6154" width="8.140625" style="12" customWidth="1"/>
    <col min="6155" max="6157" width="7.7109375" style="12" customWidth="1"/>
    <col min="6158" max="6158" width="10.28515625" style="12" customWidth="1"/>
    <col min="6159" max="6159" width="12.42578125" style="12" bestFit="1" customWidth="1"/>
    <col min="6160" max="6160" width="12.42578125" style="12" customWidth="1"/>
    <col min="6161" max="6400" width="9.140625" style="12"/>
    <col min="6401" max="6401" width="17.140625" style="12" customWidth="1"/>
    <col min="6402" max="6402" width="14.28515625" style="12" customWidth="1"/>
    <col min="6403" max="6403" width="8.7109375" style="12" customWidth="1"/>
    <col min="6404" max="6404" width="9.140625" style="12" customWidth="1"/>
    <col min="6405" max="6405" width="8.7109375" style="12" customWidth="1"/>
    <col min="6406" max="6406" width="8.28515625" style="12" customWidth="1"/>
    <col min="6407" max="6407" width="8.7109375" style="12" customWidth="1"/>
    <col min="6408" max="6409" width="7.7109375" style="12" customWidth="1"/>
    <col min="6410" max="6410" width="8.140625" style="12" customWidth="1"/>
    <col min="6411" max="6413" width="7.7109375" style="12" customWidth="1"/>
    <col min="6414" max="6414" width="10.28515625" style="12" customWidth="1"/>
    <col min="6415" max="6415" width="12.42578125" style="12" bestFit="1" customWidth="1"/>
    <col min="6416" max="6416" width="12.42578125" style="12" customWidth="1"/>
    <col min="6417" max="6656" width="9.140625" style="12"/>
    <col min="6657" max="6657" width="17.140625" style="12" customWidth="1"/>
    <col min="6658" max="6658" width="14.28515625" style="12" customWidth="1"/>
    <col min="6659" max="6659" width="8.7109375" style="12" customWidth="1"/>
    <col min="6660" max="6660" width="9.140625" style="12" customWidth="1"/>
    <col min="6661" max="6661" width="8.7109375" style="12" customWidth="1"/>
    <col min="6662" max="6662" width="8.28515625" style="12" customWidth="1"/>
    <col min="6663" max="6663" width="8.7109375" style="12" customWidth="1"/>
    <col min="6664" max="6665" width="7.7109375" style="12" customWidth="1"/>
    <col min="6666" max="6666" width="8.140625" style="12" customWidth="1"/>
    <col min="6667" max="6669" width="7.7109375" style="12" customWidth="1"/>
    <col min="6670" max="6670" width="10.28515625" style="12" customWidth="1"/>
    <col min="6671" max="6671" width="12.42578125" style="12" bestFit="1" customWidth="1"/>
    <col min="6672" max="6672" width="12.42578125" style="12" customWidth="1"/>
    <col min="6673" max="6912" width="9.140625" style="12"/>
    <col min="6913" max="6913" width="17.140625" style="12" customWidth="1"/>
    <col min="6914" max="6914" width="14.28515625" style="12" customWidth="1"/>
    <col min="6915" max="6915" width="8.7109375" style="12" customWidth="1"/>
    <col min="6916" max="6916" width="9.140625" style="12" customWidth="1"/>
    <col min="6917" max="6917" width="8.7109375" style="12" customWidth="1"/>
    <col min="6918" max="6918" width="8.28515625" style="12" customWidth="1"/>
    <col min="6919" max="6919" width="8.7109375" style="12" customWidth="1"/>
    <col min="6920" max="6921" width="7.7109375" style="12" customWidth="1"/>
    <col min="6922" max="6922" width="8.140625" style="12" customWidth="1"/>
    <col min="6923" max="6925" width="7.7109375" style="12" customWidth="1"/>
    <col min="6926" max="6926" width="10.28515625" style="12" customWidth="1"/>
    <col min="6927" max="6927" width="12.42578125" style="12" bestFit="1" customWidth="1"/>
    <col min="6928" max="6928" width="12.42578125" style="12" customWidth="1"/>
    <col min="6929" max="7168" width="9.140625" style="12"/>
    <col min="7169" max="7169" width="17.140625" style="12" customWidth="1"/>
    <col min="7170" max="7170" width="14.28515625" style="12" customWidth="1"/>
    <col min="7171" max="7171" width="8.7109375" style="12" customWidth="1"/>
    <col min="7172" max="7172" width="9.140625" style="12" customWidth="1"/>
    <col min="7173" max="7173" width="8.7109375" style="12" customWidth="1"/>
    <col min="7174" max="7174" width="8.28515625" style="12" customWidth="1"/>
    <col min="7175" max="7175" width="8.7109375" style="12" customWidth="1"/>
    <col min="7176" max="7177" width="7.7109375" style="12" customWidth="1"/>
    <col min="7178" max="7178" width="8.140625" style="12" customWidth="1"/>
    <col min="7179" max="7181" width="7.7109375" style="12" customWidth="1"/>
    <col min="7182" max="7182" width="10.28515625" style="12" customWidth="1"/>
    <col min="7183" max="7183" width="12.42578125" style="12" bestFit="1" customWidth="1"/>
    <col min="7184" max="7184" width="12.42578125" style="12" customWidth="1"/>
    <col min="7185" max="7424" width="9.140625" style="12"/>
    <col min="7425" max="7425" width="17.140625" style="12" customWidth="1"/>
    <col min="7426" max="7426" width="14.28515625" style="12" customWidth="1"/>
    <col min="7427" max="7427" width="8.7109375" style="12" customWidth="1"/>
    <col min="7428" max="7428" width="9.140625" style="12" customWidth="1"/>
    <col min="7429" max="7429" width="8.7109375" style="12" customWidth="1"/>
    <col min="7430" max="7430" width="8.28515625" style="12" customWidth="1"/>
    <col min="7431" max="7431" width="8.7109375" style="12" customWidth="1"/>
    <col min="7432" max="7433" width="7.7109375" style="12" customWidth="1"/>
    <col min="7434" max="7434" width="8.140625" style="12" customWidth="1"/>
    <col min="7435" max="7437" width="7.7109375" style="12" customWidth="1"/>
    <col min="7438" max="7438" width="10.28515625" style="12" customWidth="1"/>
    <col min="7439" max="7439" width="12.42578125" style="12" bestFit="1" customWidth="1"/>
    <col min="7440" max="7440" width="12.42578125" style="12" customWidth="1"/>
    <col min="7441" max="7680" width="9.140625" style="12"/>
    <col min="7681" max="7681" width="17.140625" style="12" customWidth="1"/>
    <col min="7682" max="7682" width="14.28515625" style="12" customWidth="1"/>
    <col min="7683" max="7683" width="8.7109375" style="12" customWidth="1"/>
    <col min="7684" max="7684" width="9.140625" style="12" customWidth="1"/>
    <col min="7685" max="7685" width="8.7109375" style="12" customWidth="1"/>
    <col min="7686" max="7686" width="8.28515625" style="12" customWidth="1"/>
    <col min="7687" max="7687" width="8.7109375" style="12" customWidth="1"/>
    <col min="7688" max="7689" width="7.7109375" style="12" customWidth="1"/>
    <col min="7690" max="7690" width="8.140625" style="12" customWidth="1"/>
    <col min="7691" max="7693" width="7.7109375" style="12" customWidth="1"/>
    <col min="7694" max="7694" width="10.28515625" style="12" customWidth="1"/>
    <col min="7695" max="7695" width="12.42578125" style="12" bestFit="1" customWidth="1"/>
    <col min="7696" max="7696" width="12.42578125" style="12" customWidth="1"/>
    <col min="7697" max="7936" width="9.140625" style="12"/>
    <col min="7937" max="7937" width="17.140625" style="12" customWidth="1"/>
    <col min="7938" max="7938" width="14.28515625" style="12" customWidth="1"/>
    <col min="7939" max="7939" width="8.7109375" style="12" customWidth="1"/>
    <col min="7940" max="7940" width="9.140625" style="12" customWidth="1"/>
    <col min="7941" max="7941" width="8.7109375" style="12" customWidth="1"/>
    <col min="7942" max="7942" width="8.28515625" style="12" customWidth="1"/>
    <col min="7943" max="7943" width="8.7109375" style="12" customWidth="1"/>
    <col min="7944" max="7945" width="7.7109375" style="12" customWidth="1"/>
    <col min="7946" max="7946" width="8.140625" style="12" customWidth="1"/>
    <col min="7947" max="7949" width="7.7109375" style="12" customWidth="1"/>
    <col min="7950" max="7950" width="10.28515625" style="12" customWidth="1"/>
    <col min="7951" max="7951" width="12.42578125" style="12" bestFit="1" customWidth="1"/>
    <col min="7952" max="7952" width="12.42578125" style="12" customWidth="1"/>
    <col min="7953" max="8192" width="9.140625" style="12"/>
    <col min="8193" max="8193" width="17.140625" style="12" customWidth="1"/>
    <col min="8194" max="8194" width="14.28515625" style="12" customWidth="1"/>
    <col min="8195" max="8195" width="8.7109375" style="12" customWidth="1"/>
    <col min="8196" max="8196" width="9.140625" style="12" customWidth="1"/>
    <col min="8197" max="8197" width="8.7109375" style="12" customWidth="1"/>
    <col min="8198" max="8198" width="8.28515625" style="12" customWidth="1"/>
    <col min="8199" max="8199" width="8.7109375" style="12" customWidth="1"/>
    <col min="8200" max="8201" width="7.7109375" style="12" customWidth="1"/>
    <col min="8202" max="8202" width="8.140625" style="12" customWidth="1"/>
    <col min="8203" max="8205" width="7.7109375" style="12" customWidth="1"/>
    <col min="8206" max="8206" width="10.28515625" style="12" customWidth="1"/>
    <col min="8207" max="8207" width="12.42578125" style="12" bestFit="1" customWidth="1"/>
    <col min="8208" max="8208" width="12.42578125" style="12" customWidth="1"/>
    <col min="8209" max="8448" width="9.140625" style="12"/>
    <col min="8449" max="8449" width="17.140625" style="12" customWidth="1"/>
    <col min="8450" max="8450" width="14.28515625" style="12" customWidth="1"/>
    <col min="8451" max="8451" width="8.7109375" style="12" customWidth="1"/>
    <col min="8452" max="8452" width="9.140625" style="12" customWidth="1"/>
    <col min="8453" max="8453" width="8.7109375" style="12" customWidth="1"/>
    <col min="8454" max="8454" width="8.28515625" style="12" customWidth="1"/>
    <col min="8455" max="8455" width="8.7109375" style="12" customWidth="1"/>
    <col min="8456" max="8457" width="7.7109375" style="12" customWidth="1"/>
    <col min="8458" max="8458" width="8.140625" style="12" customWidth="1"/>
    <col min="8459" max="8461" width="7.7109375" style="12" customWidth="1"/>
    <col min="8462" max="8462" width="10.28515625" style="12" customWidth="1"/>
    <col min="8463" max="8463" width="12.42578125" style="12" bestFit="1" customWidth="1"/>
    <col min="8464" max="8464" width="12.42578125" style="12" customWidth="1"/>
    <col min="8465" max="8704" width="9.140625" style="12"/>
    <col min="8705" max="8705" width="17.140625" style="12" customWidth="1"/>
    <col min="8706" max="8706" width="14.28515625" style="12" customWidth="1"/>
    <col min="8707" max="8707" width="8.7109375" style="12" customWidth="1"/>
    <col min="8708" max="8708" width="9.140625" style="12" customWidth="1"/>
    <col min="8709" max="8709" width="8.7109375" style="12" customWidth="1"/>
    <col min="8710" max="8710" width="8.28515625" style="12" customWidth="1"/>
    <col min="8711" max="8711" width="8.7109375" style="12" customWidth="1"/>
    <col min="8712" max="8713" width="7.7109375" style="12" customWidth="1"/>
    <col min="8714" max="8714" width="8.140625" style="12" customWidth="1"/>
    <col min="8715" max="8717" width="7.7109375" style="12" customWidth="1"/>
    <col min="8718" max="8718" width="10.28515625" style="12" customWidth="1"/>
    <col min="8719" max="8719" width="12.42578125" style="12" bestFit="1" customWidth="1"/>
    <col min="8720" max="8720" width="12.42578125" style="12" customWidth="1"/>
    <col min="8721" max="8960" width="9.140625" style="12"/>
    <col min="8961" max="8961" width="17.140625" style="12" customWidth="1"/>
    <col min="8962" max="8962" width="14.28515625" style="12" customWidth="1"/>
    <col min="8963" max="8963" width="8.7109375" style="12" customWidth="1"/>
    <col min="8964" max="8964" width="9.140625" style="12" customWidth="1"/>
    <col min="8965" max="8965" width="8.7109375" style="12" customWidth="1"/>
    <col min="8966" max="8966" width="8.28515625" style="12" customWidth="1"/>
    <col min="8967" max="8967" width="8.7109375" style="12" customWidth="1"/>
    <col min="8968" max="8969" width="7.7109375" style="12" customWidth="1"/>
    <col min="8970" max="8970" width="8.140625" style="12" customWidth="1"/>
    <col min="8971" max="8973" width="7.7109375" style="12" customWidth="1"/>
    <col min="8974" max="8974" width="10.28515625" style="12" customWidth="1"/>
    <col min="8975" max="8975" width="12.42578125" style="12" bestFit="1" customWidth="1"/>
    <col min="8976" max="8976" width="12.42578125" style="12" customWidth="1"/>
    <col min="8977" max="9216" width="9.140625" style="12"/>
    <col min="9217" max="9217" width="17.140625" style="12" customWidth="1"/>
    <col min="9218" max="9218" width="14.28515625" style="12" customWidth="1"/>
    <col min="9219" max="9219" width="8.7109375" style="12" customWidth="1"/>
    <col min="9220" max="9220" width="9.140625" style="12" customWidth="1"/>
    <col min="9221" max="9221" width="8.7109375" style="12" customWidth="1"/>
    <col min="9222" max="9222" width="8.28515625" style="12" customWidth="1"/>
    <col min="9223" max="9223" width="8.7109375" style="12" customWidth="1"/>
    <col min="9224" max="9225" width="7.7109375" style="12" customWidth="1"/>
    <col min="9226" max="9226" width="8.140625" style="12" customWidth="1"/>
    <col min="9227" max="9229" width="7.7109375" style="12" customWidth="1"/>
    <col min="9230" max="9230" width="10.28515625" style="12" customWidth="1"/>
    <col min="9231" max="9231" width="12.42578125" style="12" bestFit="1" customWidth="1"/>
    <col min="9232" max="9232" width="12.42578125" style="12" customWidth="1"/>
    <col min="9233" max="9472" width="9.140625" style="12"/>
    <col min="9473" max="9473" width="17.140625" style="12" customWidth="1"/>
    <col min="9474" max="9474" width="14.28515625" style="12" customWidth="1"/>
    <col min="9475" max="9475" width="8.7109375" style="12" customWidth="1"/>
    <col min="9476" max="9476" width="9.140625" style="12" customWidth="1"/>
    <col min="9477" max="9477" width="8.7109375" style="12" customWidth="1"/>
    <col min="9478" max="9478" width="8.28515625" style="12" customWidth="1"/>
    <col min="9479" max="9479" width="8.7109375" style="12" customWidth="1"/>
    <col min="9480" max="9481" width="7.7109375" style="12" customWidth="1"/>
    <col min="9482" max="9482" width="8.140625" style="12" customWidth="1"/>
    <col min="9483" max="9485" width="7.7109375" style="12" customWidth="1"/>
    <col min="9486" max="9486" width="10.28515625" style="12" customWidth="1"/>
    <col min="9487" max="9487" width="12.42578125" style="12" bestFit="1" customWidth="1"/>
    <col min="9488" max="9488" width="12.42578125" style="12" customWidth="1"/>
    <col min="9489" max="9728" width="9.140625" style="12"/>
    <col min="9729" max="9729" width="17.140625" style="12" customWidth="1"/>
    <col min="9730" max="9730" width="14.28515625" style="12" customWidth="1"/>
    <col min="9731" max="9731" width="8.7109375" style="12" customWidth="1"/>
    <col min="9732" max="9732" width="9.140625" style="12" customWidth="1"/>
    <col min="9733" max="9733" width="8.7109375" style="12" customWidth="1"/>
    <col min="9734" max="9734" width="8.28515625" style="12" customWidth="1"/>
    <col min="9735" max="9735" width="8.7109375" style="12" customWidth="1"/>
    <col min="9736" max="9737" width="7.7109375" style="12" customWidth="1"/>
    <col min="9738" max="9738" width="8.140625" style="12" customWidth="1"/>
    <col min="9739" max="9741" width="7.7109375" style="12" customWidth="1"/>
    <col min="9742" max="9742" width="10.28515625" style="12" customWidth="1"/>
    <col min="9743" max="9743" width="12.42578125" style="12" bestFit="1" customWidth="1"/>
    <col min="9744" max="9744" width="12.42578125" style="12" customWidth="1"/>
    <col min="9745" max="9984" width="9.140625" style="12"/>
    <col min="9985" max="9985" width="17.140625" style="12" customWidth="1"/>
    <col min="9986" max="9986" width="14.28515625" style="12" customWidth="1"/>
    <col min="9987" max="9987" width="8.7109375" style="12" customWidth="1"/>
    <col min="9988" max="9988" width="9.140625" style="12" customWidth="1"/>
    <col min="9989" max="9989" width="8.7109375" style="12" customWidth="1"/>
    <col min="9990" max="9990" width="8.28515625" style="12" customWidth="1"/>
    <col min="9991" max="9991" width="8.7109375" style="12" customWidth="1"/>
    <col min="9992" max="9993" width="7.7109375" style="12" customWidth="1"/>
    <col min="9994" max="9994" width="8.140625" style="12" customWidth="1"/>
    <col min="9995" max="9997" width="7.7109375" style="12" customWidth="1"/>
    <col min="9998" max="9998" width="10.28515625" style="12" customWidth="1"/>
    <col min="9999" max="9999" width="12.42578125" style="12" bestFit="1" customWidth="1"/>
    <col min="10000" max="10000" width="12.42578125" style="12" customWidth="1"/>
    <col min="10001" max="10240" width="9.140625" style="12"/>
    <col min="10241" max="10241" width="17.140625" style="12" customWidth="1"/>
    <col min="10242" max="10242" width="14.28515625" style="12" customWidth="1"/>
    <col min="10243" max="10243" width="8.7109375" style="12" customWidth="1"/>
    <col min="10244" max="10244" width="9.140625" style="12" customWidth="1"/>
    <col min="10245" max="10245" width="8.7109375" style="12" customWidth="1"/>
    <col min="10246" max="10246" width="8.28515625" style="12" customWidth="1"/>
    <col min="10247" max="10247" width="8.7109375" style="12" customWidth="1"/>
    <col min="10248" max="10249" width="7.7109375" style="12" customWidth="1"/>
    <col min="10250" max="10250" width="8.140625" style="12" customWidth="1"/>
    <col min="10251" max="10253" width="7.7109375" style="12" customWidth="1"/>
    <col min="10254" max="10254" width="10.28515625" style="12" customWidth="1"/>
    <col min="10255" max="10255" width="12.42578125" style="12" bestFit="1" customWidth="1"/>
    <col min="10256" max="10256" width="12.42578125" style="12" customWidth="1"/>
    <col min="10257" max="10496" width="9.140625" style="12"/>
    <col min="10497" max="10497" width="17.140625" style="12" customWidth="1"/>
    <col min="10498" max="10498" width="14.28515625" style="12" customWidth="1"/>
    <col min="10499" max="10499" width="8.7109375" style="12" customWidth="1"/>
    <col min="10500" max="10500" width="9.140625" style="12" customWidth="1"/>
    <col min="10501" max="10501" width="8.7109375" style="12" customWidth="1"/>
    <col min="10502" max="10502" width="8.28515625" style="12" customWidth="1"/>
    <col min="10503" max="10503" width="8.7109375" style="12" customWidth="1"/>
    <col min="10504" max="10505" width="7.7109375" style="12" customWidth="1"/>
    <col min="10506" max="10506" width="8.140625" style="12" customWidth="1"/>
    <col min="10507" max="10509" width="7.7109375" style="12" customWidth="1"/>
    <col min="10510" max="10510" width="10.28515625" style="12" customWidth="1"/>
    <col min="10511" max="10511" width="12.42578125" style="12" bestFit="1" customWidth="1"/>
    <col min="10512" max="10512" width="12.42578125" style="12" customWidth="1"/>
    <col min="10513" max="10752" width="9.140625" style="12"/>
    <col min="10753" max="10753" width="17.140625" style="12" customWidth="1"/>
    <col min="10754" max="10754" width="14.28515625" style="12" customWidth="1"/>
    <col min="10755" max="10755" width="8.7109375" style="12" customWidth="1"/>
    <col min="10756" max="10756" width="9.140625" style="12" customWidth="1"/>
    <col min="10757" max="10757" width="8.7109375" style="12" customWidth="1"/>
    <col min="10758" max="10758" width="8.28515625" style="12" customWidth="1"/>
    <col min="10759" max="10759" width="8.7109375" style="12" customWidth="1"/>
    <col min="10760" max="10761" width="7.7109375" style="12" customWidth="1"/>
    <col min="10762" max="10762" width="8.140625" style="12" customWidth="1"/>
    <col min="10763" max="10765" width="7.7109375" style="12" customWidth="1"/>
    <col min="10766" max="10766" width="10.28515625" style="12" customWidth="1"/>
    <col min="10767" max="10767" width="12.42578125" style="12" bestFit="1" customWidth="1"/>
    <col min="10768" max="10768" width="12.42578125" style="12" customWidth="1"/>
    <col min="10769" max="11008" width="9.140625" style="12"/>
    <col min="11009" max="11009" width="17.140625" style="12" customWidth="1"/>
    <col min="11010" max="11010" width="14.28515625" style="12" customWidth="1"/>
    <col min="11011" max="11011" width="8.7109375" style="12" customWidth="1"/>
    <col min="11012" max="11012" width="9.140625" style="12" customWidth="1"/>
    <col min="11013" max="11013" width="8.7109375" style="12" customWidth="1"/>
    <col min="11014" max="11014" width="8.28515625" style="12" customWidth="1"/>
    <col min="11015" max="11015" width="8.7109375" style="12" customWidth="1"/>
    <col min="11016" max="11017" width="7.7109375" style="12" customWidth="1"/>
    <col min="11018" max="11018" width="8.140625" style="12" customWidth="1"/>
    <col min="11019" max="11021" width="7.7109375" style="12" customWidth="1"/>
    <col min="11022" max="11022" width="10.28515625" style="12" customWidth="1"/>
    <col min="11023" max="11023" width="12.42578125" style="12" bestFit="1" customWidth="1"/>
    <col min="11024" max="11024" width="12.42578125" style="12" customWidth="1"/>
    <col min="11025" max="11264" width="9.140625" style="12"/>
    <col min="11265" max="11265" width="17.140625" style="12" customWidth="1"/>
    <col min="11266" max="11266" width="14.28515625" style="12" customWidth="1"/>
    <col min="11267" max="11267" width="8.7109375" style="12" customWidth="1"/>
    <col min="11268" max="11268" width="9.140625" style="12" customWidth="1"/>
    <col min="11269" max="11269" width="8.7109375" style="12" customWidth="1"/>
    <col min="11270" max="11270" width="8.28515625" style="12" customWidth="1"/>
    <col min="11271" max="11271" width="8.7109375" style="12" customWidth="1"/>
    <col min="11272" max="11273" width="7.7109375" style="12" customWidth="1"/>
    <col min="11274" max="11274" width="8.140625" style="12" customWidth="1"/>
    <col min="11275" max="11277" width="7.7109375" style="12" customWidth="1"/>
    <col min="11278" max="11278" width="10.28515625" style="12" customWidth="1"/>
    <col min="11279" max="11279" width="12.42578125" style="12" bestFit="1" customWidth="1"/>
    <col min="11280" max="11280" width="12.42578125" style="12" customWidth="1"/>
    <col min="11281" max="11520" width="9.140625" style="12"/>
    <col min="11521" max="11521" width="17.140625" style="12" customWidth="1"/>
    <col min="11522" max="11522" width="14.28515625" style="12" customWidth="1"/>
    <col min="11523" max="11523" width="8.7109375" style="12" customWidth="1"/>
    <col min="11524" max="11524" width="9.140625" style="12" customWidth="1"/>
    <col min="11525" max="11525" width="8.7109375" style="12" customWidth="1"/>
    <col min="11526" max="11526" width="8.28515625" style="12" customWidth="1"/>
    <col min="11527" max="11527" width="8.7109375" style="12" customWidth="1"/>
    <col min="11528" max="11529" width="7.7109375" style="12" customWidth="1"/>
    <col min="11530" max="11530" width="8.140625" style="12" customWidth="1"/>
    <col min="11531" max="11533" width="7.7109375" style="12" customWidth="1"/>
    <col min="11534" max="11534" width="10.28515625" style="12" customWidth="1"/>
    <col min="11535" max="11535" width="12.42578125" style="12" bestFit="1" customWidth="1"/>
    <col min="11536" max="11536" width="12.42578125" style="12" customWidth="1"/>
    <col min="11537" max="11776" width="9.140625" style="12"/>
    <col min="11777" max="11777" width="17.140625" style="12" customWidth="1"/>
    <col min="11778" max="11778" width="14.28515625" style="12" customWidth="1"/>
    <col min="11779" max="11779" width="8.7109375" style="12" customWidth="1"/>
    <col min="11780" max="11780" width="9.140625" style="12" customWidth="1"/>
    <col min="11781" max="11781" width="8.7109375" style="12" customWidth="1"/>
    <col min="11782" max="11782" width="8.28515625" style="12" customWidth="1"/>
    <col min="11783" max="11783" width="8.7109375" style="12" customWidth="1"/>
    <col min="11784" max="11785" width="7.7109375" style="12" customWidth="1"/>
    <col min="11786" max="11786" width="8.140625" style="12" customWidth="1"/>
    <col min="11787" max="11789" width="7.7109375" style="12" customWidth="1"/>
    <col min="11790" max="11790" width="10.28515625" style="12" customWidth="1"/>
    <col min="11791" max="11791" width="12.42578125" style="12" bestFit="1" customWidth="1"/>
    <col min="11792" max="11792" width="12.42578125" style="12" customWidth="1"/>
    <col min="11793" max="12032" width="9.140625" style="12"/>
    <col min="12033" max="12033" width="17.140625" style="12" customWidth="1"/>
    <col min="12034" max="12034" width="14.28515625" style="12" customWidth="1"/>
    <col min="12035" max="12035" width="8.7109375" style="12" customWidth="1"/>
    <col min="12036" max="12036" width="9.140625" style="12" customWidth="1"/>
    <col min="12037" max="12037" width="8.7109375" style="12" customWidth="1"/>
    <col min="12038" max="12038" width="8.28515625" style="12" customWidth="1"/>
    <col min="12039" max="12039" width="8.7109375" style="12" customWidth="1"/>
    <col min="12040" max="12041" width="7.7109375" style="12" customWidth="1"/>
    <col min="12042" max="12042" width="8.140625" style="12" customWidth="1"/>
    <col min="12043" max="12045" width="7.7109375" style="12" customWidth="1"/>
    <col min="12046" max="12046" width="10.28515625" style="12" customWidth="1"/>
    <col min="12047" max="12047" width="12.42578125" style="12" bestFit="1" customWidth="1"/>
    <col min="12048" max="12048" width="12.42578125" style="12" customWidth="1"/>
    <col min="12049" max="12288" width="9.140625" style="12"/>
    <col min="12289" max="12289" width="17.140625" style="12" customWidth="1"/>
    <col min="12290" max="12290" width="14.28515625" style="12" customWidth="1"/>
    <col min="12291" max="12291" width="8.7109375" style="12" customWidth="1"/>
    <col min="12292" max="12292" width="9.140625" style="12" customWidth="1"/>
    <col min="12293" max="12293" width="8.7109375" style="12" customWidth="1"/>
    <col min="12294" max="12294" width="8.28515625" style="12" customWidth="1"/>
    <col min="12295" max="12295" width="8.7109375" style="12" customWidth="1"/>
    <col min="12296" max="12297" width="7.7109375" style="12" customWidth="1"/>
    <col min="12298" max="12298" width="8.140625" style="12" customWidth="1"/>
    <col min="12299" max="12301" width="7.7109375" style="12" customWidth="1"/>
    <col min="12302" max="12302" width="10.28515625" style="12" customWidth="1"/>
    <col min="12303" max="12303" width="12.42578125" style="12" bestFit="1" customWidth="1"/>
    <col min="12304" max="12304" width="12.42578125" style="12" customWidth="1"/>
    <col min="12305" max="12544" width="9.140625" style="12"/>
    <col min="12545" max="12545" width="17.140625" style="12" customWidth="1"/>
    <col min="12546" max="12546" width="14.28515625" style="12" customWidth="1"/>
    <col min="12547" max="12547" width="8.7109375" style="12" customWidth="1"/>
    <col min="12548" max="12548" width="9.140625" style="12" customWidth="1"/>
    <col min="12549" max="12549" width="8.7109375" style="12" customWidth="1"/>
    <col min="12550" max="12550" width="8.28515625" style="12" customWidth="1"/>
    <col min="12551" max="12551" width="8.7109375" style="12" customWidth="1"/>
    <col min="12552" max="12553" width="7.7109375" style="12" customWidth="1"/>
    <col min="12554" max="12554" width="8.140625" style="12" customWidth="1"/>
    <col min="12555" max="12557" width="7.7109375" style="12" customWidth="1"/>
    <col min="12558" max="12558" width="10.28515625" style="12" customWidth="1"/>
    <col min="12559" max="12559" width="12.42578125" style="12" bestFit="1" customWidth="1"/>
    <col min="12560" max="12560" width="12.42578125" style="12" customWidth="1"/>
    <col min="12561" max="12800" width="9.140625" style="12"/>
    <col min="12801" max="12801" width="17.140625" style="12" customWidth="1"/>
    <col min="12802" max="12802" width="14.28515625" style="12" customWidth="1"/>
    <col min="12803" max="12803" width="8.7109375" style="12" customWidth="1"/>
    <col min="12804" max="12804" width="9.140625" style="12" customWidth="1"/>
    <col min="12805" max="12805" width="8.7109375" style="12" customWidth="1"/>
    <col min="12806" max="12806" width="8.28515625" style="12" customWidth="1"/>
    <col min="12807" max="12807" width="8.7109375" style="12" customWidth="1"/>
    <col min="12808" max="12809" width="7.7109375" style="12" customWidth="1"/>
    <col min="12810" max="12810" width="8.140625" style="12" customWidth="1"/>
    <col min="12811" max="12813" width="7.7109375" style="12" customWidth="1"/>
    <col min="12814" max="12814" width="10.28515625" style="12" customWidth="1"/>
    <col min="12815" max="12815" width="12.42578125" style="12" bestFit="1" customWidth="1"/>
    <col min="12816" max="12816" width="12.42578125" style="12" customWidth="1"/>
    <col min="12817" max="13056" width="9.140625" style="12"/>
    <col min="13057" max="13057" width="17.140625" style="12" customWidth="1"/>
    <col min="13058" max="13058" width="14.28515625" style="12" customWidth="1"/>
    <col min="13059" max="13059" width="8.7109375" style="12" customWidth="1"/>
    <col min="13060" max="13060" width="9.140625" style="12" customWidth="1"/>
    <col min="13061" max="13061" width="8.7109375" style="12" customWidth="1"/>
    <col min="13062" max="13062" width="8.28515625" style="12" customWidth="1"/>
    <col min="13063" max="13063" width="8.7109375" style="12" customWidth="1"/>
    <col min="13064" max="13065" width="7.7109375" style="12" customWidth="1"/>
    <col min="13066" max="13066" width="8.140625" style="12" customWidth="1"/>
    <col min="13067" max="13069" width="7.7109375" style="12" customWidth="1"/>
    <col min="13070" max="13070" width="10.28515625" style="12" customWidth="1"/>
    <col min="13071" max="13071" width="12.42578125" style="12" bestFit="1" customWidth="1"/>
    <col min="13072" max="13072" width="12.42578125" style="12" customWidth="1"/>
    <col min="13073" max="13312" width="9.140625" style="12"/>
    <col min="13313" max="13313" width="17.140625" style="12" customWidth="1"/>
    <col min="13314" max="13314" width="14.28515625" style="12" customWidth="1"/>
    <col min="13315" max="13315" width="8.7109375" style="12" customWidth="1"/>
    <col min="13316" max="13316" width="9.140625" style="12" customWidth="1"/>
    <col min="13317" max="13317" width="8.7109375" style="12" customWidth="1"/>
    <col min="13318" max="13318" width="8.28515625" style="12" customWidth="1"/>
    <col min="13319" max="13319" width="8.7109375" style="12" customWidth="1"/>
    <col min="13320" max="13321" width="7.7109375" style="12" customWidth="1"/>
    <col min="13322" max="13322" width="8.140625" style="12" customWidth="1"/>
    <col min="13323" max="13325" width="7.7109375" style="12" customWidth="1"/>
    <col min="13326" max="13326" width="10.28515625" style="12" customWidth="1"/>
    <col min="13327" max="13327" width="12.42578125" style="12" bestFit="1" customWidth="1"/>
    <col min="13328" max="13328" width="12.42578125" style="12" customWidth="1"/>
    <col min="13329" max="13568" width="9.140625" style="12"/>
    <col min="13569" max="13569" width="17.140625" style="12" customWidth="1"/>
    <col min="13570" max="13570" width="14.28515625" style="12" customWidth="1"/>
    <col min="13571" max="13571" width="8.7109375" style="12" customWidth="1"/>
    <col min="13572" max="13572" width="9.140625" style="12" customWidth="1"/>
    <col min="13573" max="13573" width="8.7109375" style="12" customWidth="1"/>
    <col min="13574" max="13574" width="8.28515625" style="12" customWidth="1"/>
    <col min="13575" max="13575" width="8.7109375" style="12" customWidth="1"/>
    <col min="13576" max="13577" width="7.7109375" style="12" customWidth="1"/>
    <col min="13578" max="13578" width="8.140625" style="12" customWidth="1"/>
    <col min="13579" max="13581" width="7.7109375" style="12" customWidth="1"/>
    <col min="13582" max="13582" width="10.28515625" style="12" customWidth="1"/>
    <col min="13583" max="13583" width="12.42578125" style="12" bestFit="1" customWidth="1"/>
    <col min="13584" max="13584" width="12.42578125" style="12" customWidth="1"/>
    <col min="13585" max="13824" width="9.140625" style="12"/>
    <col min="13825" max="13825" width="17.140625" style="12" customWidth="1"/>
    <col min="13826" max="13826" width="14.28515625" style="12" customWidth="1"/>
    <col min="13827" max="13827" width="8.7109375" style="12" customWidth="1"/>
    <col min="13828" max="13828" width="9.140625" style="12" customWidth="1"/>
    <col min="13829" max="13829" width="8.7109375" style="12" customWidth="1"/>
    <col min="13830" max="13830" width="8.28515625" style="12" customWidth="1"/>
    <col min="13831" max="13831" width="8.7109375" style="12" customWidth="1"/>
    <col min="13832" max="13833" width="7.7109375" style="12" customWidth="1"/>
    <col min="13834" max="13834" width="8.140625" style="12" customWidth="1"/>
    <col min="13835" max="13837" width="7.7109375" style="12" customWidth="1"/>
    <col min="13838" max="13838" width="10.28515625" style="12" customWidth="1"/>
    <col min="13839" max="13839" width="12.42578125" style="12" bestFit="1" customWidth="1"/>
    <col min="13840" max="13840" width="12.42578125" style="12" customWidth="1"/>
    <col min="13841" max="14080" width="9.140625" style="12"/>
    <col min="14081" max="14081" width="17.140625" style="12" customWidth="1"/>
    <col min="14082" max="14082" width="14.28515625" style="12" customWidth="1"/>
    <col min="14083" max="14083" width="8.7109375" style="12" customWidth="1"/>
    <col min="14084" max="14084" width="9.140625" style="12" customWidth="1"/>
    <col min="14085" max="14085" width="8.7109375" style="12" customWidth="1"/>
    <col min="14086" max="14086" width="8.28515625" style="12" customWidth="1"/>
    <col min="14087" max="14087" width="8.7109375" style="12" customWidth="1"/>
    <col min="14088" max="14089" width="7.7109375" style="12" customWidth="1"/>
    <col min="14090" max="14090" width="8.140625" style="12" customWidth="1"/>
    <col min="14091" max="14093" width="7.7109375" style="12" customWidth="1"/>
    <col min="14094" max="14094" width="10.28515625" style="12" customWidth="1"/>
    <col min="14095" max="14095" width="12.42578125" style="12" bestFit="1" customWidth="1"/>
    <col min="14096" max="14096" width="12.42578125" style="12" customWidth="1"/>
    <col min="14097" max="14336" width="9.140625" style="12"/>
    <col min="14337" max="14337" width="17.140625" style="12" customWidth="1"/>
    <col min="14338" max="14338" width="14.28515625" style="12" customWidth="1"/>
    <col min="14339" max="14339" width="8.7109375" style="12" customWidth="1"/>
    <col min="14340" max="14340" width="9.140625" style="12" customWidth="1"/>
    <col min="14341" max="14341" width="8.7109375" style="12" customWidth="1"/>
    <col min="14342" max="14342" width="8.28515625" style="12" customWidth="1"/>
    <col min="14343" max="14343" width="8.7109375" style="12" customWidth="1"/>
    <col min="14344" max="14345" width="7.7109375" style="12" customWidth="1"/>
    <col min="14346" max="14346" width="8.140625" style="12" customWidth="1"/>
    <col min="14347" max="14349" width="7.7109375" style="12" customWidth="1"/>
    <col min="14350" max="14350" width="10.28515625" style="12" customWidth="1"/>
    <col min="14351" max="14351" width="12.42578125" style="12" bestFit="1" customWidth="1"/>
    <col min="14352" max="14352" width="12.42578125" style="12" customWidth="1"/>
    <col min="14353" max="14592" width="9.140625" style="12"/>
    <col min="14593" max="14593" width="17.140625" style="12" customWidth="1"/>
    <col min="14594" max="14594" width="14.28515625" style="12" customWidth="1"/>
    <col min="14595" max="14595" width="8.7109375" style="12" customWidth="1"/>
    <col min="14596" max="14596" width="9.140625" style="12" customWidth="1"/>
    <col min="14597" max="14597" width="8.7109375" style="12" customWidth="1"/>
    <col min="14598" max="14598" width="8.28515625" style="12" customWidth="1"/>
    <col min="14599" max="14599" width="8.7109375" style="12" customWidth="1"/>
    <col min="14600" max="14601" width="7.7109375" style="12" customWidth="1"/>
    <col min="14602" max="14602" width="8.140625" style="12" customWidth="1"/>
    <col min="14603" max="14605" width="7.7109375" style="12" customWidth="1"/>
    <col min="14606" max="14606" width="10.28515625" style="12" customWidth="1"/>
    <col min="14607" max="14607" width="12.42578125" style="12" bestFit="1" customWidth="1"/>
    <col min="14608" max="14608" width="12.42578125" style="12" customWidth="1"/>
    <col min="14609" max="14848" width="9.140625" style="12"/>
    <col min="14849" max="14849" width="17.140625" style="12" customWidth="1"/>
    <col min="14850" max="14850" width="14.28515625" style="12" customWidth="1"/>
    <col min="14851" max="14851" width="8.7109375" style="12" customWidth="1"/>
    <col min="14852" max="14852" width="9.140625" style="12" customWidth="1"/>
    <col min="14853" max="14853" width="8.7109375" style="12" customWidth="1"/>
    <col min="14854" max="14854" width="8.28515625" style="12" customWidth="1"/>
    <col min="14855" max="14855" width="8.7109375" style="12" customWidth="1"/>
    <col min="14856" max="14857" width="7.7109375" style="12" customWidth="1"/>
    <col min="14858" max="14858" width="8.140625" style="12" customWidth="1"/>
    <col min="14859" max="14861" width="7.7109375" style="12" customWidth="1"/>
    <col min="14862" max="14862" width="10.28515625" style="12" customWidth="1"/>
    <col min="14863" max="14863" width="12.42578125" style="12" bestFit="1" customWidth="1"/>
    <col min="14864" max="14864" width="12.42578125" style="12" customWidth="1"/>
    <col min="14865" max="15104" width="9.140625" style="12"/>
    <col min="15105" max="15105" width="17.140625" style="12" customWidth="1"/>
    <col min="15106" max="15106" width="14.28515625" style="12" customWidth="1"/>
    <col min="15107" max="15107" width="8.7109375" style="12" customWidth="1"/>
    <col min="15108" max="15108" width="9.140625" style="12" customWidth="1"/>
    <col min="15109" max="15109" width="8.7109375" style="12" customWidth="1"/>
    <col min="15110" max="15110" width="8.28515625" style="12" customWidth="1"/>
    <col min="15111" max="15111" width="8.7109375" style="12" customWidth="1"/>
    <col min="15112" max="15113" width="7.7109375" style="12" customWidth="1"/>
    <col min="15114" max="15114" width="8.140625" style="12" customWidth="1"/>
    <col min="15115" max="15117" width="7.7109375" style="12" customWidth="1"/>
    <col min="15118" max="15118" width="10.28515625" style="12" customWidth="1"/>
    <col min="15119" max="15119" width="12.42578125" style="12" bestFit="1" customWidth="1"/>
    <col min="15120" max="15120" width="12.42578125" style="12" customWidth="1"/>
    <col min="15121" max="15360" width="9.140625" style="12"/>
    <col min="15361" max="15361" width="17.140625" style="12" customWidth="1"/>
    <col min="15362" max="15362" width="14.28515625" style="12" customWidth="1"/>
    <col min="15363" max="15363" width="8.7109375" style="12" customWidth="1"/>
    <col min="15364" max="15364" width="9.140625" style="12" customWidth="1"/>
    <col min="15365" max="15365" width="8.7109375" style="12" customWidth="1"/>
    <col min="15366" max="15366" width="8.28515625" style="12" customWidth="1"/>
    <col min="15367" max="15367" width="8.7109375" style="12" customWidth="1"/>
    <col min="15368" max="15369" width="7.7109375" style="12" customWidth="1"/>
    <col min="15370" max="15370" width="8.140625" style="12" customWidth="1"/>
    <col min="15371" max="15373" width="7.7109375" style="12" customWidth="1"/>
    <col min="15374" max="15374" width="10.28515625" style="12" customWidth="1"/>
    <col min="15375" max="15375" width="12.42578125" style="12" bestFit="1" customWidth="1"/>
    <col min="15376" max="15376" width="12.42578125" style="12" customWidth="1"/>
    <col min="15377" max="15616" width="9.140625" style="12"/>
    <col min="15617" max="15617" width="17.140625" style="12" customWidth="1"/>
    <col min="15618" max="15618" width="14.28515625" style="12" customWidth="1"/>
    <col min="15619" max="15619" width="8.7109375" style="12" customWidth="1"/>
    <col min="15620" max="15620" width="9.140625" style="12" customWidth="1"/>
    <col min="15621" max="15621" width="8.7109375" style="12" customWidth="1"/>
    <col min="15622" max="15622" width="8.28515625" style="12" customWidth="1"/>
    <col min="15623" max="15623" width="8.7109375" style="12" customWidth="1"/>
    <col min="15624" max="15625" width="7.7109375" style="12" customWidth="1"/>
    <col min="15626" max="15626" width="8.140625" style="12" customWidth="1"/>
    <col min="15627" max="15629" width="7.7109375" style="12" customWidth="1"/>
    <col min="15630" max="15630" width="10.28515625" style="12" customWidth="1"/>
    <col min="15631" max="15631" width="12.42578125" style="12" bestFit="1" customWidth="1"/>
    <col min="15632" max="15632" width="12.42578125" style="12" customWidth="1"/>
    <col min="15633" max="15872" width="9.140625" style="12"/>
    <col min="15873" max="15873" width="17.140625" style="12" customWidth="1"/>
    <col min="15874" max="15874" width="14.28515625" style="12" customWidth="1"/>
    <col min="15875" max="15875" width="8.7109375" style="12" customWidth="1"/>
    <col min="15876" max="15876" width="9.140625" style="12" customWidth="1"/>
    <col min="15877" max="15877" width="8.7109375" style="12" customWidth="1"/>
    <col min="15878" max="15878" width="8.28515625" style="12" customWidth="1"/>
    <col min="15879" max="15879" width="8.7109375" style="12" customWidth="1"/>
    <col min="15880" max="15881" width="7.7109375" style="12" customWidth="1"/>
    <col min="15882" max="15882" width="8.140625" style="12" customWidth="1"/>
    <col min="15883" max="15885" width="7.7109375" style="12" customWidth="1"/>
    <col min="15886" max="15886" width="10.28515625" style="12" customWidth="1"/>
    <col min="15887" max="15887" width="12.42578125" style="12" bestFit="1" customWidth="1"/>
    <col min="15888" max="15888" width="12.42578125" style="12" customWidth="1"/>
    <col min="15889" max="16128" width="9.140625" style="12"/>
    <col min="16129" max="16129" width="17.140625" style="12" customWidth="1"/>
    <col min="16130" max="16130" width="14.28515625" style="12" customWidth="1"/>
    <col min="16131" max="16131" width="8.7109375" style="12" customWidth="1"/>
    <col min="16132" max="16132" width="9.140625" style="12" customWidth="1"/>
    <col min="16133" max="16133" width="8.7109375" style="12" customWidth="1"/>
    <col min="16134" max="16134" width="8.28515625" style="12" customWidth="1"/>
    <col min="16135" max="16135" width="8.7109375" style="12" customWidth="1"/>
    <col min="16136" max="16137" width="7.7109375" style="12" customWidth="1"/>
    <col min="16138" max="16138" width="8.140625" style="12" customWidth="1"/>
    <col min="16139" max="16141" width="7.7109375" style="12" customWidth="1"/>
    <col min="16142" max="16142" width="10.28515625" style="12" customWidth="1"/>
    <col min="16143" max="16143" width="12.42578125" style="12" bestFit="1" customWidth="1"/>
    <col min="16144" max="16144" width="12.42578125" style="12" customWidth="1"/>
    <col min="16145" max="16384" width="9.140625" style="12"/>
  </cols>
  <sheetData>
    <row r="1" spans="1:14" ht="19.5" customHeight="1"/>
    <row r="2" spans="1:14" ht="15" thickBot="1">
      <c r="A2" s="880" t="s">
        <v>310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</row>
    <row r="3" spans="1:14" ht="12.75" customHeight="1">
      <c r="A3" s="881" t="s">
        <v>136</v>
      </c>
      <c r="B3" s="882"/>
      <c r="C3" s="885">
        <v>2009</v>
      </c>
      <c r="D3" s="887">
        <v>2010</v>
      </c>
      <c r="E3" s="887">
        <v>2011</v>
      </c>
      <c r="F3" s="889">
        <v>2012</v>
      </c>
      <c r="G3" s="891">
        <v>2013</v>
      </c>
      <c r="H3" s="893">
        <v>2014</v>
      </c>
      <c r="I3" s="894"/>
      <c r="J3" s="894"/>
      <c r="K3" s="894"/>
      <c r="L3" s="894"/>
      <c r="M3" s="894"/>
      <c r="N3" s="895" t="s">
        <v>535</v>
      </c>
    </row>
    <row r="4" spans="1:14" ht="13.5" thickBot="1">
      <c r="A4" s="883"/>
      <c r="B4" s="884"/>
      <c r="C4" s="886"/>
      <c r="D4" s="888"/>
      <c r="E4" s="888"/>
      <c r="F4" s="890"/>
      <c r="G4" s="892"/>
      <c r="H4" s="293" t="s">
        <v>3</v>
      </c>
      <c r="I4" s="294" t="s">
        <v>4</v>
      </c>
      <c r="J4" s="294" t="s">
        <v>12</v>
      </c>
      <c r="K4" s="294" t="s">
        <v>5</v>
      </c>
      <c r="L4" s="294" t="s">
        <v>14</v>
      </c>
      <c r="M4" s="294" t="s">
        <v>15</v>
      </c>
      <c r="N4" s="896"/>
    </row>
    <row r="5" spans="1:14" ht="12.75" customHeight="1">
      <c r="A5" s="920" t="s">
        <v>158</v>
      </c>
      <c r="B5" s="921"/>
      <c r="C5" s="905">
        <v>107.7</v>
      </c>
      <c r="D5" s="905">
        <v>107.9</v>
      </c>
      <c r="E5" s="926">
        <v>106.1</v>
      </c>
      <c r="F5" s="929">
        <v>106.8</v>
      </c>
      <c r="G5" s="932">
        <v>104.8</v>
      </c>
      <c r="H5" s="289">
        <v>100.4</v>
      </c>
      <c r="I5" s="297">
        <v>100.6</v>
      </c>
      <c r="J5" s="297">
        <v>100.8</v>
      </c>
      <c r="K5" s="297">
        <v>100.7</v>
      </c>
      <c r="L5" s="297">
        <v>100.9</v>
      </c>
      <c r="M5" s="297">
        <v>100.2</v>
      </c>
      <c r="N5" s="897">
        <v>105.3</v>
      </c>
    </row>
    <row r="6" spans="1:14" ht="12.75" customHeight="1">
      <c r="A6" s="922"/>
      <c r="B6" s="923"/>
      <c r="C6" s="906"/>
      <c r="D6" s="906"/>
      <c r="E6" s="927"/>
      <c r="F6" s="930"/>
      <c r="G6" s="897"/>
      <c r="H6" s="290" t="s">
        <v>119</v>
      </c>
      <c r="I6" s="295" t="s">
        <v>128</v>
      </c>
      <c r="J6" s="295" t="s">
        <v>129</v>
      </c>
      <c r="K6" s="295" t="s">
        <v>130</v>
      </c>
      <c r="L6" s="295" t="s">
        <v>131</v>
      </c>
      <c r="M6" s="295" t="s">
        <v>132</v>
      </c>
      <c r="N6" s="897"/>
    </row>
    <row r="7" spans="1:14" ht="12.75" customHeight="1" thickBot="1">
      <c r="A7" s="924"/>
      <c r="B7" s="925"/>
      <c r="C7" s="907"/>
      <c r="D7" s="907"/>
      <c r="E7" s="928"/>
      <c r="F7" s="931"/>
      <c r="G7" s="898"/>
      <c r="H7" s="494">
        <v>100.4</v>
      </c>
      <c r="I7" s="296">
        <v>100.6</v>
      </c>
      <c r="J7" s="296">
        <v>100.51</v>
      </c>
      <c r="K7" s="296"/>
      <c r="L7" s="296"/>
      <c r="M7" s="296"/>
      <c r="N7" s="898"/>
    </row>
    <row r="8" spans="1:14" ht="12.75" customHeight="1">
      <c r="A8" s="899" t="s">
        <v>137</v>
      </c>
      <c r="B8" s="900"/>
      <c r="C8" s="905">
        <v>107.4</v>
      </c>
      <c r="D8" s="905">
        <v>107.5</v>
      </c>
      <c r="E8" s="908">
        <v>105.9</v>
      </c>
      <c r="F8" s="911">
        <v>106.9</v>
      </c>
      <c r="G8" s="914">
        <v>104.7</v>
      </c>
      <c r="H8" s="290" t="s">
        <v>3</v>
      </c>
      <c r="I8" s="295" t="s">
        <v>4</v>
      </c>
      <c r="J8" s="295" t="s">
        <v>12</v>
      </c>
      <c r="K8" s="295" t="s">
        <v>5</v>
      </c>
      <c r="L8" s="295" t="s">
        <v>14</v>
      </c>
      <c r="M8" s="295" t="s">
        <v>15</v>
      </c>
      <c r="N8" s="917">
        <v>105.7</v>
      </c>
    </row>
    <row r="9" spans="1:14" ht="12.75" customHeight="1">
      <c r="A9" s="901"/>
      <c r="B9" s="902"/>
      <c r="C9" s="906"/>
      <c r="D9" s="906"/>
      <c r="E9" s="909"/>
      <c r="F9" s="912"/>
      <c r="G9" s="915"/>
      <c r="H9" s="289">
        <v>100.5</v>
      </c>
      <c r="I9" s="297">
        <v>100.7</v>
      </c>
      <c r="J9" s="297">
        <v>101.1</v>
      </c>
      <c r="K9" s="297">
        <v>100.6</v>
      </c>
      <c r="L9" s="297">
        <v>101.1</v>
      </c>
      <c r="M9" s="297">
        <v>100.1</v>
      </c>
      <c r="N9" s="918"/>
    </row>
    <row r="10" spans="1:14" ht="12.75" customHeight="1">
      <c r="A10" s="901"/>
      <c r="B10" s="902"/>
      <c r="C10" s="906"/>
      <c r="D10" s="906"/>
      <c r="E10" s="909"/>
      <c r="F10" s="912"/>
      <c r="G10" s="915"/>
      <c r="H10" s="290" t="s">
        <v>119</v>
      </c>
      <c r="I10" s="295" t="s">
        <v>128</v>
      </c>
      <c r="J10" s="295" t="s">
        <v>129</v>
      </c>
      <c r="K10" s="295" t="s">
        <v>130</v>
      </c>
      <c r="L10" s="295" t="s">
        <v>131</v>
      </c>
      <c r="M10" s="295" t="s">
        <v>132</v>
      </c>
      <c r="N10" s="918"/>
    </row>
    <row r="11" spans="1:14" ht="12.75" customHeight="1" thickBot="1">
      <c r="A11" s="903"/>
      <c r="B11" s="904"/>
      <c r="C11" s="907"/>
      <c r="D11" s="907"/>
      <c r="E11" s="910"/>
      <c r="F11" s="913"/>
      <c r="G11" s="916"/>
      <c r="H11" s="291">
        <v>100.5</v>
      </c>
      <c r="I11" s="467">
        <v>100.4</v>
      </c>
      <c r="J11" s="467">
        <v>100.68</v>
      </c>
      <c r="K11" s="467"/>
      <c r="L11" s="467"/>
      <c r="M11" s="467"/>
      <c r="N11" s="919"/>
    </row>
    <row r="12" spans="1:14" ht="12.75" customHeight="1">
      <c r="A12" s="899" t="s">
        <v>135</v>
      </c>
      <c r="B12" s="900"/>
      <c r="C12" s="905">
        <v>108.6</v>
      </c>
      <c r="D12" s="905">
        <v>109.1</v>
      </c>
      <c r="E12" s="908">
        <v>106.6</v>
      </c>
      <c r="F12" s="911">
        <v>106.8</v>
      </c>
      <c r="G12" s="914">
        <v>105.2</v>
      </c>
      <c r="H12" s="292" t="s">
        <v>3</v>
      </c>
      <c r="I12" s="299" t="s">
        <v>4</v>
      </c>
      <c r="J12" s="299" t="s">
        <v>12</v>
      </c>
      <c r="K12" s="299" t="s">
        <v>5</v>
      </c>
      <c r="L12" s="299" t="s">
        <v>14</v>
      </c>
      <c r="M12" s="299" t="s">
        <v>15</v>
      </c>
      <c r="N12" s="917">
        <v>104.1</v>
      </c>
    </row>
    <row r="13" spans="1:14" ht="12.75" customHeight="1">
      <c r="A13" s="901"/>
      <c r="B13" s="902"/>
      <c r="C13" s="906"/>
      <c r="D13" s="906"/>
      <c r="E13" s="909"/>
      <c r="F13" s="912"/>
      <c r="G13" s="915"/>
      <c r="H13" s="289">
        <v>100.3</v>
      </c>
      <c r="I13" s="297">
        <v>100.4</v>
      </c>
      <c r="J13" s="297">
        <v>100.2</v>
      </c>
      <c r="K13" s="297">
        <v>100.9</v>
      </c>
      <c r="L13" s="297">
        <v>100.1</v>
      </c>
      <c r="M13" s="297">
        <v>100.4</v>
      </c>
      <c r="N13" s="918"/>
    </row>
    <row r="14" spans="1:14" ht="12.75" customHeight="1">
      <c r="A14" s="901"/>
      <c r="B14" s="902"/>
      <c r="C14" s="906"/>
      <c r="D14" s="906"/>
      <c r="E14" s="909"/>
      <c r="F14" s="912"/>
      <c r="G14" s="915"/>
      <c r="H14" s="290" t="s">
        <v>119</v>
      </c>
      <c r="I14" s="295" t="s">
        <v>128</v>
      </c>
      <c r="J14" s="295" t="s">
        <v>129</v>
      </c>
      <c r="K14" s="295" t="s">
        <v>130</v>
      </c>
      <c r="L14" s="295" t="s">
        <v>131</v>
      </c>
      <c r="M14" s="295" t="s">
        <v>132</v>
      </c>
      <c r="N14" s="918"/>
    </row>
    <row r="15" spans="1:14" ht="12.75" customHeight="1" thickBot="1">
      <c r="A15" s="903"/>
      <c r="B15" s="904"/>
      <c r="C15" s="907"/>
      <c r="D15" s="907"/>
      <c r="E15" s="910"/>
      <c r="F15" s="913"/>
      <c r="G15" s="916"/>
      <c r="H15" s="291">
        <v>100.4</v>
      </c>
      <c r="I15" s="467">
        <v>101.1</v>
      </c>
      <c r="J15" s="467">
        <v>100.08</v>
      </c>
      <c r="K15" s="467"/>
      <c r="L15" s="467"/>
      <c r="M15" s="298"/>
      <c r="N15" s="945"/>
    </row>
    <row r="16" spans="1:14" ht="12.75" customHeight="1">
      <c r="A16" s="480"/>
      <c r="B16" s="481"/>
      <c r="C16" s="482"/>
      <c r="D16" s="482"/>
      <c r="E16" s="483"/>
      <c r="F16" s="483"/>
      <c r="G16" s="483"/>
      <c r="H16" s="484"/>
      <c r="I16" s="484"/>
      <c r="J16" s="484"/>
      <c r="K16" s="484"/>
      <c r="L16" s="484"/>
      <c r="M16" s="483"/>
      <c r="N16" s="483"/>
    </row>
    <row r="17" spans="1:28" ht="14.25" customHeight="1"/>
    <row r="18" spans="1:28" ht="15" thickBot="1">
      <c r="A18" s="880" t="s">
        <v>536</v>
      </c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</row>
    <row r="19" spans="1:28" ht="13.5" customHeight="1" thickBot="1">
      <c r="A19" s="946" t="s">
        <v>136</v>
      </c>
      <c r="B19" s="947"/>
      <c r="C19" s="948" t="s">
        <v>287</v>
      </c>
      <c r="D19" s="949"/>
      <c r="E19" s="949"/>
      <c r="F19" s="950"/>
      <c r="G19" s="948" t="s">
        <v>303</v>
      </c>
      <c r="H19" s="949"/>
      <c r="I19" s="949"/>
      <c r="J19" s="949"/>
      <c r="K19" s="948" t="s">
        <v>398</v>
      </c>
      <c r="L19" s="949"/>
      <c r="M19" s="949"/>
      <c r="N19" s="951"/>
    </row>
    <row r="20" spans="1:28">
      <c r="A20" s="933" t="s">
        <v>138</v>
      </c>
      <c r="B20" s="934"/>
      <c r="C20" s="911">
        <v>107.3</v>
      </c>
      <c r="D20" s="935"/>
      <c r="E20" s="935"/>
      <c r="F20" s="936"/>
      <c r="G20" s="937">
        <v>104.7</v>
      </c>
      <c r="H20" s="935"/>
      <c r="I20" s="935"/>
      <c r="J20" s="938"/>
      <c r="K20" s="911">
        <v>106.35</v>
      </c>
      <c r="L20" s="935"/>
      <c r="M20" s="935"/>
      <c r="N20" s="936"/>
    </row>
    <row r="21" spans="1:28">
      <c r="A21" s="939" t="s">
        <v>137</v>
      </c>
      <c r="B21" s="940"/>
      <c r="C21" s="912">
        <v>106.9</v>
      </c>
      <c r="D21" s="941"/>
      <c r="E21" s="941"/>
      <c r="F21" s="942"/>
      <c r="G21" s="943">
        <v>104.8</v>
      </c>
      <c r="H21" s="941"/>
      <c r="I21" s="941"/>
      <c r="J21" s="944"/>
      <c r="K21" s="912">
        <v>107.39</v>
      </c>
      <c r="L21" s="941"/>
      <c r="M21" s="941"/>
      <c r="N21" s="942"/>
    </row>
    <row r="22" spans="1:28" ht="13.5" thickBot="1">
      <c r="A22" s="952" t="s">
        <v>135</v>
      </c>
      <c r="B22" s="953"/>
      <c r="C22" s="954">
        <v>108.3</v>
      </c>
      <c r="D22" s="955"/>
      <c r="E22" s="955"/>
      <c r="F22" s="956"/>
      <c r="G22" s="957">
        <v>104.6</v>
      </c>
      <c r="H22" s="955"/>
      <c r="I22" s="955"/>
      <c r="J22" s="958"/>
      <c r="K22" s="954">
        <v>103.59</v>
      </c>
      <c r="L22" s="955"/>
      <c r="M22" s="955"/>
      <c r="N22" s="956"/>
    </row>
    <row r="23" spans="1:28" ht="27" customHeight="1" thickBot="1">
      <c r="A23" s="959" t="s">
        <v>537</v>
      </c>
      <c r="B23" s="960"/>
      <c r="C23" s="960"/>
      <c r="D23" s="960"/>
      <c r="E23" s="960"/>
      <c r="F23" s="960"/>
      <c r="G23" s="960"/>
      <c r="H23" s="960"/>
      <c r="I23" s="960"/>
      <c r="J23" s="960"/>
      <c r="K23" s="960"/>
      <c r="L23" s="960"/>
      <c r="M23" s="960"/>
      <c r="N23" s="961"/>
    </row>
    <row r="24" spans="1:28">
      <c r="A24" s="933" t="s">
        <v>138</v>
      </c>
      <c r="B24" s="934"/>
      <c r="C24" s="911">
        <v>104.8</v>
      </c>
      <c r="D24" s="935"/>
      <c r="E24" s="935"/>
      <c r="F24" s="938"/>
      <c r="G24" s="911">
        <v>106.5</v>
      </c>
      <c r="H24" s="935"/>
      <c r="I24" s="935"/>
      <c r="J24" s="935"/>
      <c r="K24" s="911">
        <v>105.4</v>
      </c>
      <c r="L24" s="935"/>
      <c r="M24" s="935"/>
      <c r="N24" s="936"/>
    </row>
    <row r="25" spans="1:28">
      <c r="A25" s="939" t="s">
        <v>137</v>
      </c>
      <c r="B25" s="940"/>
      <c r="C25" s="912">
        <v>105.1</v>
      </c>
      <c r="D25" s="941"/>
      <c r="E25" s="941"/>
      <c r="F25" s="944"/>
      <c r="G25" s="912">
        <v>106.1</v>
      </c>
      <c r="H25" s="941"/>
      <c r="I25" s="941"/>
      <c r="J25" s="941"/>
      <c r="K25" s="912">
        <v>106</v>
      </c>
      <c r="L25" s="941"/>
      <c r="M25" s="941"/>
      <c r="N25" s="942"/>
    </row>
    <row r="26" spans="1:28" ht="13.5" thickBot="1">
      <c r="A26" s="952" t="s">
        <v>135</v>
      </c>
      <c r="B26" s="953"/>
      <c r="C26" s="954">
        <v>104</v>
      </c>
      <c r="D26" s="955"/>
      <c r="E26" s="955"/>
      <c r="F26" s="958"/>
      <c r="G26" s="954">
        <v>107.5</v>
      </c>
      <c r="H26" s="955"/>
      <c r="I26" s="955"/>
      <c r="J26" s="955"/>
      <c r="K26" s="954">
        <v>103.7</v>
      </c>
      <c r="L26" s="955"/>
      <c r="M26" s="955"/>
      <c r="N26" s="956"/>
    </row>
    <row r="27" spans="1:28" ht="12" customHeight="1"/>
    <row r="29" spans="1:28" ht="18.75" customHeight="1" thickBot="1">
      <c r="A29" s="962" t="s">
        <v>492</v>
      </c>
      <c r="B29" s="962"/>
      <c r="C29" s="962"/>
      <c r="D29" s="962"/>
      <c r="E29" s="962"/>
      <c r="F29" s="962"/>
      <c r="G29" s="962"/>
      <c r="H29" s="962"/>
      <c r="I29" s="962"/>
      <c r="J29" s="962"/>
      <c r="K29" s="962"/>
      <c r="L29" s="962"/>
      <c r="M29" s="962"/>
      <c r="N29" s="962"/>
    </row>
    <row r="30" spans="1:28" ht="12.75" customHeight="1">
      <c r="A30" s="963" t="s">
        <v>493</v>
      </c>
      <c r="B30" s="964"/>
      <c r="C30" s="964"/>
      <c r="D30" s="965"/>
      <c r="E30" s="894" t="s">
        <v>538</v>
      </c>
      <c r="F30" s="894"/>
      <c r="G30" s="894"/>
      <c r="H30" s="894"/>
      <c r="I30" s="894"/>
      <c r="J30" s="894"/>
      <c r="K30" s="894"/>
      <c r="L30" s="969" t="s">
        <v>539</v>
      </c>
      <c r="M30" s="894"/>
      <c r="N30" s="970"/>
      <c r="P30" s="364"/>
    </row>
    <row r="31" spans="1:28">
      <c r="A31" s="966"/>
      <c r="B31" s="967"/>
      <c r="C31" s="967"/>
      <c r="D31" s="968"/>
      <c r="E31" s="973" t="s">
        <v>540</v>
      </c>
      <c r="F31" s="971"/>
      <c r="G31" s="974" t="s">
        <v>494</v>
      </c>
      <c r="H31" s="975"/>
      <c r="I31" s="976"/>
      <c r="J31" s="971" t="s">
        <v>541</v>
      </c>
      <c r="K31" s="971"/>
      <c r="L31" s="971"/>
      <c r="M31" s="971"/>
      <c r="N31" s="972"/>
      <c r="P31" s="485">
        <f>H5</f>
        <v>100.4</v>
      </c>
      <c r="Q31" s="486">
        <f>P31*I5/100</f>
        <v>101.00239999999999</v>
      </c>
      <c r="R31" s="486">
        <f>Q31*J5/100</f>
        <v>101.8104192</v>
      </c>
      <c r="S31" s="486">
        <f>R31*K5/100</f>
        <v>102.52309213439999</v>
      </c>
      <c r="T31" s="486">
        <f>S31*L5/100</f>
        <v>103.44579996360959</v>
      </c>
      <c r="U31" s="486">
        <f>T31*M5/100</f>
        <v>103.65269156353681</v>
      </c>
      <c r="V31" s="486">
        <f>U31*H7/100</f>
        <v>104.06730232979096</v>
      </c>
      <c r="W31" s="486">
        <f>V31*I7/100</f>
        <v>104.69170614376969</v>
      </c>
      <c r="X31" s="486">
        <f>W31*J7/100</f>
        <v>105.22563384510293</v>
      </c>
      <c r="Y31" s="486"/>
      <c r="Z31" s="486"/>
      <c r="AA31" s="486"/>
      <c r="AB31" s="486"/>
    </row>
    <row r="32" spans="1:28" ht="13.5" customHeight="1">
      <c r="A32" s="977" t="s">
        <v>495</v>
      </c>
      <c r="B32" s="978"/>
      <c r="C32" s="978"/>
      <c r="D32" s="979"/>
      <c r="E32" s="980">
        <v>100.9</v>
      </c>
      <c r="F32" s="981"/>
      <c r="G32" s="980">
        <v>108.3</v>
      </c>
      <c r="H32" s="982"/>
      <c r="I32" s="981"/>
      <c r="J32" s="980">
        <v>111.2</v>
      </c>
      <c r="K32" s="981"/>
      <c r="L32" s="980">
        <v>108.8</v>
      </c>
      <c r="M32" s="982"/>
      <c r="N32" s="983"/>
      <c r="P32" s="485">
        <f>Q38</f>
        <v>101.9</v>
      </c>
      <c r="Q32" s="486">
        <f t="shared" ref="Q32:X32" si="0">P32*R38/100</f>
        <v>104.85510000000002</v>
      </c>
      <c r="R32" s="486">
        <f t="shared" si="0"/>
        <v>108.62988360000001</v>
      </c>
      <c r="S32" s="486">
        <f t="shared" si="0"/>
        <v>113.40959847840003</v>
      </c>
      <c r="T32" s="486">
        <f t="shared" si="0"/>
        <v>118.73984960688483</v>
      </c>
      <c r="U32" s="486">
        <f t="shared" si="0"/>
        <v>124.32062253840843</v>
      </c>
      <c r="V32" s="486">
        <f t="shared" si="0"/>
        <v>130.53665366532886</v>
      </c>
      <c r="W32" s="486">
        <f t="shared" si="0"/>
        <v>136.67187638759933</v>
      </c>
      <c r="X32" s="486">
        <f t="shared" si="0"/>
        <v>143.0954545778165</v>
      </c>
      <c r="Y32" s="486"/>
      <c r="Z32" s="486"/>
      <c r="AA32" s="486"/>
      <c r="AB32" s="486"/>
    </row>
    <row r="33" spans="1:28" ht="13.5" customHeight="1">
      <c r="A33" s="977" t="s">
        <v>496</v>
      </c>
      <c r="B33" s="978"/>
      <c r="C33" s="978"/>
      <c r="D33" s="979"/>
      <c r="E33" s="980">
        <v>100.5</v>
      </c>
      <c r="F33" s="981"/>
      <c r="G33" s="980">
        <v>103.8</v>
      </c>
      <c r="H33" s="982"/>
      <c r="I33" s="981"/>
      <c r="J33" s="980">
        <v>104.6</v>
      </c>
      <c r="K33" s="981"/>
      <c r="L33" s="980">
        <v>103.9</v>
      </c>
      <c r="M33" s="982"/>
      <c r="N33" s="983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</row>
    <row r="34" spans="1:28" ht="13.5" customHeight="1">
      <c r="A34" s="977" t="s">
        <v>497</v>
      </c>
      <c r="B34" s="978"/>
      <c r="C34" s="978"/>
      <c r="D34" s="979"/>
      <c r="E34" s="980">
        <v>100</v>
      </c>
      <c r="F34" s="981"/>
      <c r="G34" s="980">
        <v>106.6</v>
      </c>
      <c r="H34" s="982"/>
      <c r="I34" s="981"/>
      <c r="J34" s="980">
        <v>107.4</v>
      </c>
      <c r="K34" s="981"/>
      <c r="L34" s="980">
        <v>107.4</v>
      </c>
      <c r="M34" s="982"/>
      <c r="N34" s="983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</row>
    <row r="35" spans="1:28" ht="13.5" thickBot="1">
      <c r="A35" s="984" t="s">
        <v>498</v>
      </c>
      <c r="B35" s="985"/>
      <c r="C35" s="985"/>
      <c r="D35" s="986"/>
      <c r="E35" s="954">
        <v>100.2</v>
      </c>
      <c r="F35" s="958"/>
      <c r="G35" s="954">
        <v>103.8</v>
      </c>
      <c r="H35" s="955"/>
      <c r="I35" s="958"/>
      <c r="J35" s="954">
        <v>104.5</v>
      </c>
      <c r="K35" s="958"/>
      <c r="L35" s="954">
        <v>106.7</v>
      </c>
      <c r="M35" s="955"/>
      <c r="N35" s="95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</row>
    <row r="36" spans="1:28"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</row>
    <row r="37" spans="1:28" ht="15" thickBot="1">
      <c r="A37" s="987" t="s">
        <v>324</v>
      </c>
      <c r="B37" s="987"/>
      <c r="C37" s="987"/>
      <c r="D37" s="987"/>
      <c r="E37" s="987"/>
      <c r="F37" s="987"/>
      <c r="G37" s="987"/>
      <c r="H37" s="987"/>
      <c r="I37" s="987"/>
      <c r="J37" s="987"/>
      <c r="K37" s="987"/>
      <c r="L37" s="987"/>
      <c r="M37" s="987"/>
      <c r="N37" s="987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</row>
    <row r="38" spans="1:28" ht="13.5" customHeight="1">
      <c r="A38" s="881" t="s">
        <v>136</v>
      </c>
      <c r="B38" s="882"/>
      <c r="C38" s="885">
        <v>2009</v>
      </c>
      <c r="D38" s="887">
        <v>2010</v>
      </c>
      <c r="E38" s="889">
        <v>2011</v>
      </c>
      <c r="F38" s="889">
        <v>2012</v>
      </c>
      <c r="G38" s="891">
        <v>2013</v>
      </c>
      <c r="H38" s="994">
        <v>2014</v>
      </c>
      <c r="I38" s="894"/>
      <c r="J38" s="894"/>
      <c r="K38" s="894"/>
      <c r="L38" s="894"/>
      <c r="M38" s="894"/>
      <c r="N38" s="895" t="s">
        <v>542</v>
      </c>
      <c r="P38" s="486">
        <v>2011</v>
      </c>
      <c r="Q38" s="487">
        <v>101.9</v>
      </c>
      <c r="R38" s="487">
        <v>102.9</v>
      </c>
      <c r="S38" s="487">
        <v>103.6</v>
      </c>
      <c r="T38" s="487">
        <v>104.4</v>
      </c>
      <c r="U38" s="487">
        <v>104.7</v>
      </c>
      <c r="V38" s="487">
        <v>104.7</v>
      </c>
      <c r="W38" s="488">
        <v>105</v>
      </c>
      <c r="X38" s="488">
        <v>104.7</v>
      </c>
      <c r="Y38" s="488">
        <v>104.7</v>
      </c>
      <c r="Z38" s="488">
        <v>105.2</v>
      </c>
      <c r="AA38" s="484">
        <v>105.7</v>
      </c>
      <c r="AB38" s="484">
        <v>106.1</v>
      </c>
    </row>
    <row r="39" spans="1:28">
      <c r="A39" s="988"/>
      <c r="B39" s="989"/>
      <c r="C39" s="990"/>
      <c r="D39" s="991"/>
      <c r="E39" s="992"/>
      <c r="F39" s="992"/>
      <c r="G39" s="993"/>
      <c r="H39" s="300" t="s">
        <v>3</v>
      </c>
      <c r="I39" s="294" t="s">
        <v>4</v>
      </c>
      <c r="J39" s="294" t="s">
        <v>12</v>
      </c>
      <c r="K39" s="294" t="s">
        <v>5</v>
      </c>
      <c r="L39" s="294" t="s">
        <v>14</v>
      </c>
      <c r="M39" s="294" t="s">
        <v>15</v>
      </c>
      <c r="N39" s="896"/>
      <c r="P39" s="486">
        <v>2012</v>
      </c>
      <c r="Q39" s="487">
        <v>100.3</v>
      </c>
      <c r="R39" s="487">
        <v>100.8</v>
      </c>
      <c r="S39" s="487">
        <v>101.5</v>
      </c>
      <c r="T39" s="487">
        <v>101.8</v>
      </c>
      <c r="U39" s="487">
        <v>102.3</v>
      </c>
      <c r="V39" s="487">
        <v>103.1</v>
      </c>
      <c r="W39" s="488">
        <v>104.5</v>
      </c>
      <c r="X39" s="488">
        <v>105</v>
      </c>
      <c r="Y39" s="488">
        <v>105.8</v>
      </c>
      <c r="Z39" s="488"/>
      <c r="AA39" s="484"/>
      <c r="AB39" s="484"/>
    </row>
    <row r="40" spans="1:28" ht="12.75" customHeight="1">
      <c r="A40" s="998" t="s">
        <v>158</v>
      </c>
      <c r="B40" s="999"/>
      <c r="C40" s="1002">
        <v>108.8</v>
      </c>
      <c r="D40" s="1005">
        <v>108.8</v>
      </c>
      <c r="E40" s="1006">
        <v>106.1</v>
      </c>
      <c r="F40" s="1006">
        <v>106.6</v>
      </c>
      <c r="G40" s="1007">
        <v>106.5</v>
      </c>
      <c r="H40" s="301">
        <v>100.59</v>
      </c>
      <c r="I40" s="297">
        <v>100.7</v>
      </c>
      <c r="J40" s="297">
        <v>101</v>
      </c>
      <c r="K40" s="297">
        <v>100.9</v>
      </c>
      <c r="L40" s="297">
        <v>100.9</v>
      </c>
      <c r="M40" s="297">
        <v>100.62</v>
      </c>
      <c r="N40" s="897">
        <v>106.3</v>
      </c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</row>
    <row r="41" spans="1:28">
      <c r="A41" s="922"/>
      <c r="B41" s="1000"/>
      <c r="C41" s="1003"/>
      <c r="D41" s="906"/>
      <c r="E41" s="927"/>
      <c r="F41" s="927"/>
      <c r="G41" s="1008"/>
      <c r="H41" s="302" t="s">
        <v>119</v>
      </c>
      <c r="I41" s="295" t="s">
        <v>128</v>
      </c>
      <c r="J41" s="295" t="s">
        <v>129</v>
      </c>
      <c r="K41" s="295" t="s">
        <v>130</v>
      </c>
      <c r="L41" s="295" t="s">
        <v>131</v>
      </c>
      <c r="M41" s="295" t="s">
        <v>132</v>
      </c>
      <c r="N41" s="897"/>
    </row>
    <row r="42" spans="1:28" ht="13.5" thickBot="1">
      <c r="A42" s="924"/>
      <c r="B42" s="1001"/>
      <c r="C42" s="1004"/>
      <c r="D42" s="907"/>
      <c r="E42" s="928"/>
      <c r="F42" s="928"/>
      <c r="G42" s="1009"/>
      <c r="H42" s="303">
        <v>100.49</v>
      </c>
      <c r="I42" s="304">
        <v>100.24</v>
      </c>
      <c r="J42" s="304">
        <v>100.65</v>
      </c>
      <c r="K42" s="304"/>
      <c r="L42" s="304"/>
      <c r="M42" s="304"/>
      <c r="N42" s="898"/>
    </row>
    <row r="44" spans="1:28" ht="15" thickBot="1">
      <c r="A44" s="962" t="s">
        <v>543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489"/>
      <c r="M44" s="489"/>
      <c r="N44" s="489"/>
    </row>
    <row r="45" spans="1:28" ht="13.5" customHeight="1" thickBot="1">
      <c r="A45" s="946" t="s">
        <v>136</v>
      </c>
      <c r="B45" s="997"/>
      <c r="C45" s="948" t="s">
        <v>287</v>
      </c>
      <c r="D45" s="949"/>
      <c r="E45" s="949"/>
      <c r="F45" s="949"/>
      <c r="G45" s="948" t="s">
        <v>303</v>
      </c>
      <c r="H45" s="949"/>
      <c r="I45" s="949"/>
      <c r="J45" s="950"/>
      <c r="K45" s="948" t="s">
        <v>398</v>
      </c>
      <c r="L45" s="949"/>
      <c r="M45" s="949"/>
      <c r="N45" s="951"/>
    </row>
    <row r="46" spans="1:28">
      <c r="A46" s="933" t="s">
        <v>138</v>
      </c>
      <c r="B46" s="995"/>
      <c r="C46" s="937">
        <v>104.58</v>
      </c>
      <c r="D46" s="935"/>
      <c r="E46" s="935"/>
      <c r="F46" s="936"/>
      <c r="G46" s="911">
        <v>106.14</v>
      </c>
      <c r="H46" s="935"/>
      <c r="I46" s="935"/>
      <c r="J46" s="936"/>
      <c r="K46" s="911">
        <v>108.03</v>
      </c>
      <c r="L46" s="935"/>
      <c r="M46" s="935"/>
      <c r="N46" s="936"/>
    </row>
    <row r="47" spans="1:28">
      <c r="A47" s="939" t="s">
        <v>137</v>
      </c>
      <c r="B47" s="996"/>
      <c r="C47" s="943">
        <v>104.49</v>
      </c>
      <c r="D47" s="941"/>
      <c r="E47" s="941"/>
      <c r="F47" s="942"/>
      <c r="G47" s="912">
        <v>105.53</v>
      </c>
      <c r="H47" s="941"/>
      <c r="I47" s="941"/>
      <c r="J47" s="942"/>
      <c r="K47" s="912">
        <v>108.44</v>
      </c>
      <c r="L47" s="941"/>
      <c r="M47" s="941"/>
      <c r="N47" s="942"/>
    </row>
    <row r="48" spans="1:28" ht="13.5" thickBot="1">
      <c r="A48" s="952" t="s">
        <v>135</v>
      </c>
      <c r="B48" s="1019"/>
      <c r="C48" s="957">
        <v>104.79</v>
      </c>
      <c r="D48" s="955"/>
      <c r="E48" s="955"/>
      <c r="F48" s="956"/>
      <c r="G48" s="954">
        <v>107.82</v>
      </c>
      <c r="H48" s="955"/>
      <c r="I48" s="955"/>
      <c r="J48" s="956"/>
      <c r="K48" s="954">
        <v>106.92</v>
      </c>
      <c r="L48" s="955"/>
      <c r="M48" s="955"/>
      <c r="N48" s="956"/>
    </row>
    <row r="50" spans="1:14" ht="18.75" customHeight="1" thickBot="1">
      <c r="A50" s="962" t="s">
        <v>499</v>
      </c>
      <c r="B50" s="962"/>
      <c r="C50" s="962"/>
      <c r="D50" s="962"/>
      <c r="E50" s="962"/>
      <c r="F50" s="962"/>
      <c r="G50" s="962"/>
      <c r="H50" s="962"/>
      <c r="I50" s="962"/>
      <c r="J50" s="962"/>
      <c r="K50" s="962"/>
      <c r="L50" s="962"/>
      <c r="M50" s="962"/>
      <c r="N50" s="962"/>
    </row>
    <row r="51" spans="1:14" ht="12" customHeight="1">
      <c r="A51" s="963" t="s">
        <v>493</v>
      </c>
      <c r="B51" s="964"/>
      <c r="C51" s="964"/>
      <c r="D51" s="965"/>
      <c r="E51" s="1023" t="s">
        <v>538</v>
      </c>
      <c r="F51" s="1024"/>
      <c r="G51" s="1024"/>
      <c r="H51" s="1024"/>
      <c r="I51" s="1024"/>
      <c r="J51" s="1024"/>
      <c r="K51" s="893"/>
      <c r="L51" s="1025" t="s">
        <v>539</v>
      </c>
      <c r="M51" s="1026"/>
      <c r="N51" s="1027"/>
    </row>
    <row r="52" spans="1:14" ht="12.75" customHeight="1" thickBot="1">
      <c r="A52" s="1020"/>
      <c r="B52" s="1021"/>
      <c r="C52" s="1021"/>
      <c r="D52" s="1022"/>
      <c r="E52" s="1031" t="s">
        <v>540</v>
      </c>
      <c r="F52" s="1032"/>
      <c r="G52" s="1010" t="s">
        <v>494</v>
      </c>
      <c r="H52" s="1033"/>
      <c r="I52" s="1011"/>
      <c r="J52" s="1010" t="s">
        <v>541</v>
      </c>
      <c r="K52" s="1011"/>
      <c r="L52" s="1028"/>
      <c r="M52" s="1029"/>
      <c r="N52" s="1030"/>
    </row>
    <row r="53" spans="1:14" ht="13.5" customHeight="1">
      <c r="A53" s="1012" t="s">
        <v>500</v>
      </c>
      <c r="B53" s="1013"/>
      <c r="C53" s="1013"/>
      <c r="D53" s="1014"/>
      <c r="E53" s="1015">
        <v>103.2</v>
      </c>
      <c r="F53" s="1016"/>
      <c r="G53" s="1015">
        <v>111</v>
      </c>
      <c r="H53" s="1017"/>
      <c r="I53" s="1016"/>
      <c r="J53" s="1015">
        <v>110.8</v>
      </c>
      <c r="K53" s="1016"/>
      <c r="L53" s="1015">
        <v>108.9</v>
      </c>
      <c r="M53" s="1017"/>
      <c r="N53" s="1018"/>
    </row>
    <row r="54" spans="1:14" ht="13.5" customHeight="1">
      <c r="A54" s="1034" t="s">
        <v>501</v>
      </c>
      <c r="B54" s="1035"/>
      <c r="C54" s="1035"/>
      <c r="D54" s="1036"/>
      <c r="E54" s="980">
        <v>101.1</v>
      </c>
      <c r="F54" s="981"/>
      <c r="G54" s="980">
        <v>97.1</v>
      </c>
      <c r="H54" s="982"/>
      <c r="I54" s="981"/>
      <c r="J54" s="980">
        <v>97.1</v>
      </c>
      <c r="K54" s="981"/>
      <c r="L54" s="980">
        <v>112.8</v>
      </c>
      <c r="M54" s="982"/>
      <c r="N54" s="983"/>
    </row>
    <row r="55" spans="1:14" ht="13.5" customHeight="1">
      <c r="A55" s="1034" t="s">
        <v>502</v>
      </c>
      <c r="B55" s="1035"/>
      <c r="C55" s="1035"/>
      <c r="D55" s="1036"/>
      <c r="E55" s="980">
        <v>100.7</v>
      </c>
      <c r="F55" s="981"/>
      <c r="G55" s="980">
        <v>95.9</v>
      </c>
      <c r="H55" s="982"/>
      <c r="I55" s="981"/>
      <c r="J55" s="980">
        <v>95.7</v>
      </c>
      <c r="K55" s="981"/>
      <c r="L55" s="980">
        <v>113.8</v>
      </c>
      <c r="M55" s="982"/>
      <c r="N55" s="983"/>
    </row>
    <row r="56" spans="1:14" ht="13.5" customHeight="1">
      <c r="A56" s="1034" t="s">
        <v>503</v>
      </c>
      <c r="B56" s="1035"/>
      <c r="C56" s="1035"/>
      <c r="D56" s="1036"/>
      <c r="E56" s="980">
        <v>103.7</v>
      </c>
      <c r="F56" s="981"/>
      <c r="G56" s="980">
        <v>119.3</v>
      </c>
      <c r="H56" s="982"/>
      <c r="I56" s="981"/>
      <c r="J56" s="980">
        <v>117.2</v>
      </c>
      <c r="K56" s="981"/>
      <c r="L56" s="980">
        <v>108.7</v>
      </c>
      <c r="M56" s="982"/>
      <c r="N56" s="983"/>
    </row>
    <row r="57" spans="1:14" ht="13.5" customHeight="1">
      <c r="A57" s="1034" t="s">
        <v>504</v>
      </c>
      <c r="B57" s="1035"/>
      <c r="C57" s="1035"/>
      <c r="D57" s="1036"/>
      <c r="E57" s="980">
        <v>105.3</v>
      </c>
      <c r="F57" s="981"/>
      <c r="G57" s="980">
        <v>101.9</v>
      </c>
      <c r="H57" s="982"/>
      <c r="I57" s="981"/>
      <c r="J57" s="980">
        <v>110.4</v>
      </c>
      <c r="K57" s="981"/>
      <c r="L57" s="980">
        <v>100.4</v>
      </c>
      <c r="M57" s="982"/>
      <c r="N57" s="983"/>
    </row>
    <row r="58" spans="1:14" ht="13.5" customHeight="1">
      <c r="A58" s="977" t="s">
        <v>505</v>
      </c>
      <c r="B58" s="978"/>
      <c r="C58" s="978"/>
      <c r="D58" s="979"/>
      <c r="E58" s="1037"/>
      <c r="F58" s="1038"/>
      <c r="G58" s="1037"/>
      <c r="H58" s="1039"/>
      <c r="I58" s="1038"/>
      <c r="J58" s="1037"/>
      <c r="K58" s="1038"/>
      <c r="L58" s="1037"/>
      <c r="M58" s="1039"/>
      <c r="N58" s="1040"/>
    </row>
    <row r="59" spans="1:14" ht="13.5" customHeight="1">
      <c r="A59" s="1034" t="s">
        <v>506</v>
      </c>
      <c r="B59" s="1035"/>
      <c r="C59" s="1035"/>
      <c r="D59" s="1036"/>
      <c r="E59" s="980">
        <v>100.6</v>
      </c>
      <c r="F59" s="981"/>
      <c r="G59" s="980">
        <v>103.3</v>
      </c>
      <c r="H59" s="982"/>
      <c r="I59" s="981"/>
      <c r="J59" s="980">
        <v>103.7</v>
      </c>
      <c r="K59" s="981"/>
      <c r="L59" s="980">
        <v>104.6</v>
      </c>
      <c r="M59" s="982"/>
      <c r="N59" s="983"/>
    </row>
    <row r="60" spans="1:14" ht="13.5" customHeight="1">
      <c r="A60" s="1034" t="s">
        <v>507</v>
      </c>
      <c r="B60" s="1035"/>
      <c r="C60" s="1035"/>
      <c r="D60" s="1036"/>
      <c r="E60" s="980">
        <v>100.3</v>
      </c>
      <c r="F60" s="981"/>
      <c r="G60" s="980">
        <v>102.7</v>
      </c>
      <c r="H60" s="982"/>
      <c r="I60" s="981"/>
      <c r="J60" s="980">
        <v>103.6</v>
      </c>
      <c r="K60" s="981"/>
      <c r="L60" s="980">
        <v>105</v>
      </c>
      <c r="M60" s="982"/>
      <c r="N60" s="983"/>
    </row>
    <row r="61" spans="1:14" ht="13.5" customHeight="1">
      <c r="A61" s="1034" t="s">
        <v>508</v>
      </c>
      <c r="B61" s="1035"/>
      <c r="C61" s="1035"/>
      <c r="D61" s="1036"/>
      <c r="E61" s="980">
        <v>100.6</v>
      </c>
      <c r="F61" s="981"/>
      <c r="G61" s="980">
        <v>103.8</v>
      </c>
      <c r="H61" s="982"/>
      <c r="I61" s="981"/>
      <c r="J61" s="980">
        <v>103.5</v>
      </c>
      <c r="K61" s="981"/>
      <c r="L61" s="980">
        <v>103.2</v>
      </c>
      <c r="M61" s="982"/>
      <c r="N61" s="983"/>
    </row>
    <row r="62" spans="1:14" ht="13.5" customHeight="1">
      <c r="A62" s="1034" t="s">
        <v>509</v>
      </c>
      <c r="B62" s="1035"/>
      <c r="C62" s="1035"/>
      <c r="D62" s="1036"/>
      <c r="E62" s="980">
        <v>102</v>
      </c>
      <c r="F62" s="981"/>
      <c r="G62" s="980">
        <v>103.9</v>
      </c>
      <c r="H62" s="982"/>
      <c r="I62" s="981"/>
      <c r="J62" s="980">
        <v>103.2</v>
      </c>
      <c r="K62" s="981"/>
      <c r="L62" s="980">
        <v>104.6</v>
      </c>
      <c r="M62" s="982"/>
      <c r="N62" s="983"/>
    </row>
    <row r="63" spans="1:14" ht="13.5" customHeight="1">
      <c r="A63" s="977" t="s">
        <v>510</v>
      </c>
      <c r="B63" s="978"/>
      <c r="C63" s="978"/>
      <c r="D63" s="979"/>
      <c r="E63" s="980"/>
      <c r="F63" s="981"/>
      <c r="G63" s="980"/>
      <c r="H63" s="982"/>
      <c r="I63" s="981"/>
      <c r="J63" s="980"/>
      <c r="K63" s="981"/>
      <c r="L63" s="980"/>
      <c r="M63" s="982"/>
      <c r="N63" s="983"/>
    </row>
    <row r="64" spans="1:14" ht="13.5" customHeight="1">
      <c r="A64" s="1034" t="s">
        <v>511</v>
      </c>
      <c r="B64" s="1035"/>
      <c r="C64" s="1035"/>
      <c r="D64" s="1036"/>
      <c r="E64" s="980">
        <v>100</v>
      </c>
      <c r="F64" s="981"/>
      <c r="G64" s="980">
        <v>102.6</v>
      </c>
      <c r="H64" s="982"/>
      <c r="I64" s="981"/>
      <c r="J64" s="980">
        <v>102.6</v>
      </c>
      <c r="K64" s="981"/>
      <c r="L64" s="980">
        <v>101.3</v>
      </c>
      <c r="M64" s="982"/>
      <c r="N64" s="983"/>
    </row>
    <row r="65" spans="1:14" ht="13.5" customHeight="1">
      <c r="A65" s="1034" t="s">
        <v>512</v>
      </c>
      <c r="B65" s="1035"/>
      <c r="C65" s="1035"/>
      <c r="D65" s="1036"/>
      <c r="E65" s="980">
        <v>100</v>
      </c>
      <c r="F65" s="981"/>
      <c r="G65" s="980">
        <v>102.1</v>
      </c>
      <c r="H65" s="982"/>
      <c r="I65" s="981"/>
      <c r="J65" s="980">
        <v>102.1</v>
      </c>
      <c r="K65" s="981"/>
      <c r="L65" s="980">
        <v>100.5</v>
      </c>
      <c r="M65" s="982"/>
      <c r="N65" s="983"/>
    </row>
    <row r="66" spans="1:14" ht="13.5" customHeight="1">
      <c r="A66" s="1034" t="s">
        <v>513</v>
      </c>
      <c r="B66" s="1035"/>
      <c r="C66" s="1035"/>
      <c r="D66" s="1036"/>
      <c r="E66" s="980">
        <v>100</v>
      </c>
      <c r="F66" s="981"/>
      <c r="G66" s="980">
        <v>102.3</v>
      </c>
      <c r="H66" s="982"/>
      <c r="I66" s="981"/>
      <c r="J66" s="980">
        <v>102.3</v>
      </c>
      <c r="K66" s="981"/>
      <c r="L66" s="980">
        <v>102.4</v>
      </c>
      <c r="M66" s="982"/>
      <c r="N66" s="983"/>
    </row>
    <row r="67" spans="1:14" ht="13.5" customHeight="1">
      <c r="A67" s="1034" t="s">
        <v>514</v>
      </c>
      <c r="B67" s="1035"/>
      <c r="C67" s="1035"/>
      <c r="D67" s="1036"/>
      <c r="E67" s="980">
        <v>100</v>
      </c>
      <c r="F67" s="981"/>
      <c r="G67" s="980">
        <v>100.5</v>
      </c>
      <c r="H67" s="982"/>
      <c r="I67" s="981"/>
      <c r="J67" s="980">
        <v>100.5</v>
      </c>
      <c r="K67" s="981"/>
      <c r="L67" s="980">
        <v>100.6</v>
      </c>
      <c r="M67" s="982"/>
      <c r="N67" s="983"/>
    </row>
    <row r="68" spans="1:14" ht="13.5" customHeight="1">
      <c r="A68" s="1041" t="s">
        <v>515</v>
      </c>
      <c r="B68" s="1035"/>
      <c r="C68" s="1035"/>
      <c r="D68" s="1036"/>
      <c r="E68" s="980">
        <v>100</v>
      </c>
      <c r="F68" s="981"/>
      <c r="G68" s="980">
        <v>100.5</v>
      </c>
      <c r="H68" s="982"/>
      <c r="I68" s="981"/>
      <c r="J68" s="980">
        <v>100.5</v>
      </c>
      <c r="K68" s="981"/>
      <c r="L68" s="980">
        <v>100.5</v>
      </c>
      <c r="M68" s="982"/>
      <c r="N68" s="983"/>
    </row>
    <row r="69" spans="1:14" ht="13.5" customHeight="1">
      <c r="A69" s="1034" t="s">
        <v>544</v>
      </c>
      <c r="B69" s="1035"/>
      <c r="C69" s="1035"/>
      <c r="D69" s="1036"/>
      <c r="E69" s="980">
        <v>100</v>
      </c>
      <c r="F69" s="981"/>
      <c r="G69" s="980">
        <v>109.7</v>
      </c>
      <c r="H69" s="982"/>
      <c r="I69" s="981"/>
      <c r="J69" s="980">
        <v>109.7</v>
      </c>
      <c r="K69" s="981"/>
      <c r="L69" s="980">
        <v>106.5</v>
      </c>
      <c r="M69" s="982"/>
      <c r="N69" s="983"/>
    </row>
    <row r="70" spans="1:14" ht="13.5" customHeight="1">
      <c r="A70" s="977" t="s">
        <v>516</v>
      </c>
      <c r="B70" s="978"/>
      <c r="C70" s="978"/>
      <c r="D70" s="979"/>
      <c r="E70" s="980"/>
      <c r="F70" s="981"/>
      <c r="G70" s="980"/>
      <c r="H70" s="982"/>
      <c r="I70" s="981"/>
      <c r="J70" s="980"/>
      <c r="K70" s="981"/>
      <c r="L70" s="980"/>
      <c r="M70" s="982"/>
      <c r="N70" s="983"/>
    </row>
    <row r="71" spans="1:14" ht="13.5" customHeight="1">
      <c r="A71" s="1034" t="s">
        <v>517</v>
      </c>
      <c r="B71" s="1035"/>
      <c r="C71" s="1035"/>
      <c r="D71" s="1036"/>
      <c r="E71" s="980">
        <v>100</v>
      </c>
      <c r="F71" s="981"/>
      <c r="G71" s="980">
        <v>106.5</v>
      </c>
      <c r="H71" s="982"/>
      <c r="I71" s="981"/>
      <c r="J71" s="980">
        <v>106.5</v>
      </c>
      <c r="K71" s="981"/>
      <c r="L71" s="980">
        <v>108.6</v>
      </c>
      <c r="M71" s="982"/>
      <c r="N71" s="983"/>
    </row>
    <row r="72" spans="1:14" ht="13.5" customHeight="1">
      <c r="A72" s="1034" t="s">
        <v>518</v>
      </c>
      <c r="B72" s="1035"/>
      <c r="C72" s="1035"/>
      <c r="D72" s="1036"/>
      <c r="E72" s="980">
        <v>100</v>
      </c>
      <c r="F72" s="981"/>
      <c r="G72" s="980">
        <v>108.3</v>
      </c>
      <c r="H72" s="982"/>
      <c r="I72" s="981"/>
      <c r="J72" s="980">
        <v>108.3</v>
      </c>
      <c r="K72" s="981"/>
      <c r="L72" s="980">
        <v>108.8</v>
      </c>
      <c r="M72" s="982"/>
      <c r="N72" s="983"/>
    </row>
    <row r="73" spans="1:14" ht="13.5" customHeight="1">
      <c r="A73" s="1034" t="s">
        <v>519</v>
      </c>
      <c r="B73" s="1035"/>
      <c r="C73" s="1035"/>
      <c r="D73" s="1036"/>
      <c r="E73" s="980">
        <v>100</v>
      </c>
      <c r="F73" s="981"/>
      <c r="G73" s="980">
        <v>106.2</v>
      </c>
      <c r="H73" s="982"/>
      <c r="I73" s="981"/>
      <c r="J73" s="980">
        <v>106.2</v>
      </c>
      <c r="K73" s="981"/>
      <c r="L73" s="980">
        <v>108.6</v>
      </c>
      <c r="M73" s="982"/>
      <c r="N73" s="983"/>
    </row>
    <row r="74" spans="1:14" ht="13.5" customHeight="1">
      <c r="A74" s="1034" t="s">
        <v>520</v>
      </c>
      <c r="B74" s="1035"/>
      <c r="C74" s="1035"/>
      <c r="D74" s="1036"/>
      <c r="E74" s="980">
        <v>100</v>
      </c>
      <c r="F74" s="981"/>
      <c r="G74" s="980">
        <v>100</v>
      </c>
      <c r="H74" s="982"/>
      <c r="I74" s="981"/>
      <c r="J74" s="980">
        <v>100</v>
      </c>
      <c r="K74" s="981"/>
      <c r="L74" s="980">
        <v>101.2</v>
      </c>
      <c r="M74" s="982"/>
      <c r="N74" s="983"/>
    </row>
    <row r="75" spans="1:14" ht="13.5" customHeight="1">
      <c r="A75" s="1041" t="s">
        <v>521</v>
      </c>
      <c r="B75" s="1035"/>
      <c r="C75" s="1035"/>
      <c r="D75" s="1036"/>
      <c r="E75" s="980">
        <v>100</v>
      </c>
      <c r="F75" s="981"/>
      <c r="G75" s="980">
        <v>100</v>
      </c>
      <c r="H75" s="982"/>
      <c r="I75" s="981"/>
      <c r="J75" s="980">
        <v>100</v>
      </c>
      <c r="K75" s="981"/>
      <c r="L75" s="980">
        <v>100</v>
      </c>
      <c r="M75" s="982"/>
      <c r="N75" s="983"/>
    </row>
    <row r="76" spans="1:14" ht="13.5" customHeight="1">
      <c r="A76" s="1034" t="s">
        <v>522</v>
      </c>
      <c r="B76" s="1035"/>
      <c r="C76" s="1035"/>
      <c r="D76" s="1036"/>
      <c r="E76" s="980">
        <v>100</v>
      </c>
      <c r="F76" s="981"/>
      <c r="G76" s="980">
        <v>101.1</v>
      </c>
      <c r="H76" s="982"/>
      <c r="I76" s="981"/>
      <c r="J76" s="980">
        <v>101.1</v>
      </c>
      <c r="K76" s="981"/>
      <c r="L76" s="980">
        <v>101.2</v>
      </c>
      <c r="M76" s="982"/>
      <c r="N76" s="983"/>
    </row>
    <row r="77" spans="1:14">
      <c r="A77" s="1042" t="s">
        <v>523</v>
      </c>
      <c r="B77" s="1043"/>
      <c r="C77" s="1043"/>
      <c r="D77" s="1044"/>
      <c r="E77" s="1045">
        <v>100</v>
      </c>
      <c r="F77" s="1046"/>
      <c r="G77" s="980">
        <v>100</v>
      </c>
      <c r="H77" s="982"/>
      <c r="I77" s="981"/>
      <c r="J77" s="1045">
        <v>100</v>
      </c>
      <c r="K77" s="1046"/>
      <c r="L77" s="1045">
        <v>100</v>
      </c>
      <c r="M77" s="1047"/>
      <c r="N77" s="1048"/>
    </row>
    <row r="78" spans="1:14">
      <c r="A78" s="1042" t="s">
        <v>524</v>
      </c>
      <c r="B78" s="1043"/>
      <c r="C78" s="1043"/>
      <c r="D78" s="1044"/>
      <c r="E78" s="1045">
        <v>100</v>
      </c>
      <c r="F78" s="1046"/>
      <c r="G78" s="980">
        <v>100</v>
      </c>
      <c r="H78" s="982"/>
      <c r="I78" s="981"/>
      <c r="J78" s="1045">
        <v>100</v>
      </c>
      <c r="K78" s="1046"/>
      <c r="L78" s="1045">
        <v>100</v>
      </c>
      <c r="M78" s="1047"/>
      <c r="N78" s="1048"/>
    </row>
    <row r="79" spans="1:14" ht="13.5" thickBot="1">
      <c r="A79" s="1049" t="s">
        <v>525</v>
      </c>
      <c r="B79" s="1050"/>
      <c r="C79" s="1050"/>
      <c r="D79" s="1051"/>
      <c r="E79" s="1052">
        <v>100</v>
      </c>
      <c r="F79" s="1053"/>
      <c r="G79" s="954">
        <v>111.1</v>
      </c>
      <c r="H79" s="955"/>
      <c r="I79" s="958"/>
      <c r="J79" s="1052">
        <v>111.1</v>
      </c>
      <c r="K79" s="1053"/>
      <c r="L79" s="1052">
        <v>114.7</v>
      </c>
      <c r="M79" s="1054"/>
      <c r="N79" s="1055"/>
    </row>
  </sheetData>
  <mergeCells count="262">
    <mergeCell ref="A78:D78"/>
    <mergeCell ref="E78:F78"/>
    <mergeCell ref="G78:I78"/>
    <mergeCell ref="J78:K78"/>
    <mergeCell ref="L78:N78"/>
    <mergeCell ref="A79:D79"/>
    <mergeCell ref="E79:F79"/>
    <mergeCell ref="G79:I79"/>
    <mergeCell ref="J79:K79"/>
    <mergeCell ref="L79:N79"/>
    <mergeCell ref="A76:D76"/>
    <mergeCell ref="E76:F76"/>
    <mergeCell ref="G76:I76"/>
    <mergeCell ref="J76:K76"/>
    <mergeCell ref="L76:N76"/>
    <mergeCell ref="A77:D77"/>
    <mergeCell ref="E77:F77"/>
    <mergeCell ref="G77:I77"/>
    <mergeCell ref="J77:K77"/>
    <mergeCell ref="L77:N77"/>
    <mergeCell ref="A74:D74"/>
    <mergeCell ref="E74:F74"/>
    <mergeCell ref="G74:I74"/>
    <mergeCell ref="J74:K74"/>
    <mergeCell ref="L74:N74"/>
    <mergeCell ref="A75:D75"/>
    <mergeCell ref="E75:F75"/>
    <mergeCell ref="G75:I75"/>
    <mergeCell ref="J75:K75"/>
    <mergeCell ref="L75:N75"/>
    <mergeCell ref="A72:D72"/>
    <mergeCell ref="E72:F72"/>
    <mergeCell ref="G72:I72"/>
    <mergeCell ref="J72:K72"/>
    <mergeCell ref="L72:N72"/>
    <mergeCell ref="A73:D73"/>
    <mergeCell ref="E73:F73"/>
    <mergeCell ref="G73:I73"/>
    <mergeCell ref="J73:K73"/>
    <mergeCell ref="L73:N73"/>
    <mergeCell ref="A70:D70"/>
    <mergeCell ref="E70:F70"/>
    <mergeCell ref="G70:I70"/>
    <mergeCell ref="J70:K70"/>
    <mergeCell ref="L70:N70"/>
    <mergeCell ref="A71:D71"/>
    <mergeCell ref="E71:F71"/>
    <mergeCell ref="G71:I71"/>
    <mergeCell ref="J71:K71"/>
    <mergeCell ref="L71:N71"/>
    <mergeCell ref="A68:D68"/>
    <mergeCell ref="E68:F68"/>
    <mergeCell ref="G68:I68"/>
    <mergeCell ref="J68:K68"/>
    <mergeCell ref="L68:N68"/>
    <mergeCell ref="A69:D69"/>
    <mergeCell ref="E69:F69"/>
    <mergeCell ref="G69:I69"/>
    <mergeCell ref="J69:K69"/>
    <mergeCell ref="L69:N69"/>
    <mergeCell ref="A66:D66"/>
    <mergeCell ref="E66:F66"/>
    <mergeCell ref="G66:I66"/>
    <mergeCell ref="J66:K66"/>
    <mergeCell ref="L66:N66"/>
    <mergeCell ref="A67:D67"/>
    <mergeCell ref="E67:F67"/>
    <mergeCell ref="G67:I67"/>
    <mergeCell ref="J67:K67"/>
    <mergeCell ref="L67:N67"/>
    <mergeCell ref="A64:D64"/>
    <mergeCell ref="E64:F64"/>
    <mergeCell ref="G64:I64"/>
    <mergeCell ref="J64:K64"/>
    <mergeCell ref="L64:N64"/>
    <mergeCell ref="A65:D65"/>
    <mergeCell ref="E65:F65"/>
    <mergeCell ref="G65:I65"/>
    <mergeCell ref="J65:K65"/>
    <mergeCell ref="L65:N65"/>
    <mergeCell ref="A62:D62"/>
    <mergeCell ref="E62:F62"/>
    <mergeCell ref="G62:I62"/>
    <mergeCell ref="J62:K62"/>
    <mergeCell ref="L62:N62"/>
    <mergeCell ref="A63:D63"/>
    <mergeCell ref="E63:F63"/>
    <mergeCell ref="G63:I63"/>
    <mergeCell ref="J63:K63"/>
    <mergeCell ref="L63:N63"/>
    <mergeCell ref="A60:D60"/>
    <mergeCell ref="E60:F60"/>
    <mergeCell ref="G60:I60"/>
    <mergeCell ref="J60:K60"/>
    <mergeCell ref="L60:N60"/>
    <mergeCell ref="A61:D61"/>
    <mergeCell ref="E61:F61"/>
    <mergeCell ref="G61:I61"/>
    <mergeCell ref="J61:K61"/>
    <mergeCell ref="L61:N61"/>
    <mergeCell ref="A58:D58"/>
    <mergeCell ref="E58:F58"/>
    <mergeCell ref="G58:I58"/>
    <mergeCell ref="J58:K58"/>
    <mergeCell ref="L58:N58"/>
    <mergeCell ref="A59:D59"/>
    <mergeCell ref="E59:F59"/>
    <mergeCell ref="G59:I59"/>
    <mergeCell ref="J59:K59"/>
    <mergeCell ref="L59:N59"/>
    <mergeCell ref="A56:D56"/>
    <mergeCell ref="E56:F56"/>
    <mergeCell ref="G56:I56"/>
    <mergeCell ref="J56:K56"/>
    <mergeCell ref="L56:N56"/>
    <mergeCell ref="A57:D57"/>
    <mergeCell ref="E57:F57"/>
    <mergeCell ref="G57:I57"/>
    <mergeCell ref="J57:K57"/>
    <mergeCell ref="L57:N57"/>
    <mergeCell ref="A54:D54"/>
    <mergeCell ref="E54:F54"/>
    <mergeCell ref="G54:I54"/>
    <mergeCell ref="J54:K54"/>
    <mergeCell ref="L54:N54"/>
    <mergeCell ref="A55:D55"/>
    <mergeCell ref="E55:F55"/>
    <mergeCell ref="G55:I55"/>
    <mergeCell ref="J55:K55"/>
    <mergeCell ref="L55:N55"/>
    <mergeCell ref="J52:K52"/>
    <mergeCell ref="A53:D53"/>
    <mergeCell ref="E53:F53"/>
    <mergeCell ref="G53:I53"/>
    <mergeCell ref="J53:K53"/>
    <mergeCell ref="L53:N53"/>
    <mergeCell ref="A48:B48"/>
    <mergeCell ref="C48:F48"/>
    <mergeCell ref="G48:J48"/>
    <mergeCell ref="K48:N48"/>
    <mergeCell ref="A50:N50"/>
    <mergeCell ref="A51:D52"/>
    <mergeCell ref="E51:K51"/>
    <mergeCell ref="L51:N52"/>
    <mergeCell ref="E52:F52"/>
    <mergeCell ref="G52:I52"/>
    <mergeCell ref="A46:B46"/>
    <mergeCell ref="C46:F46"/>
    <mergeCell ref="G46:J46"/>
    <mergeCell ref="K46:N46"/>
    <mergeCell ref="A47:B47"/>
    <mergeCell ref="C47:F47"/>
    <mergeCell ref="G47:J47"/>
    <mergeCell ref="K47:N47"/>
    <mergeCell ref="N40:N42"/>
    <mergeCell ref="A44:K44"/>
    <mergeCell ref="A45:B45"/>
    <mergeCell ref="C45:F45"/>
    <mergeCell ref="G45:J45"/>
    <mergeCell ref="K45:N45"/>
    <mergeCell ref="A40:B42"/>
    <mergeCell ref="C40:C42"/>
    <mergeCell ref="D40:D42"/>
    <mergeCell ref="E40:E42"/>
    <mergeCell ref="F40:F42"/>
    <mergeCell ref="G40:G42"/>
    <mergeCell ref="A37:N37"/>
    <mergeCell ref="A38:B39"/>
    <mergeCell ref="C38:C39"/>
    <mergeCell ref="D38:D39"/>
    <mergeCell ref="E38:E39"/>
    <mergeCell ref="F38:F39"/>
    <mergeCell ref="G38:G39"/>
    <mergeCell ref="H38:M38"/>
    <mergeCell ref="N38:N39"/>
    <mergeCell ref="A34:D34"/>
    <mergeCell ref="E34:F34"/>
    <mergeCell ref="G34:I34"/>
    <mergeCell ref="J34:K34"/>
    <mergeCell ref="L34:N34"/>
    <mergeCell ref="A35:D35"/>
    <mergeCell ref="E35:F35"/>
    <mergeCell ref="G35:I35"/>
    <mergeCell ref="J35:K35"/>
    <mergeCell ref="L35:N35"/>
    <mergeCell ref="A32:D32"/>
    <mergeCell ref="E32:F32"/>
    <mergeCell ref="G32:I32"/>
    <mergeCell ref="J32:K32"/>
    <mergeCell ref="L32:N32"/>
    <mergeCell ref="A33:D33"/>
    <mergeCell ref="E33:F33"/>
    <mergeCell ref="G33:I33"/>
    <mergeCell ref="J33:K33"/>
    <mergeCell ref="L33:N33"/>
    <mergeCell ref="A29:N29"/>
    <mergeCell ref="A30:D31"/>
    <mergeCell ref="E30:K30"/>
    <mergeCell ref="L30:N31"/>
    <mergeCell ref="E31:F31"/>
    <mergeCell ref="G31:I31"/>
    <mergeCell ref="J31:K31"/>
    <mergeCell ref="A25:B25"/>
    <mergeCell ref="C25:F25"/>
    <mergeCell ref="G25:J25"/>
    <mergeCell ref="K25:N25"/>
    <mergeCell ref="A26:B26"/>
    <mergeCell ref="C26:F26"/>
    <mergeCell ref="G26:J26"/>
    <mergeCell ref="K26:N26"/>
    <mergeCell ref="A22:B22"/>
    <mergeCell ref="C22:F22"/>
    <mergeCell ref="G22:J22"/>
    <mergeCell ref="K22:N22"/>
    <mergeCell ref="A23:N23"/>
    <mergeCell ref="A24:B24"/>
    <mergeCell ref="C24:F24"/>
    <mergeCell ref="G24:J24"/>
    <mergeCell ref="K24:N24"/>
    <mergeCell ref="A20:B20"/>
    <mergeCell ref="C20:F20"/>
    <mergeCell ref="G20:J20"/>
    <mergeCell ref="K20:N20"/>
    <mergeCell ref="A21:B21"/>
    <mergeCell ref="C21:F21"/>
    <mergeCell ref="G21:J21"/>
    <mergeCell ref="K21:N21"/>
    <mergeCell ref="N12:N15"/>
    <mergeCell ref="A18:N18"/>
    <mergeCell ref="A19:B19"/>
    <mergeCell ref="C19:F19"/>
    <mergeCell ref="G19:J19"/>
    <mergeCell ref="K19:N19"/>
    <mergeCell ref="A12:B15"/>
    <mergeCell ref="C12:C15"/>
    <mergeCell ref="D12:D15"/>
    <mergeCell ref="E12:E15"/>
    <mergeCell ref="F12:F15"/>
    <mergeCell ref="G12:G15"/>
    <mergeCell ref="N5:N7"/>
    <mergeCell ref="A8:B11"/>
    <mergeCell ref="C8:C11"/>
    <mergeCell ref="D8:D11"/>
    <mergeCell ref="E8:E11"/>
    <mergeCell ref="F8:F11"/>
    <mergeCell ref="G8:G11"/>
    <mergeCell ref="N8:N11"/>
    <mergeCell ref="A5:B7"/>
    <mergeCell ref="C5:C7"/>
    <mergeCell ref="D5:D7"/>
    <mergeCell ref="E5:E7"/>
    <mergeCell ref="F5:F7"/>
    <mergeCell ref="G5:G7"/>
    <mergeCell ref="A2:N2"/>
    <mergeCell ref="A3:B4"/>
    <mergeCell ref="C3:C4"/>
    <mergeCell ref="D3:D4"/>
    <mergeCell ref="E3:E4"/>
    <mergeCell ref="F3:F4"/>
    <mergeCell ref="G3:G4"/>
    <mergeCell ref="H3:M3"/>
    <mergeCell ref="N3:N4"/>
  </mergeCells>
  <pageMargins left="1.0629921259842521" right="0.15748031496062992" top="0.59055118110236227" bottom="0.62992125984251968" header="0.51181102362204722" footer="0.39370078740157483"/>
  <pageSetup paperSize="9" scale="69" orientation="portrait" r:id="rId1"/>
  <headerFooter alignWithMargins="0">
    <oddFooter>&amp;C19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T66"/>
  <sheetViews>
    <sheetView workbookViewId="0">
      <selection activeCell="Y46" sqref="Y46"/>
    </sheetView>
  </sheetViews>
  <sheetFormatPr defaultColWidth="4.5703125" defaultRowHeight="15.7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20.25" customHeight="1">
      <c r="A1" s="1115" t="s">
        <v>555</v>
      </c>
      <c r="B1" s="1115"/>
      <c r="C1" s="1115"/>
      <c r="D1" s="1115"/>
      <c r="E1" s="1115"/>
      <c r="F1" s="1115"/>
      <c r="G1" s="1115"/>
      <c r="H1" s="1115"/>
      <c r="I1" s="1115"/>
      <c r="J1" s="1115"/>
      <c r="K1" s="1115"/>
      <c r="L1" s="1115"/>
      <c r="M1" s="1115"/>
      <c r="N1" s="1115"/>
      <c r="O1" s="1115"/>
      <c r="P1" s="1115"/>
      <c r="Q1" s="1115"/>
      <c r="R1" s="1115"/>
      <c r="S1" s="1115"/>
      <c r="T1" s="1115"/>
      <c r="U1" s="1115"/>
    </row>
    <row r="2" spans="1:47" ht="12" customHeight="1" thickBot="1">
      <c r="A2" s="342"/>
      <c r="B2" s="342"/>
      <c r="C2" s="342"/>
      <c r="D2" s="342"/>
      <c r="E2" s="342"/>
      <c r="S2" s="365" t="s">
        <v>125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9.25" customHeight="1" thickBot="1">
      <c r="A3" s="1147" t="s">
        <v>16</v>
      </c>
      <c r="B3" s="1148"/>
      <c r="C3" s="1148"/>
      <c r="D3" s="1148"/>
      <c r="E3" s="1149"/>
      <c r="F3" s="1150" t="s">
        <v>106</v>
      </c>
      <c r="G3" s="1151"/>
      <c r="H3" s="1150" t="s">
        <v>49</v>
      </c>
      <c r="I3" s="1152"/>
      <c r="J3" s="1151"/>
      <c r="K3" s="1150" t="s">
        <v>50</v>
      </c>
      <c r="L3" s="1152"/>
      <c r="M3" s="1151"/>
      <c r="N3" s="1131" t="s">
        <v>17</v>
      </c>
      <c r="O3" s="1153"/>
      <c r="P3" s="1132"/>
      <c r="Q3" s="1131" t="s">
        <v>58</v>
      </c>
      <c r="R3" s="1153"/>
      <c r="S3" s="1132"/>
    </row>
    <row r="4" spans="1:47" ht="33.75" customHeight="1" thickBot="1">
      <c r="A4" s="1154" t="s">
        <v>122</v>
      </c>
      <c r="B4" s="1155"/>
      <c r="C4" s="1155"/>
      <c r="D4" s="1155"/>
      <c r="E4" s="1156"/>
      <c r="F4" s="1157" t="s">
        <v>18</v>
      </c>
      <c r="G4" s="1158"/>
      <c r="H4" s="1159" t="s">
        <v>388</v>
      </c>
      <c r="I4" s="1160"/>
      <c r="J4" s="1161"/>
      <c r="K4" s="1159">
        <v>20</v>
      </c>
      <c r="L4" s="1160"/>
      <c r="M4" s="1161"/>
      <c r="N4" s="1159">
        <v>19</v>
      </c>
      <c r="O4" s="1160"/>
      <c r="P4" s="1161"/>
      <c r="Q4" s="1133">
        <v>17.98</v>
      </c>
      <c r="R4" s="1134"/>
      <c r="S4" s="1135"/>
    </row>
    <row r="5" spans="1:47" ht="33" customHeight="1" thickBot="1">
      <c r="A5" s="1128" t="s">
        <v>19</v>
      </c>
      <c r="B5" s="1129"/>
      <c r="C5" s="1129"/>
      <c r="D5" s="1129"/>
      <c r="E5" s="1130"/>
      <c r="F5" s="1131" t="s">
        <v>149</v>
      </c>
      <c r="G5" s="1132"/>
      <c r="H5" s="1136">
        <v>45.59</v>
      </c>
      <c r="I5" s="1137"/>
      <c r="J5" s="1138"/>
      <c r="K5" s="1136">
        <v>37.049999999999997</v>
      </c>
      <c r="L5" s="1137"/>
      <c r="M5" s="1138"/>
      <c r="N5" s="1136">
        <v>23.8</v>
      </c>
      <c r="O5" s="1137"/>
      <c r="P5" s="1138"/>
      <c r="Q5" s="1136">
        <v>35.520000000000003</v>
      </c>
      <c r="R5" s="1137"/>
      <c r="S5" s="1138"/>
    </row>
    <row r="6" spans="1:47" ht="24.75" customHeight="1" thickBot="1">
      <c r="A6" s="1139" t="s">
        <v>20</v>
      </c>
      <c r="B6" s="1140"/>
      <c r="C6" s="1140"/>
      <c r="D6" s="1140"/>
      <c r="E6" s="1141"/>
      <c r="F6" s="1142" t="s">
        <v>148</v>
      </c>
      <c r="G6" s="1143"/>
      <c r="H6" s="1144">
        <v>1050.75</v>
      </c>
      <c r="I6" s="1145"/>
      <c r="J6" s="1146"/>
      <c r="K6" s="1144">
        <v>1136.5999999999999</v>
      </c>
      <c r="L6" s="1145"/>
      <c r="M6" s="1146"/>
      <c r="N6" s="1144">
        <v>1220.48</v>
      </c>
      <c r="O6" s="1145"/>
      <c r="P6" s="1146"/>
      <c r="Q6" s="1144">
        <v>1264.81</v>
      </c>
      <c r="R6" s="1145"/>
      <c r="S6" s="1146"/>
    </row>
    <row r="7" spans="1:47" ht="38.25" customHeight="1" thickBot="1">
      <c r="A7" s="1147" t="s">
        <v>21</v>
      </c>
      <c r="B7" s="1148"/>
      <c r="C7" s="1148"/>
      <c r="D7" s="1148"/>
      <c r="E7" s="1149"/>
      <c r="F7" s="1131" t="s">
        <v>149</v>
      </c>
      <c r="G7" s="1132"/>
      <c r="H7" s="1136">
        <v>63.05</v>
      </c>
      <c r="I7" s="1137"/>
      <c r="J7" s="1138"/>
      <c r="K7" s="1136">
        <v>70.53</v>
      </c>
      <c r="L7" s="1137"/>
      <c r="M7" s="1138"/>
      <c r="N7" s="1136">
        <v>83.68</v>
      </c>
      <c r="O7" s="1137"/>
      <c r="P7" s="1138"/>
      <c r="Q7" s="1136">
        <v>88.24</v>
      </c>
      <c r="R7" s="1137"/>
      <c r="S7" s="1138"/>
    </row>
    <row r="8" spans="1:47" ht="30.75" customHeight="1" thickBot="1">
      <c r="A8" s="1128" t="s">
        <v>121</v>
      </c>
      <c r="B8" s="1129"/>
      <c r="C8" s="1129"/>
      <c r="D8" s="1129"/>
      <c r="E8" s="1130"/>
      <c r="F8" s="1131" t="s">
        <v>409</v>
      </c>
      <c r="G8" s="1132"/>
      <c r="H8" s="1133">
        <v>133</v>
      </c>
      <c r="I8" s="1134"/>
      <c r="J8" s="1135"/>
      <c r="K8" s="1133">
        <v>133</v>
      </c>
      <c r="L8" s="1134"/>
      <c r="M8" s="1135"/>
      <c r="N8" s="1133">
        <v>133</v>
      </c>
      <c r="O8" s="1134"/>
      <c r="P8" s="1135"/>
      <c r="Q8" s="1133">
        <v>133</v>
      </c>
      <c r="R8" s="1134"/>
      <c r="S8" s="1135"/>
    </row>
    <row r="9" spans="1:47" ht="17.25" customHeight="1">
      <c r="A9" s="1114" t="s">
        <v>403</v>
      </c>
      <c r="B9" s="1114"/>
      <c r="C9" s="1114"/>
      <c r="D9" s="1114"/>
      <c r="E9" s="1114"/>
      <c r="F9" s="1114"/>
      <c r="G9" s="1114"/>
      <c r="H9" s="1114"/>
      <c r="I9" s="1114"/>
      <c r="J9" s="1114"/>
      <c r="K9" s="1114"/>
      <c r="L9" s="1114"/>
      <c r="M9" s="1114"/>
      <c r="N9" s="1114"/>
      <c r="O9" s="1114"/>
      <c r="P9" s="1114"/>
      <c r="Q9" s="1114"/>
      <c r="R9" s="1114"/>
      <c r="S9" s="1114"/>
    </row>
    <row r="10" spans="1:47" ht="23.25" customHeight="1">
      <c r="A10" s="1114" t="s">
        <v>328</v>
      </c>
      <c r="B10" s="1114"/>
      <c r="C10" s="1114"/>
      <c r="D10" s="1114"/>
      <c r="E10" s="1114"/>
      <c r="F10" s="1114"/>
      <c r="G10" s="1114"/>
      <c r="H10" s="1114"/>
      <c r="I10" s="1114"/>
      <c r="J10" s="1114"/>
      <c r="K10" s="1114"/>
      <c r="L10" s="1114"/>
      <c r="M10" s="1114"/>
      <c r="N10" s="1114"/>
      <c r="O10" s="1114"/>
      <c r="P10" s="1114"/>
      <c r="Q10" s="1114"/>
      <c r="R10" s="1114"/>
      <c r="S10" s="1114"/>
    </row>
    <row r="11" spans="1:47" ht="17.25" customHeight="1" thickBot="1">
      <c r="A11" s="1115" t="s">
        <v>446</v>
      </c>
      <c r="B11" s="1116"/>
      <c r="C11" s="1116"/>
      <c r="D11" s="1116"/>
      <c r="E11" s="1116"/>
      <c r="F11" s="1116"/>
      <c r="G11" s="1116"/>
      <c r="H11" s="1116"/>
      <c r="I11" s="1116"/>
      <c r="J11" s="1116"/>
      <c r="K11" s="1116"/>
      <c r="L11" s="1116"/>
      <c r="M11" s="1116"/>
      <c r="N11" s="1116"/>
      <c r="O11" s="1116"/>
      <c r="P11" s="1116"/>
      <c r="Q11" s="1116"/>
      <c r="R11" s="1116"/>
      <c r="S11" s="1116"/>
    </row>
    <row r="12" spans="1:47" ht="15" customHeight="1" thickBot="1">
      <c r="A12" s="1117"/>
      <c r="B12" s="1118"/>
      <c r="C12" s="1119"/>
      <c r="D12" s="1120" t="s">
        <v>556</v>
      </c>
      <c r="E12" s="1121"/>
      <c r="F12" s="1121"/>
      <c r="G12" s="1122"/>
      <c r="H12" s="1123" t="s">
        <v>557</v>
      </c>
      <c r="I12" s="1124"/>
      <c r="J12" s="1124"/>
      <c r="K12" s="1125"/>
      <c r="L12" s="1126" t="s">
        <v>558</v>
      </c>
      <c r="M12" s="1121"/>
      <c r="N12" s="1121"/>
      <c r="O12" s="1127"/>
      <c r="P12" s="1126" t="s">
        <v>559</v>
      </c>
      <c r="Q12" s="1121"/>
      <c r="R12" s="1121"/>
      <c r="S12" s="1127"/>
    </row>
    <row r="13" spans="1:47" ht="15" customHeight="1">
      <c r="A13" s="1105" t="s">
        <v>23</v>
      </c>
      <c r="B13" s="1106"/>
      <c r="C13" s="1107"/>
      <c r="D13" s="1108" t="s">
        <v>562</v>
      </c>
      <c r="E13" s="1109"/>
      <c r="F13" s="1109"/>
      <c r="G13" s="1110"/>
      <c r="H13" s="1111" t="s">
        <v>251</v>
      </c>
      <c r="I13" s="1112"/>
      <c r="J13" s="1112"/>
      <c r="K13" s="1113"/>
      <c r="L13" s="1111" t="s">
        <v>442</v>
      </c>
      <c r="M13" s="1112"/>
      <c r="N13" s="1112"/>
      <c r="O13" s="1113"/>
      <c r="P13" s="1111" t="s">
        <v>561</v>
      </c>
      <c r="Q13" s="1112"/>
      <c r="R13" s="1112"/>
      <c r="S13" s="1113"/>
    </row>
    <row r="14" spans="1:47" ht="15" customHeight="1">
      <c r="A14" s="1087" t="s">
        <v>123</v>
      </c>
      <c r="B14" s="1088"/>
      <c r="C14" s="1089"/>
      <c r="D14" s="1090">
        <v>33</v>
      </c>
      <c r="E14" s="1091"/>
      <c r="F14" s="1091"/>
      <c r="G14" s="1092"/>
      <c r="H14" s="1093">
        <v>34</v>
      </c>
      <c r="I14" s="1094"/>
      <c r="J14" s="1094"/>
      <c r="K14" s="1095"/>
      <c r="L14" s="1093" t="s">
        <v>464</v>
      </c>
      <c r="M14" s="1094"/>
      <c r="N14" s="1094"/>
      <c r="O14" s="1095"/>
      <c r="P14" s="1093" t="s">
        <v>560</v>
      </c>
      <c r="Q14" s="1094"/>
      <c r="R14" s="1094"/>
      <c r="S14" s="1095"/>
      <c r="V14" s="15" t="s">
        <v>163</v>
      </c>
    </row>
    <row r="15" spans="1:47" ht="15" customHeight="1">
      <c r="A15" s="1087" t="s">
        <v>124</v>
      </c>
      <c r="B15" s="1088"/>
      <c r="C15" s="1089"/>
      <c r="D15" s="1090" t="s">
        <v>563</v>
      </c>
      <c r="E15" s="1091"/>
      <c r="F15" s="1091"/>
      <c r="G15" s="1092"/>
      <c r="H15" s="1093">
        <v>37</v>
      </c>
      <c r="I15" s="1094"/>
      <c r="J15" s="1094"/>
      <c r="K15" s="1095"/>
      <c r="L15" s="1093" t="s">
        <v>565</v>
      </c>
      <c r="M15" s="1094"/>
      <c r="N15" s="1094"/>
      <c r="O15" s="1095"/>
      <c r="P15" s="1093" t="s">
        <v>466</v>
      </c>
      <c r="Q15" s="1094"/>
      <c r="R15" s="1094"/>
      <c r="S15" s="1095"/>
      <c r="V15" s="15" t="s">
        <v>163</v>
      </c>
    </row>
    <row r="16" spans="1:47" ht="15" customHeight="1" thickBot="1">
      <c r="A16" s="1096" t="s">
        <v>24</v>
      </c>
      <c r="B16" s="1097"/>
      <c r="C16" s="1098"/>
      <c r="D16" s="1099" t="s">
        <v>562</v>
      </c>
      <c r="E16" s="1100"/>
      <c r="F16" s="1100"/>
      <c r="G16" s="1101"/>
      <c r="H16" s="1102" t="s">
        <v>564</v>
      </c>
      <c r="I16" s="1103"/>
      <c r="J16" s="1103"/>
      <c r="K16" s="1104"/>
      <c r="L16" s="1102" t="s">
        <v>441</v>
      </c>
      <c r="M16" s="1103"/>
      <c r="N16" s="1103"/>
      <c r="O16" s="1104"/>
      <c r="P16" s="1102" t="s">
        <v>465</v>
      </c>
      <c r="Q16" s="1103"/>
      <c r="R16" s="1103"/>
      <c r="S16" s="1104"/>
    </row>
    <row r="17" spans="1:34" ht="7.5" customHeight="1">
      <c r="A17" s="1056"/>
      <c r="B17" s="1056"/>
      <c r="C17" s="1056"/>
      <c r="D17" s="1056"/>
      <c r="E17" s="1056"/>
      <c r="F17" s="1056"/>
      <c r="G17" s="1056"/>
      <c r="H17" s="1056"/>
      <c r="I17" s="1056"/>
      <c r="J17" s="1056"/>
      <c r="K17" s="1056"/>
      <c r="L17" s="1056"/>
      <c r="M17" s="1056"/>
      <c r="N17" s="1056"/>
      <c r="O17" s="1056"/>
      <c r="P17" s="1056"/>
      <c r="Q17" s="1056"/>
      <c r="R17" s="1056"/>
      <c r="S17" s="1056"/>
    </row>
    <row r="18" spans="1:34" ht="14.25" customHeight="1" thickBot="1">
      <c r="A18" s="1083" t="s">
        <v>374</v>
      </c>
      <c r="B18" s="1083"/>
      <c r="C18" s="1083"/>
      <c r="D18" s="1083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3"/>
      <c r="P18" s="1083"/>
      <c r="Q18" s="1083"/>
      <c r="R18" s="1083"/>
      <c r="S18" s="1083"/>
    </row>
    <row r="19" spans="1:34" ht="18.75" customHeight="1">
      <c r="A19" s="1077" t="s">
        <v>120</v>
      </c>
      <c r="B19" s="1078"/>
      <c r="C19" s="1078"/>
      <c r="D19" s="1078" t="s">
        <v>616</v>
      </c>
      <c r="E19" s="1078"/>
      <c r="F19" s="1078"/>
      <c r="G19" s="1078"/>
      <c r="H19" s="1080" t="s">
        <v>617</v>
      </c>
      <c r="I19" s="1080"/>
      <c r="J19" s="1080"/>
      <c r="K19" s="1080"/>
      <c r="L19" s="1080"/>
      <c r="M19" s="1080"/>
      <c r="N19" s="1080"/>
      <c r="O19" s="1080"/>
      <c r="P19" s="1080"/>
      <c r="Q19" s="1080"/>
      <c r="R19" s="1080"/>
      <c r="S19" s="1081"/>
    </row>
    <row r="20" spans="1:34" ht="16.5" thickBot="1">
      <c r="A20" s="1079"/>
      <c r="B20" s="1070"/>
      <c r="C20" s="1070"/>
      <c r="D20" s="1070"/>
      <c r="E20" s="1070"/>
      <c r="F20" s="1070"/>
      <c r="G20" s="1070"/>
      <c r="H20" s="1069" t="s">
        <v>375</v>
      </c>
      <c r="I20" s="1069"/>
      <c r="J20" s="1069"/>
      <c r="K20" s="1069"/>
      <c r="L20" s="1070" t="s">
        <v>376</v>
      </c>
      <c r="M20" s="1070"/>
      <c r="N20" s="1070"/>
      <c r="O20" s="1070"/>
      <c r="P20" s="1069" t="s">
        <v>391</v>
      </c>
      <c r="Q20" s="1069"/>
      <c r="R20" s="1069"/>
      <c r="S20" s="1071"/>
    </row>
    <row r="21" spans="1:34" ht="15.75" customHeight="1">
      <c r="A21" s="1084" t="s">
        <v>382</v>
      </c>
      <c r="B21" s="1085"/>
      <c r="C21" s="1085"/>
      <c r="D21" s="1086">
        <v>32.729999999999997</v>
      </c>
      <c r="E21" s="1086"/>
      <c r="F21" s="1086"/>
      <c r="G21" s="1086"/>
      <c r="H21" s="1080" t="s">
        <v>377</v>
      </c>
      <c r="I21" s="1080"/>
      <c r="J21" s="1080"/>
      <c r="K21" s="1080"/>
      <c r="L21" s="1078" t="s">
        <v>378</v>
      </c>
      <c r="M21" s="1078"/>
      <c r="N21" s="1078"/>
      <c r="O21" s="1078"/>
      <c r="P21" s="1080" t="s">
        <v>112</v>
      </c>
      <c r="Q21" s="1080"/>
      <c r="R21" s="1080"/>
      <c r="S21" s="1081"/>
    </row>
    <row r="22" spans="1:34" ht="15.75" customHeight="1">
      <c r="A22" s="1058" t="s">
        <v>171</v>
      </c>
      <c r="B22" s="1059"/>
      <c r="C22" s="1059"/>
      <c r="D22" s="1082">
        <v>33.464700000000001</v>
      </c>
      <c r="E22" s="1082"/>
      <c r="F22" s="1082"/>
      <c r="G22" s="1082"/>
      <c r="H22" s="1061" t="s">
        <v>392</v>
      </c>
      <c r="I22" s="1061"/>
      <c r="J22" s="1061"/>
      <c r="K22" s="1061"/>
      <c r="L22" s="1062" t="s">
        <v>393</v>
      </c>
      <c r="M22" s="1062"/>
      <c r="N22" s="1062"/>
      <c r="O22" s="1062"/>
      <c r="P22" s="1061" t="s">
        <v>394</v>
      </c>
      <c r="Q22" s="1061"/>
      <c r="R22" s="1061"/>
      <c r="S22" s="1063"/>
    </row>
    <row r="23" spans="1:34" ht="15.75" customHeight="1">
      <c r="A23" s="1058" t="s">
        <v>11</v>
      </c>
      <c r="B23" s="1059"/>
      <c r="C23" s="1059"/>
      <c r="D23" s="1082">
        <v>35.225999999999999</v>
      </c>
      <c r="E23" s="1082"/>
      <c r="F23" s="1082"/>
      <c r="G23" s="1082"/>
      <c r="H23" s="1061" t="s">
        <v>410</v>
      </c>
      <c r="I23" s="1061"/>
      <c r="J23" s="1061"/>
      <c r="K23" s="1061"/>
      <c r="L23" s="1062" t="s">
        <v>411</v>
      </c>
      <c r="M23" s="1062"/>
      <c r="N23" s="1062"/>
      <c r="O23" s="1062"/>
      <c r="P23" s="1061" t="s">
        <v>412</v>
      </c>
      <c r="Q23" s="1061"/>
      <c r="R23" s="1061"/>
      <c r="S23" s="1063"/>
    </row>
    <row r="24" spans="1:34" ht="15.75" customHeight="1">
      <c r="A24" s="1058" t="s">
        <v>12</v>
      </c>
      <c r="B24" s="1059"/>
      <c r="C24" s="1059"/>
      <c r="D24" s="1082">
        <v>36.212400000000002</v>
      </c>
      <c r="E24" s="1082"/>
      <c r="F24" s="1082"/>
      <c r="G24" s="1082"/>
      <c r="H24" s="1061" t="s">
        <v>420</v>
      </c>
      <c r="I24" s="1061"/>
      <c r="J24" s="1061"/>
      <c r="K24" s="1061"/>
      <c r="L24" s="1062" t="s">
        <v>421</v>
      </c>
      <c r="M24" s="1062"/>
      <c r="N24" s="1062"/>
      <c r="O24" s="1062"/>
      <c r="P24" s="1061" t="s">
        <v>422</v>
      </c>
      <c r="Q24" s="1061"/>
      <c r="R24" s="1061"/>
      <c r="S24" s="1063"/>
    </row>
    <row r="25" spans="1:34" ht="15.75" customHeight="1">
      <c r="A25" s="1064" t="s">
        <v>13</v>
      </c>
      <c r="B25" s="1065"/>
      <c r="C25" s="1065"/>
      <c r="D25" s="1076">
        <v>35.662500000000001</v>
      </c>
      <c r="E25" s="1076"/>
      <c r="F25" s="1076"/>
      <c r="G25" s="1076"/>
      <c r="H25" s="1073" t="s">
        <v>433</v>
      </c>
      <c r="I25" s="1073"/>
      <c r="J25" s="1073"/>
      <c r="K25" s="1073"/>
      <c r="L25" s="1074" t="s">
        <v>434</v>
      </c>
      <c r="M25" s="1074"/>
      <c r="N25" s="1074"/>
      <c r="O25" s="1074"/>
      <c r="P25" s="1073" t="s">
        <v>422</v>
      </c>
      <c r="Q25" s="1073"/>
      <c r="R25" s="1073"/>
      <c r="S25" s="1075"/>
    </row>
    <row r="26" spans="1:34" ht="15.75" customHeight="1">
      <c r="A26" s="1066" t="s">
        <v>14</v>
      </c>
      <c r="B26" s="1067"/>
      <c r="C26" s="1067"/>
      <c r="D26" s="1162">
        <v>34.930799999999998</v>
      </c>
      <c r="E26" s="1162"/>
      <c r="F26" s="1162"/>
      <c r="G26" s="1162"/>
      <c r="H26" s="1069" t="s">
        <v>112</v>
      </c>
      <c r="I26" s="1069"/>
      <c r="J26" s="1069"/>
      <c r="K26" s="1069"/>
      <c r="L26" s="1070" t="s">
        <v>112</v>
      </c>
      <c r="M26" s="1070"/>
      <c r="N26" s="1070"/>
      <c r="O26" s="1070"/>
      <c r="P26" s="1069" t="s">
        <v>112</v>
      </c>
      <c r="Q26" s="1069"/>
      <c r="R26" s="1069"/>
      <c r="S26" s="1071"/>
    </row>
    <row r="27" spans="1:34" ht="15.75" customHeight="1">
      <c r="A27" s="1066" t="s">
        <v>15</v>
      </c>
      <c r="B27" s="1067"/>
      <c r="C27" s="1067"/>
      <c r="D27" s="1162">
        <v>34.408900000000003</v>
      </c>
      <c r="E27" s="1162"/>
      <c r="F27" s="1162"/>
      <c r="G27" s="1162"/>
      <c r="H27" s="1069" t="s">
        <v>112</v>
      </c>
      <c r="I27" s="1069"/>
      <c r="J27" s="1069"/>
      <c r="K27" s="1069"/>
      <c r="L27" s="1070" t="s">
        <v>112</v>
      </c>
      <c r="M27" s="1070"/>
      <c r="N27" s="1070"/>
      <c r="O27" s="1070"/>
      <c r="P27" s="1069" t="s">
        <v>112</v>
      </c>
      <c r="Q27" s="1069"/>
      <c r="R27" s="1069"/>
      <c r="S27" s="1071"/>
    </row>
    <row r="28" spans="1:34" ht="15.75" customHeight="1">
      <c r="A28" s="1066" t="s">
        <v>119</v>
      </c>
      <c r="B28" s="1067"/>
      <c r="C28" s="1067"/>
      <c r="D28" s="1162">
        <v>34.639000000000003</v>
      </c>
      <c r="E28" s="1162"/>
      <c r="F28" s="1162"/>
      <c r="G28" s="1162"/>
      <c r="H28" s="1069" t="s">
        <v>112</v>
      </c>
      <c r="I28" s="1069"/>
      <c r="J28" s="1069"/>
      <c r="K28" s="1069"/>
      <c r="L28" s="1070" t="s">
        <v>112</v>
      </c>
      <c r="M28" s="1070"/>
      <c r="N28" s="1070"/>
      <c r="O28" s="1070"/>
      <c r="P28" s="1069" t="s">
        <v>112</v>
      </c>
      <c r="Q28" s="1069"/>
      <c r="R28" s="1069"/>
      <c r="S28" s="1071"/>
    </row>
    <row r="29" spans="1:34" ht="15.75" customHeight="1">
      <c r="A29" s="1066" t="s">
        <v>127</v>
      </c>
      <c r="B29" s="1067"/>
      <c r="C29" s="1067"/>
      <c r="D29" s="1162">
        <v>36.1113</v>
      </c>
      <c r="E29" s="1162"/>
      <c r="F29" s="1162"/>
      <c r="G29" s="1162"/>
      <c r="H29" s="1069" t="s">
        <v>112</v>
      </c>
      <c r="I29" s="1069"/>
      <c r="J29" s="1069"/>
      <c r="K29" s="1069"/>
      <c r="L29" s="1070" t="s">
        <v>112</v>
      </c>
      <c r="M29" s="1070"/>
      <c r="N29" s="1070"/>
      <c r="O29" s="1070"/>
      <c r="P29" s="1069" t="s">
        <v>112</v>
      </c>
      <c r="Q29" s="1069"/>
      <c r="R29" s="1069"/>
      <c r="S29" s="1071"/>
    </row>
    <row r="30" spans="1:34" ht="15.75" customHeight="1" thickBot="1">
      <c r="A30" s="1163" t="s">
        <v>133</v>
      </c>
      <c r="B30" s="1164"/>
      <c r="C30" s="1164"/>
      <c r="D30" s="1165">
        <v>37.876600000000003</v>
      </c>
      <c r="E30" s="1165"/>
      <c r="F30" s="1165"/>
      <c r="G30" s="1165"/>
      <c r="H30" s="1166" t="s">
        <v>112</v>
      </c>
      <c r="I30" s="1166"/>
      <c r="J30" s="1166"/>
      <c r="K30" s="1166"/>
      <c r="L30" s="1167" t="s">
        <v>112</v>
      </c>
      <c r="M30" s="1167"/>
      <c r="N30" s="1167"/>
      <c r="O30" s="1167"/>
      <c r="P30" s="1166" t="s">
        <v>112</v>
      </c>
      <c r="Q30" s="1166"/>
      <c r="R30" s="1166"/>
      <c r="S30" s="1168"/>
    </row>
    <row r="31" spans="1:34" ht="19.5" customHeight="1" thickBot="1">
      <c r="A31" s="1083" t="s">
        <v>619</v>
      </c>
      <c r="B31" s="1083"/>
      <c r="C31" s="1083"/>
      <c r="D31" s="1083"/>
      <c r="E31" s="1083"/>
      <c r="F31" s="1083"/>
      <c r="G31" s="1083"/>
      <c r="H31" s="1083"/>
      <c r="I31" s="1083"/>
      <c r="J31" s="1083"/>
      <c r="K31" s="1083"/>
      <c r="L31" s="1083"/>
      <c r="M31" s="1083"/>
      <c r="N31" s="1083"/>
      <c r="O31" s="1083"/>
      <c r="P31" s="1083"/>
      <c r="Q31" s="1083"/>
      <c r="R31" s="1083"/>
      <c r="S31" s="108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9.5" customHeight="1">
      <c r="A32" s="1077" t="s">
        <v>120</v>
      </c>
      <c r="B32" s="1078"/>
      <c r="C32" s="1078"/>
      <c r="D32" s="1078" t="s">
        <v>616</v>
      </c>
      <c r="E32" s="1078"/>
      <c r="F32" s="1078"/>
      <c r="G32" s="1078"/>
      <c r="H32" s="1080" t="s">
        <v>617</v>
      </c>
      <c r="I32" s="1080"/>
      <c r="J32" s="1080"/>
      <c r="K32" s="1080"/>
      <c r="L32" s="1080"/>
      <c r="M32" s="1080"/>
      <c r="N32" s="1080"/>
      <c r="O32" s="1080"/>
      <c r="P32" s="1080"/>
      <c r="Q32" s="1080"/>
      <c r="R32" s="1080"/>
      <c r="S32" s="1081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6.5" thickBot="1">
      <c r="A33" s="1079"/>
      <c r="B33" s="1070"/>
      <c r="C33" s="1070"/>
      <c r="D33" s="1070"/>
      <c r="E33" s="1070"/>
      <c r="F33" s="1070"/>
      <c r="G33" s="1070"/>
      <c r="H33" s="1069" t="s">
        <v>375</v>
      </c>
      <c r="I33" s="1069"/>
      <c r="J33" s="1069"/>
      <c r="K33" s="1069"/>
      <c r="L33" s="1070" t="s">
        <v>376</v>
      </c>
      <c r="M33" s="1070"/>
      <c r="N33" s="1070"/>
      <c r="O33" s="1070"/>
      <c r="P33" s="1069" t="s">
        <v>391</v>
      </c>
      <c r="Q33" s="1069"/>
      <c r="R33" s="1069"/>
      <c r="S33" s="1071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>
      <c r="A34" s="1084" t="s">
        <v>382</v>
      </c>
      <c r="B34" s="1085"/>
      <c r="C34" s="1085"/>
      <c r="D34" s="1086">
        <v>44.97</v>
      </c>
      <c r="E34" s="1086"/>
      <c r="F34" s="1086"/>
      <c r="G34" s="1086"/>
      <c r="H34" s="1080" t="s">
        <v>379</v>
      </c>
      <c r="I34" s="1080"/>
      <c r="J34" s="1080"/>
      <c r="K34" s="1080"/>
      <c r="L34" s="1078" t="s">
        <v>380</v>
      </c>
      <c r="M34" s="1078"/>
      <c r="N34" s="1078"/>
      <c r="O34" s="1078"/>
      <c r="P34" s="1080" t="s">
        <v>112</v>
      </c>
      <c r="Q34" s="1080"/>
      <c r="R34" s="1080"/>
      <c r="S34" s="1081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6.5" customHeight="1">
      <c r="A35" s="1058" t="s">
        <v>171</v>
      </c>
      <c r="B35" s="1059"/>
      <c r="C35" s="1059"/>
      <c r="D35" s="1060">
        <v>45.764299999999999</v>
      </c>
      <c r="E35" s="1060"/>
      <c r="F35" s="1060"/>
      <c r="G35" s="1060"/>
      <c r="H35" s="1061" t="s">
        <v>395</v>
      </c>
      <c r="I35" s="1061"/>
      <c r="J35" s="1061"/>
      <c r="K35" s="1061"/>
      <c r="L35" s="1062" t="s">
        <v>396</v>
      </c>
      <c r="M35" s="1062"/>
      <c r="N35" s="1062"/>
      <c r="O35" s="1062"/>
      <c r="P35" s="1061" t="s">
        <v>397</v>
      </c>
      <c r="Q35" s="1061"/>
      <c r="R35" s="1061"/>
      <c r="S35" s="106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customHeight="1">
      <c r="A36" s="1058" t="s">
        <v>11</v>
      </c>
      <c r="B36" s="1059"/>
      <c r="C36" s="1059"/>
      <c r="D36" s="1060">
        <v>48.066899999999997</v>
      </c>
      <c r="E36" s="1060"/>
      <c r="F36" s="1060"/>
      <c r="G36" s="1060"/>
      <c r="H36" s="1061" t="s">
        <v>413</v>
      </c>
      <c r="I36" s="1061"/>
      <c r="J36" s="1061"/>
      <c r="K36" s="1061"/>
      <c r="L36" s="1062" t="s">
        <v>414</v>
      </c>
      <c r="M36" s="1062"/>
      <c r="N36" s="1062"/>
      <c r="O36" s="1062"/>
      <c r="P36" s="1061" t="s">
        <v>415</v>
      </c>
      <c r="Q36" s="1061"/>
      <c r="R36" s="1061"/>
      <c r="S36" s="106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customHeight="1">
      <c r="A37" s="1058" t="s">
        <v>12</v>
      </c>
      <c r="B37" s="1059"/>
      <c r="C37" s="1059"/>
      <c r="D37" s="1060">
        <v>50.018500000000003</v>
      </c>
      <c r="E37" s="1060"/>
      <c r="F37" s="1060"/>
      <c r="G37" s="1060"/>
      <c r="H37" s="1061" t="s">
        <v>423</v>
      </c>
      <c r="I37" s="1061"/>
      <c r="J37" s="1061"/>
      <c r="K37" s="1061"/>
      <c r="L37" s="1062" t="s">
        <v>424</v>
      </c>
      <c r="M37" s="1062"/>
      <c r="N37" s="1062"/>
      <c r="O37" s="1062"/>
      <c r="P37" s="1061" t="s">
        <v>425</v>
      </c>
      <c r="Q37" s="1061"/>
      <c r="R37" s="1061"/>
      <c r="S37" s="106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6.5" customHeight="1">
      <c r="A38" s="1064" t="s">
        <v>13</v>
      </c>
      <c r="B38" s="1065"/>
      <c r="C38" s="1065"/>
      <c r="D38" s="1170">
        <v>49.2395</v>
      </c>
      <c r="E38" s="1170"/>
      <c r="F38" s="1170"/>
      <c r="G38" s="1170"/>
      <c r="H38" s="1073" t="s">
        <v>435</v>
      </c>
      <c r="I38" s="1073"/>
      <c r="J38" s="1073"/>
      <c r="K38" s="1073"/>
      <c r="L38" s="1074" t="s">
        <v>436</v>
      </c>
      <c r="M38" s="1074"/>
      <c r="N38" s="1074"/>
      <c r="O38" s="1074"/>
      <c r="P38" s="1073" t="s">
        <v>437</v>
      </c>
      <c r="Q38" s="1073"/>
      <c r="R38" s="1073"/>
      <c r="S38" s="1075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6.5" customHeight="1">
      <c r="A39" s="1066" t="s">
        <v>14</v>
      </c>
      <c r="B39" s="1067"/>
      <c r="C39" s="1067"/>
      <c r="D39" s="1068">
        <v>48.044600000000003</v>
      </c>
      <c r="E39" s="1068"/>
      <c r="F39" s="1068"/>
      <c r="G39" s="1068"/>
      <c r="H39" s="1069" t="s">
        <v>112</v>
      </c>
      <c r="I39" s="1069"/>
      <c r="J39" s="1069"/>
      <c r="K39" s="1069"/>
      <c r="L39" s="1070" t="s">
        <v>112</v>
      </c>
      <c r="M39" s="1070"/>
      <c r="N39" s="1070"/>
      <c r="O39" s="1070"/>
      <c r="P39" s="1069" t="s">
        <v>112</v>
      </c>
      <c r="Q39" s="1069"/>
      <c r="R39" s="1069"/>
      <c r="S39" s="1071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6.5" customHeight="1">
      <c r="A40" s="1066" t="s">
        <v>15</v>
      </c>
      <c r="B40" s="1067"/>
      <c r="C40" s="1067"/>
      <c r="D40" s="1068">
        <v>46.801099999999998</v>
      </c>
      <c r="E40" s="1068"/>
      <c r="F40" s="1068"/>
      <c r="G40" s="1068"/>
      <c r="H40" s="1069" t="s">
        <v>112</v>
      </c>
      <c r="I40" s="1069"/>
      <c r="J40" s="1069"/>
      <c r="K40" s="1069"/>
      <c r="L40" s="1070" t="s">
        <v>112</v>
      </c>
      <c r="M40" s="1070"/>
      <c r="N40" s="1070"/>
      <c r="O40" s="1070"/>
      <c r="P40" s="1069" t="s">
        <v>112</v>
      </c>
      <c r="Q40" s="1069"/>
      <c r="R40" s="1069"/>
      <c r="S40" s="1071"/>
      <c r="Y40" s="23"/>
      <c r="Z40" s="23"/>
      <c r="AA40" s="23"/>
      <c r="AB40" s="23"/>
      <c r="AC40" s="23"/>
      <c r="AD40" s="23"/>
      <c r="AE40" s="23"/>
      <c r="AF40" s="23"/>
      <c r="AG40" s="459"/>
      <c r="AH40" s="23"/>
    </row>
    <row r="41" spans="1:34" ht="16.5" customHeight="1">
      <c r="A41" s="1066" t="s">
        <v>119</v>
      </c>
      <c r="B41" s="1067"/>
      <c r="C41" s="1067"/>
      <c r="D41" s="1068">
        <v>46.9544</v>
      </c>
      <c r="E41" s="1068"/>
      <c r="F41" s="1068"/>
      <c r="G41" s="1068"/>
      <c r="H41" s="1069" t="s">
        <v>112</v>
      </c>
      <c r="I41" s="1069"/>
      <c r="J41" s="1069"/>
      <c r="K41" s="1069"/>
      <c r="L41" s="1070" t="s">
        <v>112</v>
      </c>
      <c r="M41" s="1070"/>
      <c r="N41" s="1070"/>
      <c r="O41" s="1070"/>
      <c r="P41" s="1069" t="s">
        <v>112</v>
      </c>
      <c r="Q41" s="1069"/>
      <c r="R41" s="1069"/>
      <c r="S41" s="1071"/>
      <c r="Y41" s="23"/>
      <c r="Z41" s="23"/>
      <c r="AA41" s="23"/>
      <c r="AB41" s="23"/>
      <c r="AC41" s="23"/>
      <c r="AD41" s="23"/>
      <c r="AE41" s="23"/>
      <c r="AF41" s="23"/>
      <c r="AG41" s="459"/>
      <c r="AH41" s="23"/>
    </row>
    <row r="42" spans="1:34" ht="16.5" customHeight="1">
      <c r="A42" s="1066" t="s">
        <v>127</v>
      </c>
      <c r="B42" s="1067"/>
      <c r="C42" s="1067"/>
      <c r="D42" s="1068">
        <v>48.127899999999997</v>
      </c>
      <c r="E42" s="1068"/>
      <c r="F42" s="1068"/>
      <c r="G42" s="1068"/>
      <c r="H42" s="1069" t="s">
        <v>112</v>
      </c>
      <c r="I42" s="1069"/>
      <c r="J42" s="1069"/>
      <c r="K42" s="1069"/>
      <c r="L42" s="1070" t="s">
        <v>112</v>
      </c>
      <c r="M42" s="1070"/>
      <c r="N42" s="1070"/>
      <c r="O42" s="1070"/>
      <c r="P42" s="1069" t="s">
        <v>112</v>
      </c>
      <c r="Q42" s="1069"/>
      <c r="R42" s="1069"/>
      <c r="S42" s="1071"/>
      <c r="Y42" s="23"/>
      <c r="Z42" s="23"/>
      <c r="AA42" s="23"/>
      <c r="AB42" s="23"/>
      <c r="AC42" s="23"/>
      <c r="AD42" s="23"/>
      <c r="AE42" s="23"/>
      <c r="AF42" s="23"/>
      <c r="AG42" s="459"/>
      <c r="AH42" s="23"/>
    </row>
    <row r="43" spans="1:34" ht="16.5" customHeight="1" thickBot="1">
      <c r="A43" s="1163" t="s">
        <v>133</v>
      </c>
      <c r="B43" s="1164"/>
      <c r="C43" s="1164"/>
      <c r="D43" s="1169">
        <v>48.927199999999999</v>
      </c>
      <c r="E43" s="1169"/>
      <c r="F43" s="1169"/>
      <c r="G43" s="1169"/>
      <c r="H43" s="1166" t="s">
        <v>112</v>
      </c>
      <c r="I43" s="1166"/>
      <c r="J43" s="1166"/>
      <c r="K43" s="1166"/>
      <c r="L43" s="1167" t="s">
        <v>112</v>
      </c>
      <c r="M43" s="1167"/>
      <c r="N43" s="1167"/>
      <c r="O43" s="1167"/>
      <c r="P43" s="1166" t="s">
        <v>112</v>
      </c>
      <c r="Q43" s="1166"/>
      <c r="R43" s="1166"/>
      <c r="S43" s="1168"/>
      <c r="Y43" s="23"/>
      <c r="Z43" s="23"/>
      <c r="AA43" s="23"/>
      <c r="AB43" s="23"/>
      <c r="AC43" s="23"/>
      <c r="AD43" s="23"/>
      <c r="AE43" s="23"/>
      <c r="AF43" s="23"/>
      <c r="AG43" s="459"/>
      <c r="AH43" s="23"/>
    </row>
    <row r="44" spans="1:34">
      <c r="A44" s="1056" t="s">
        <v>615</v>
      </c>
      <c r="B44" s="1056"/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63" customHeight="1">
      <c r="A45" s="1072" t="s">
        <v>618</v>
      </c>
      <c r="B45" s="1072"/>
      <c r="C45" s="1072"/>
      <c r="D45" s="1072"/>
      <c r="E45" s="1072"/>
      <c r="F45" s="1072"/>
      <c r="G45" s="1072"/>
      <c r="H45" s="1072"/>
      <c r="I45" s="1072"/>
      <c r="J45" s="1072"/>
      <c r="K45" s="1072"/>
      <c r="L45" s="1072"/>
      <c r="M45" s="1072"/>
      <c r="N45" s="1072"/>
      <c r="O45" s="1072"/>
      <c r="P45" s="1072"/>
      <c r="Q45" s="1072"/>
      <c r="R45" s="1072"/>
      <c r="S45" s="1072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30" customHeight="1">
      <c r="A46" s="343"/>
      <c r="B46" s="55"/>
      <c r="C46" s="56"/>
      <c r="D46" s="56"/>
      <c r="E46" s="56"/>
      <c r="F46" s="344"/>
      <c r="G46" s="345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22.5" customHeight="1">
      <c r="A47" s="343"/>
      <c r="B47" s="55"/>
      <c r="C47" s="5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1057"/>
      <c r="P47" s="1057"/>
      <c r="Q47" s="1057"/>
      <c r="R47" s="1057"/>
      <c r="S47" s="1057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22.5" customHeight="1">
      <c r="A48" s="55"/>
      <c r="B48" s="347"/>
      <c r="C48" s="347"/>
      <c r="D48" s="56"/>
      <c r="E48" s="56"/>
      <c r="F48" s="344"/>
      <c r="G48" s="345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</row>
    <row r="49" spans="1:19" ht="15.75" customHeight="1">
      <c r="D49" s="56"/>
      <c r="E49" s="56"/>
      <c r="F49" s="344"/>
      <c r="G49" s="345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</row>
    <row r="50" spans="1:19" ht="18.75">
      <c r="D50" s="347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Q50" s="346"/>
      <c r="R50" s="346"/>
      <c r="S50" s="346"/>
    </row>
    <row r="51" spans="1:19" ht="18.75">
      <c r="A51" s="55"/>
    </row>
    <row r="54" spans="1:19" ht="18.75">
      <c r="A54" s="55"/>
      <c r="B54" s="55"/>
      <c r="C54" s="56"/>
    </row>
    <row r="56" spans="1:19" ht="18.75">
      <c r="B56" s="55"/>
      <c r="C56" s="56"/>
    </row>
    <row r="57" spans="1:19" ht="18.75">
      <c r="A57" s="55"/>
      <c r="B57" s="55"/>
      <c r="C57" s="56"/>
    </row>
    <row r="61" spans="1:19" ht="18.75">
      <c r="A61" s="55"/>
      <c r="B61" s="55"/>
      <c r="C61" s="56"/>
    </row>
    <row r="64" spans="1:19" ht="18.75">
      <c r="A64" s="55"/>
      <c r="B64" s="55"/>
      <c r="C64" s="56"/>
    </row>
    <row r="66" spans="1:228" s="18" customFormat="1" ht="18.75">
      <c r="A66" s="55"/>
      <c r="B66" s="55"/>
      <c r="C66" s="5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</row>
  </sheetData>
  <mergeCells count="183"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43:C43"/>
    <mergeCell ref="D43:G43"/>
    <mergeCell ref="H43:K43"/>
    <mergeCell ref="L43:O43"/>
    <mergeCell ref="P43:S43"/>
    <mergeCell ref="D35:G35"/>
    <mergeCell ref="H35:K35"/>
    <mergeCell ref="L35:O35"/>
    <mergeCell ref="P35:S35"/>
    <mergeCell ref="D40:G40"/>
    <mergeCell ref="H40:K40"/>
    <mergeCell ref="L40:O40"/>
    <mergeCell ref="P40:S40"/>
    <mergeCell ref="A41:C41"/>
    <mergeCell ref="D41:G41"/>
    <mergeCell ref="H41:K41"/>
    <mergeCell ref="L41:O41"/>
    <mergeCell ref="A42:C42"/>
    <mergeCell ref="D38:G38"/>
    <mergeCell ref="D39:G39"/>
    <mergeCell ref="H39:K39"/>
    <mergeCell ref="L39:O39"/>
    <mergeCell ref="P39:S39"/>
    <mergeCell ref="H33:K33"/>
    <mergeCell ref="L33:O33"/>
    <mergeCell ref="P33:S33"/>
    <mergeCell ref="A27:C27"/>
    <mergeCell ref="D27:G27"/>
    <mergeCell ref="H27:K27"/>
    <mergeCell ref="L27:O27"/>
    <mergeCell ref="P27:S27"/>
    <mergeCell ref="A34:C34"/>
    <mergeCell ref="D34:G34"/>
    <mergeCell ref="H34:K34"/>
    <mergeCell ref="L34:O34"/>
    <mergeCell ref="P34:S34"/>
    <mergeCell ref="A35:C35"/>
    <mergeCell ref="A30:C30"/>
    <mergeCell ref="D30:G30"/>
    <mergeCell ref="H30:K30"/>
    <mergeCell ref="L30:O30"/>
    <mergeCell ref="P30:S30"/>
    <mergeCell ref="A28:C28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25:C25"/>
    <mergeCell ref="D25:G25"/>
    <mergeCell ref="H25:K25"/>
    <mergeCell ref="L25:O25"/>
    <mergeCell ref="P25:S25"/>
    <mergeCell ref="A32:C33"/>
    <mergeCell ref="D32:G33"/>
    <mergeCell ref="H32:S32"/>
    <mergeCell ref="A23:C23"/>
    <mergeCell ref="D23:G23"/>
    <mergeCell ref="H23:K23"/>
    <mergeCell ref="L23:O23"/>
    <mergeCell ref="P23:S23"/>
    <mergeCell ref="A31:S31"/>
    <mergeCell ref="A24:C24"/>
    <mergeCell ref="D24:G24"/>
    <mergeCell ref="H24:K24"/>
    <mergeCell ref="L24:O24"/>
    <mergeCell ref="P24:S24"/>
    <mergeCell ref="A26:C26"/>
    <mergeCell ref="D26:G26"/>
    <mergeCell ref="H26:K26"/>
    <mergeCell ref="L26:O26"/>
    <mergeCell ref="P26:S26"/>
    <mergeCell ref="A44:S44"/>
    <mergeCell ref="O47:S47"/>
    <mergeCell ref="A36:C36"/>
    <mergeCell ref="D36:G36"/>
    <mergeCell ref="H36:K36"/>
    <mergeCell ref="L36:O36"/>
    <mergeCell ref="P36:S36"/>
    <mergeCell ref="A37:C37"/>
    <mergeCell ref="D37:G37"/>
    <mergeCell ref="H37:K37"/>
    <mergeCell ref="L37:O37"/>
    <mergeCell ref="P37:S37"/>
    <mergeCell ref="A38:C38"/>
    <mergeCell ref="A40:C40"/>
    <mergeCell ref="D42:G42"/>
    <mergeCell ref="H42:K42"/>
    <mergeCell ref="L42:O42"/>
    <mergeCell ref="P41:S41"/>
    <mergeCell ref="P42:S42"/>
    <mergeCell ref="A45:S45"/>
    <mergeCell ref="H38:K38"/>
    <mergeCell ref="L38:O38"/>
    <mergeCell ref="P38:S38"/>
    <mergeCell ref="A39:C39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6"/>
  <sheetViews>
    <sheetView tabSelected="1" zoomScaleNormal="100" workbookViewId="0">
      <selection activeCell="J20" sqref="J20"/>
    </sheetView>
  </sheetViews>
  <sheetFormatPr defaultRowHeight="12.75"/>
  <cols>
    <col min="1" max="1" width="42.140625" style="2" customWidth="1"/>
    <col min="2" max="2" width="7.7109375" style="2" bestFit="1" customWidth="1"/>
    <col min="3" max="3" width="21.42578125" style="25" customWidth="1"/>
    <col min="4" max="4" width="22" style="25" customWidth="1"/>
    <col min="5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>
      <c r="A1" s="727" t="s">
        <v>146</v>
      </c>
      <c r="B1" s="727"/>
      <c r="C1" s="727"/>
      <c r="D1" s="727"/>
      <c r="E1" s="727"/>
      <c r="F1" s="727"/>
      <c r="G1" s="727"/>
      <c r="H1" s="727"/>
      <c r="I1" s="245"/>
      <c r="J1" s="198"/>
    </row>
    <row r="2" spans="1:12" ht="32.25" customHeight="1" thickBot="1">
      <c r="A2" s="222"/>
      <c r="B2" s="222"/>
      <c r="C2" s="222"/>
      <c r="D2" s="222"/>
      <c r="E2" s="222"/>
      <c r="F2" s="254"/>
      <c r="G2" s="726" t="s">
        <v>181</v>
      </c>
      <c r="H2" s="726"/>
      <c r="I2" s="111"/>
      <c r="J2" s="105"/>
    </row>
    <row r="3" spans="1:12" ht="51.75" customHeight="1" thickBot="1">
      <c r="A3" s="722" t="s">
        <v>66</v>
      </c>
      <c r="B3" s="724" t="s">
        <v>387</v>
      </c>
      <c r="C3" s="714" t="s">
        <v>297</v>
      </c>
      <c r="D3" s="714"/>
      <c r="E3" s="714"/>
      <c r="F3" s="715"/>
      <c r="G3" s="732" t="s">
        <v>400</v>
      </c>
      <c r="H3" s="733"/>
      <c r="I3" s="4"/>
      <c r="J3" s="199"/>
    </row>
    <row r="4" spans="1:12" ht="41.25" customHeight="1" thickBot="1">
      <c r="A4" s="723"/>
      <c r="B4" s="725"/>
      <c r="C4" s="223" t="s">
        <v>467</v>
      </c>
      <c r="D4" s="223" t="s">
        <v>372</v>
      </c>
      <c r="E4" s="223" t="s">
        <v>468</v>
      </c>
      <c r="F4" s="226" t="s">
        <v>526</v>
      </c>
      <c r="G4" s="734" t="s">
        <v>372</v>
      </c>
      <c r="H4" s="735"/>
      <c r="I4" s="4"/>
      <c r="J4" s="200"/>
    </row>
    <row r="5" spans="1:12" ht="20.25" thickBot="1">
      <c r="A5" s="227" t="s">
        <v>318</v>
      </c>
      <c r="B5" s="473" t="s">
        <v>28</v>
      </c>
      <c r="C5" s="470" t="s">
        <v>527</v>
      </c>
      <c r="D5" s="468">
        <v>177326</v>
      </c>
      <c r="E5" s="470" t="s">
        <v>528</v>
      </c>
      <c r="F5" s="468">
        <v>-556</v>
      </c>
      <c r="G5" s="736">
        <v>33861</v>
      </c>
      <c r="H5" s="737"/>
      <c r="I5" s="4"/>
      <c r="J5" s="721"/>
      <c r="L5" s="37"/>
    </row>
    <row r="6" spans="1:12" ht="19.5" hidden="1" customHeight="1">
      <c r="A6" s="228" t="s">
        <v>143</v>
      </c>
      <c r="B6" s="229" t="s">
        <v>28</v>
      </c>
      <c r="C6" s="109"/>
      <c r="D6" s="224"/>
      <c r="F6" s="224"/>
      <c r="G6" s="109"/>
      <c r="H6" s="472"/>
      <c r="I6" s="4"/>
      <c r="J6" s="721"/>
    </row>
    <row r="7" spans="1:12" ht="17.25" hidden="1" customHeight="1" thickBot="1">
      <c r="A7" s="211" t="s">
        <v>126</v>
      </c>
      <c r="B7" s="230" t="s">
        <v>28</v>
      </c>
      <c r="C7" s="471"/>
      <c r="D7" s="224"/>
      <c r="F7" s="224"/>
      <c r="G7" s="109"/>
      <c r="H7" s="472"/>
      <c r="I7" s="4"/>
      <c r="J7" s="721"/>
    </row>
    <row r="8" spans="1:12" ht="19.5" customHeight="1">
      <c r="A8" s="231" t="s">
        <v>67</v>
      </c>
      <c r="B8" s="473"/>
      <c r="C8" s="468"/>
      <c r="D8" s="468"/>
      <c r="E8" s="351"/>
      <c r="F8" s="468"/>
      <c r="G8" s="740"/>
      <c r="H8" s="741"/>
      <c r="I8" s="4"/>
      <c r="J8" s="201"/>
      <c r="K8" s="37"/>
    </row>
    <row r="9" spans="1:12" ht="20.25" customHeight="1" thickBot="1">
      <c r="A9" s="232" t="s">
        <v>65</v>
      </c>
      <c r="B9" s="229" t="s">
        <v>28</v>
      </c>
      <c r="C9" s="224">
        <v>8150</v>
      </c>
      <c r="D9" s="224">
        <v>11008</v>
      </c>
      <c r="E9" s="224">
        <v>8788</v>
      </c>
      <c r="F9" s="224">
        <f>E9-C9</f>
        <v>638</v>
      </c>
      <c r="G9" s="738">
        <v>1571</v>
      </c>
      <c r="H9" s="739"/>
      <c r="I9" s="4"/>
      <c r="J9" s="201"/>
      <c r="K9" s="37"/>
    </row>
    <row r="10" spans="1:12" ht="18.75" customHeight="1">
      <c r="A10" s="233" t="s">
        <v>68</v>
      </c>
      <c r="B10" s="473"/>
      <c r="C10" s="349"/>
      <c r="D10" s="349"/>
      <c r="E10" s="351"/>
      <c r="F10" s="349"/>
      <c r="G10" s="742"/>
      <c r="H10" s="743"/>
      <c r="I10" s="4"/>
      <c r="J10" s="4"/>
    </row>
    <row r="11" spans="1:12" ht="20.25" customHeight="1" thickBot="1">
      <c r="A11" s="232" t="s">
        <v>65</v>
      </c>
      <c r="B11" s="229" t="s">
        <v>28</v>
      </c>
      <c r="C11" s="224">
        <v>10218</v>
      </c>
      <c r="D11" s="224">
        <v>13872</v>
      </c>
      <c r="E11" s="224">
        <v>10224</v>
      </c>
      <c r="F11" s="224">
        <f>E11-C11</f>
        <v>6</v>
      </c>
      <c r="G11" s="738">
        <v>1995</v>
      </c>
      <c r="H11" s="739"/>
      <c r="I11" s="4"/>
      <c r="J11" s="201"/>
    </row>
    <row r="12" spans="1:12" ht="18.75" customHeight="1">
      <c r="A12" s="234" t="s">
        <v>62</v>
      </c>
      <c r="B12" s="473"/>
      <c r="C12" s="349"/>
      <c r="D12" s="349"/>
      <c r="E12" s="351"/>
      <c r="F12" s="349"/>
      <c r="G12" s="740"/>
      <c r="H12" s="741"/>
      <c r="I12" s="4"/>
      <c r="J12" s="201"/>
      <c r="K12" s="37"/>
    </row>
    <row r="13" spans="1:12" ht="19.5" customHeight="1" thickBot="1">
      <c r="A13" s="235" t="s">
        <v>65</v>
      </c>
      <c r="B13" s="474" t="s">
        <v>28</v>
      </c>
      <c r="C13" s="469">
        <f>C9-C11</f>
        <v>-2068</v>
      </c>
      <c r="D13" s="469">
        <v>-2864</v>
      </c>
      <c r="E13" s="469">
        <f>E9-E11</f>
        <v>-1436</v>
      </c>
      <c r="F13" s="469">
        <f>E13-C13</f>
        <v>632</v>
      </c>
      <c r="G13" s="708">
        <v>-424</v>
      </c>
      <c r="H13" s="709"/>
      <c r="I13" s="4"/>
      <c r="J13" s="203"/>
    </row>
    <row r="14" spans="1:12" ht="34.5" customHeight="1">
      <c r="A14" s="704" t="s">
        <v>317</v>
      </c>
      <c r="B14" s="704"/>
      <c r="C14" s="704"/>
      <c r="D14" s="704"/>
      <c r="E14" s="704"/>
      <c r="F14" s="704"/>
      <c r="G14" s="705"/>
      <c r="H14" s="30"/>
    </row>
    <row r="15" spans="1:12" ht="33" customHeight="1">
      <c r="A15" s="720" t="s">
        <v>463</v>
      </c>
      <c r="B15" s="720"/>
      <c r="C15" s="720"/>
      <c r="D15" s="720"/>
      <c r="E15" s="720"/>
      <c r="F15" s="720"/>
      <c r="G15" s="720"/>
      <c r="H15" s="720"/>
    </row>
    <row r="16" spans="1:12" ht="18" customHeight="1" thickBot="1">
      <c r="A16" s="448"/>
      <c r="B16" s="448"/>
      <c r="C16" s="449"/>
      <c r="D16" s="449"/>
      <c r="E16" s="449"/>
      <c r="F16" s="449"/>
      <c r="G16" s="449"/>
      <c r="H16" s="449"/>
    </row>
    <row r="17" spans="1:10" ht="53.45" customHeight="1" thickBot="1">
      <c r="A17" s="728" t="s">
        <v>66</v>
      </c>
      <c r="B17" s="724" t="s">
        <v>387</v>
      </c>
      <c r="C17" s="714" t="s">
        <v>297</v>
      </c>
      <c r="D17" s="714"/>
      <c r="E17" s="714"/>
      <c r="F17" s="715"/>
      <c r="G17" s="716" t="s">
        <v>400</v>
      </c>
      <c r="H17" s="717"/>
    </row>
    <row r="18" spans="1:10" ht="44.25" customHeight="1" thickBot="1">
      <c r="A18" s="729"/>
      <c r="B18" s="725"/>
      <c r="C18" s="225" t="s">
        <v>581</v>
      </c>
      <c r="D18" s="225" t="s">
        <v>582</v>
      </c>
      <c r="E18" s="225" t="s">
        <v>583</v>
      </c>
      <c r="F18" s="450" t="s">
        <v>526</v>
      </c>
      <c r="G18" s="718" t="s">
        <v>468</v>
      </c>
      <c r="H18" s="719"/>
    </row>
    <row r="19" spans="1:10" ht="19.5" customHeight="1" thickBot="1">
      <c r="A19" s="451" t="s">
        <v>34</v>
      </c>
      <c r="B19" s="474" t="s">
        <v>28</v>
      </c>
      <c r="C19" s="110">
        <v>2084</v>
      </c>
      <c r="D19" s="110">
        <v>2695</v>
      </c>
      <c r="E19" s="110">
        <v>2183</v>
      </c>
      <c r="F19" s="475">
        <f>E19-C19</f>
        <v>99</v>
      </c>
      <c r="G19" s="710">
        <v>403</v>
      </c>
      <c r="H19" s="711"/>
      <c r="J19" s="106"/>
    </row>
    <row r="20" spans="1:10" ht="20.25" customHeight="1" thickBot="1">
      <c r="A20" s="452" t="s">
        <v>35</v>
      </c>
      <c r="B20" s="453" t="s">
        <v>28</v>
      </c>
      <c r="C20" s="110">
        <v>817</v>
      </c>
      <c r="D20" s="110">
        <v>1091</v>
      </c>
      <c r="E20" s="110">
        <v>844</v>
      </c>
      <c r="F20" s="475">
        <f>E20-C20</f>
        <v>27</v>
      </c>
      <c r="G20" s="710">
        <v>232</v>
      </c>
      <c r="H20" s="711"/>
      <c r="J20" s="106"/>
    </row>
    <row r="21" spans="1:10" ht="18.75" customHeight="1">
      <c r="A21" s="233" t="s">
        <v>153</v>
      </c>
      <c r="B21" s="730" t="s">
        <v>28</v>
      </c>
      <c r="C21" s="712">
        <f>C19-C20</f>
        <v>1267</v>
      </c>
      <c r="D21" s="712">
        <f>D19-D20</f>
        <v>1604</v>
      </c>
      <c r="E21" s="712">
        <f>E19-E20</f>
        <v>1339</v>
      </c>
      <c r="F21" s="712">
        <f>E21-C21</f>
        <v>72</v>
      </c>
      <c r="G21" s="706">
        <f>G19-G20</f>
        <v>171</v>
      </c>
      <c r="H21" s="707"/>
    </row>
    <row r="22" spans="1:10" ht="17.25" thickBot="1">
      <c r="A22" s="454" t="s">
        <v>65</v>
      </c>
      <c r="B22" s="731"/>
      <c r="C22" s="713"/>
      <c r="D22" s="713"/>
      <c r="E22" s="713"/>
      <c r="F22" s="713"/>
      <c r="G22" s="708"/>
      <c r="H22" s="709"/>
    </row>
    <row r="23" spans="1:10" ht="19.5" customHeight="1" thickBot="1">
      <c r="A23" s="455" t="s">
        <v>417</v>
      </c>
      <c r="B23" s="474"/>
      <c r="C23" s="110">
        <v>1605</v>
      </c>
      <c r="D23" s="110">
        <v>2167</v>
      </c>
      <c r="E23" s="110">
        <v>1407</v>
      </c>
      <c r="F23" s="475">
        <f>E23-C23</f>
        <v>-198</v>
      </c>
      <c r="G23" s="710">
        <v>198</v>
      </c>
      <c r="H23" s="711"/>
    </row>
    <row r="24" spans="1:10" ht="20.25" customHeight="1" thickBot="1">
      <c r="A24" s="456" t="s">
        <v>416</v>
      </c>
      <c r="B24" s="453"/>
      <c r="C24" s="110">
        <v>1065</v>
      </c>
      <c r="D24" s="110">
        <v>1294</v>
      </c>
      <c r="E24" s="110">
        <v>1146</v>
      </c>
      <c r="F24" s="475">
        <f>E24-C24</f>
        <v>81</v>
      </c>
      <c r="G24" s="710">
        <v>147</v>
      </c>
      <c r="H24" s="711"/>
    </row>
    <row r="25" spans="1:10" ht="20.25" customHeight="1">
      <c r="A25" s="256" t="s">
        <v>579</v>
      </c>
      <c r="B25" s="255"/>
      <c r="C25" s="348"/>
      <c r="D25" s="348"/>
      <c r="E25" s="348"/>
      <c r="F25" s="348"/>
      <c r="G25" s="348"/>
      <c r="H25" s="201"/>
    </row>
    <row r="26" spans="1:10" ht="15.75" customHeight="1">
      <c r="A26" s="202" t="s">
        <v>580</v>
      </c>
    </row>
    <row r="36" ht="12" customHeight="1"/>
  </sheetData>
  <mergeCells count="32">
    <mergeCell ref="A1:H1"/>
    <mergeCell ref="A17:A18"/>
    <mergeCell ref="B17:B18"/>
    <mergeCell ref="B21:B22"/>
    <mergeCell ref="C21:C22"/>
    <mergeCell ref="F21:F22"/>
    <mergeCell ref="D21:D22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J5:J7"/>
    <mergeCell ref="A3:A4"/>
    <mergeCell ref="B3:B4"/>
    <mergeCell ref="G2:H2"/>
    <mergeCell ref="C3:F3"/>
    <mergeCell ref="A14:G14"/>
    <mergeCell ref="G21:H22"/>
    <mergeCell ref="G23:H23"/>
    <mergeCell ref="G24:H24"/>
    <mergeCell ref="E21:E22"/>
    <mergeCell ref="C17:F17"/>
    <mergeCell ref="G17:H17"/>
    <mergeCell ref="G18:H18"/>
    <mergeCell ref="G19:H19"/>
    <mergeCell ref="G20:H20"/>
    <mergeCell ref="A15:H15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4"/>
  <sheetViews>
    <sheetView topLeftCell="A10" zoomScaleNormal="100" workbookViewId="0">
      <selection activeCell="P61" sqref="P61"/>
    </sheetView>
  </sheetViews>
  <sheetFormatPr defaultColWidth="9.140625" defaultRowHeight="12.75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>
      <c r="A1" s="770" t="s">
        <v>443</v>
      </c>
      <c r="B1" s="770"/>
      <c r="C1" s="770"/>
      <c r="D1" s="770"/>
      <c r="E1" s="770"/>
      <c r="F1" s="770"/>
      <c r="G1" s="770"/>
      <c r="H1" s="770"/>
      <c r="I1" s="770"/>
    </row>
    <row r="2" spans="1:12" ht="12" customHeight="1" thickBot="1">
      <c r="B2" s="350"/>
      <c r="C2" s="350"/>
      <c r="D2" s="787"/>
      <c r="E2" s="787"/>
      <c r="F2" s="787"/>
      <c r="G2" s="787"/>
      <c r="H2" s="787"/>
      <c r="I2" s="350"/>
    </row>
    <row r="3" spans="1:12" ht="17.25" customHeight="1" thickBot="1">
      <c r="A3" s="765"/>
      <c r="B3" s="792" t="s">
        <v>66</v>
      </c>
      <c r="C3" s="795" t="s">
        <v>387</v>
      </c>
      <c r="D3" s="762" t="s">
        <v>569</v>
      </c>
      <c r="E3" s="762" t="s">
        <v>438</v>
      </c>
      <c r="F3" s="762" t="s">
        <v>570</v>
      </c>
      <c r="G3" s="788" t="s">
        <v>571</v>
      </c>
      <c r="H3" s="789"/>
      <c r="I3" s="352" t="s">
        <v>54</v>
      </c>
    </row>
    <row r="4" spans="1:12" ht="13.5" customHeight="1" thickBot="1">
      <c r="A4" s="766"/>
      <c r="B4" s="793"/>
      <c r="C4" s="796"/>
      <c r="D4" s="763"/>
      <c r="E4" s="763"/>
      <c r="F4" s="763"/>
      <c r="G4" s="790"/>
      <c r="H4" s="791"/>
      <c r="I4" s="352"/>
    </row>
    <row r="5" spans="1:12" ht="15.75" customHeight="1" thickBot="1">
      <c r="A5" s="767"/>
      <c r="B5" s="794"/>
      <c r="C5" s="797"/>
      <c r="D5" s="764"/>
      <c r="E5" s="764"/>
      <c r="F5" s="764"/>
      <c r="G5" s="609" t="s">
        <v>116</v>
      </c>
      <c r="H5" s="610" t="s">
        <v>29</v>
      </c>
      <c r="I5" s="353" t="s">
        <v>113</v>
      </c>
    </row>
    <row r="6" spans="1:12" ht="41.25" customHeight="1">
      <c r="A6" s="623" t="s">
        <v>59</v>
      </c>
      <c r="B6" s="624" t="s">
        <v>366</v>
      </c>
      <c r="C6" s="625" t="s">
        <v>28</v>
      </c>
      <c r="D6" s="620">
        <v>84517</v>
      </c>
      <c r="E6" s="620">
        <v>85805</v>
      </c>
      <c r="F6" s="620">
        <v>83740</v>
      </c>
      <c r="G6" s="620">
        <f>F6-D6</f>
        <v>-777</v>
      </c>
      <c r="H6" s="626">
        <f>F6/D6*100</f>
        <v>99.080658329093552</v>
      </c>
      <c r="I6" s="205"/>
      <c r="J6" s="26"/>
      <c r="K6" s="26"/>
    </row>
    <row r="7" spans="1:12" ht="16.5">
      <c r="A7" s="627"/>
      <c r="B7" s="628" t="s">
        <v>31</v>
      </c>
      <c r="C7" s="613"/>
      <c r="D7" s="615"/>
      <c r="E7" s="615"/>
      <c r="F7" s="615"/>
      <c r="G7" s="615"/>
      <c r="H7" s="616"/>
      <c r="I7" s="206"/>
    </row>
    <row r="8" spans="1:12" ht="19.5">
      <c r="A8" s="611" t="s">
        <v>340</v>
      </c>
      <c r="B8" s="612" t="s">
        <v>367</v>
      </c>
      <c r="C8" s="613"/>
      <c r="D8" s="614" t="s">
        <v>307</v>
      </c>
      <c r="E8" s="614" t="s">
        <v>307</v>
      </c>
      <c r="F8" s="614" t="s">
        <v>307</v>
      </c>
      <c r="G8" s="615"/>
      <c r="H8" s="616"/>
      <c r="I8" s="617"/>
    </row>
    <row r="9" spans="1:12" ht="16.5">
      <c r="A9" s="611" t="s">
        <v>341</v>
      </c>
      <c r="B9" s="629" t="s">
        <v>355</v>
      </c>
      <c r="C9" s="619" t="s">
        <v>28</v>
      </c>
      <c r="D9" s="615">
        <v>10605</v>
      </c>
      <c r="E9" s="615">
        <v>10573</v>
      </c>
      <c r="F9" s="615">
        <v>10163</v>
      </c>
      <c r="G9" s="615">
        <f t="shared" ref="G9:G21" si="0">F9-D9</f>
        <v>-442</v>
      </c>
      <c r="H9" s="616">
        <f t="shared" ref="H9:H21" si="1">F9/D9*100</f>
        <v>95.832154644035825</v>
      </c>
      <c r="I9" s="206"/>
      <c r="J9" s="8"/>
      <c r="K9" s="26"/>
      <c r="L9" s="8"/>
    </row>
    <row r="10" spans="1:12" ht="16.5">
      <c r="A10" s="611" t="s">
        <v>342</v>
      </c>
      <c r="B10" s="630" t="s">
        <v>356</v>
      </c>
      <c r="C10" s="619" t="s">
        <v>28</v>
      </c>
      <c r="D10" s="615">
        <v>24251</v>
      </c>
      <c r="E10" s="615">
        <v>24804</v>
      </c>
      <c r="F10" s="615">
        <v>23780</v>
      </c>
      <c r="G10" s="615">
        <f t="shared" si="0"/>
        <v>-471</v>
      </c>
      <c r="H10" s="616">
        <f t="shared" si="1"/>
        <v>98.057812048987671</v>
      </c>
      <c r="I10" s="206"/>
      <c r="J10" s="8"/>
      <c r="K10" s="26"/>
      <c r="L10" s="8"/>
    </row>
    <row r="11" spans="1:12" ht="16.5">
      <c r="A11" s="611" t="s">
        <v>343</v>
      </c>
      <c r="B11" s="253" t="s">
        <v>357</v>
      </c>
      <c r="C11" s="619" t="s">
        <v>28</v>
      </c>
      <c r="D11" s="615">
        <v>3555</v>
      </c>
      <c r="E11" s="615">
        <v>3582</v>
      </c>
      <c r="F11" s="615">
        <v>3459</v>
      </c>
      <c r="G11" s="615">
        <f t="shared" si="0"/>
        <v>-96</v>
      </c>
      <c r="H11" s="616">
        <f t="shared" si="1"/>
        <v>97.299578059071735</v>
      </c>
      <c r="I11" s="206"/>
      <c r="J11" s="8"/>
      <c r="K11" s="26"/>
      <c r="L11" s="8"/>
    </row>
    <row r="12" spans="1:12" ht="16.5">
      <c r="A12" s="611" t="s">
        <v>344</v>
      </c>
      <c r="B12" s="221" t="s">
        <v>358</v>
      </c>
      <c r="C12" s="619" t="s">
        <v>28</v>
      </c>
      <c r="D12" s="615">
        <v>6136</v>
      </c>
      <c r="E12" s="615">
        <v>6214</v>
      </c>
      <c r="F12" s="615">
        <v>6296</v>
      </c>
      <c r="G12" s="615">
        <f t="shared" si="0"/>
        <v>160</v>
      </c>
      <c r="H12" s="616">
        <f t="shared" si="1"/>
        <v>102.60756192959583</v>
      </c>
      <c r="I12" s="206"/>
      <c r="J12" s="8"/>
      <c r="K12" s="26"/>
      <c r="L12" s="8"/>
    </row>
    <row r="13" spans="1:12" ht="33">
      <c r="A13" s="611" t="s">
        <v>345</v>
      </c>
      <c r="B13" s="631" t="s">
        <v>359</v>
      </c>
      <c r="C13" s="632" t="s">
        <v>28</v>
      </c>
      <c r="D13" s="615">
        <v>1262</v>
      </c>
      <c r="E13" s="615">
        <v>1275</v>
      </c>
      <c r="F13" s="615">
        <v>1540</v>
      </c>
      <c r="G13" s="615">
        <f t="shared" si="0"/>
        <v>278</v>
      </c>
      <c r="H13" s="616">
        <f t="shared" si="1"/>
        <v>122.02852614896989</v>
      </c>
      <c r="I13" s="206"/>
      <c r="J13" s="8"/>
      <c r="K13" s="26"/>
      <c r="L13" s="8"/>
    </row>
    <row r="14" spans="1:12" s="27" customFormat="1" ht="16.5">
      <c r="A14" s="611" t="s">
        <v>346</v>
      </c>
      <c r="B14" s="631" t="s">
        <v>360</v>
      </c>
      <c r="C14" s="632" t="s">
        <v>28</v>
      </c>
      <c r="D14" s="615">
        <v>1283</v>
      </c>
      <c r="E14" s="615">
        <v>1311</v>
      </c>
      <c r="F14" s="615">
        <v>1184</v>
      </c>
      <c r="G14" s="615">
        <f t="shared" si="0"/>
        <v>-99</v>
      </c>
      <c r="H14" s="616">
        <f t="shared" si="1"/>
        <v>92.283710054559634</v>
      </c>
      <c r="I14" s="207"/>
      <c r="J14" s="32"/>
      <c r="K14" s="33"/>
      <c r="L14" s="32"/>
    </row>
    <row r="15" spans="1:12" ht="16.5">
      <c r="A15" s="611" t="s">
        <v>347</v>
      </c>
      <c r="B15" s="220" t="s">
        <v>152</v>
      </c>
      <c r="C15" s="619" t="s">
        <v>28</v>
      </c>
      <c r="D15" s="615">
        <v>11024</v>
      </c>
      <c r="E15" s="615">
        <v>11211</v>
      </c>
      <c r="F15" s="615">
        <v>10426</v>
      </c>
      <c r="G15" s="615">
        <f t="shared" si="0"/>
        <v>-598</v>
      </c>
      <c r="H15" s="616">
        <f t="shared" si="1"/>
        <v>94.575471698113205</v>
      </c>
      <c r="I15" s="206"/>
      <c r="J15" s="8"/>
      <c r="K15" s="26"/>
      <c r="L15" s="8"/>
    </row>
    <row r="16" spans="1:12" ht="16.5">
      <c r="A16" s="611" t="s">
        <v>348</v>
      </c>
      <c r="B16" s="633" t="s">
        <v>361</v>
      </c>
      <c r="C16" s="619" t="s">
        <v>28</v>
      </c>
      <c r="D16" s="615">
        <v>841</v>
      </c>
      <c r="E16" s="615">
        <v>793</v>
      </c>
      <c r="F16" s="615">
        <v>841</v>
      </c>
      <c r="G16" s="615">
        <f t="shared" si="0"/>
        <v>0</v>
      </c>
      <c r="H16" s="616">
        <f t="shared" si="1"/>
        <v>100</v>
      </c>
      <c r="I16" s="206"/>
      <c r="J16" s="8"/>
      <c r="K16" s="26"/>
      <c r="L16" s="8"/>
    </row>
    <row r="17" spans="1:12" ht="16.5" customHeight="1">
      <c r="A17" s="611" t="s">
        <v>349</v>
      </c>
      <c r="B17" s="221" t="s">
        <v>362</v>
      </c>
      <c r="C17" s="619" t="s">
        <v>28</v>
      </c>
      <c r="D17" s="615">
        <v>5185</v>
      </c>
      <c r="E17" s="615">
        <v>5360</v>
      </c>
      <c r="F17" s="615">
        <v>5528</v>
      </c>
      <c r="G17" s="615">
        <f t="shared" si="0"/>
        <v>343</v>
      </c>
      <c r="H17" s="616">
        <f t="shared" si="1"/>
        <v>106.6152362584378</v>
      </c>
      <c r="I17" s="206"/>
      <c r="J17" s="8"/>
      <c r="K17" s="26"/>
      <c r="L17" s="8"/>
    </row>
    <row r="18" spans="1:12" ht="33">
      <c r="A18" s="611" t="s">
        <v>350</v>
      </c>
      <c r="B18" s="221" t="s">
        <v>363</v>
      </c>
      <c r="C18" s="619" t="s">
        <v>28</v>
      </c>
      <c r="D18" s="615">
        <v>4686</v>
      </c>
      <c r="E18" s="615">
        <v>4712</v>
      </c>
      <c r="F18" s="615">
        <v>4587</v>
      </c>
      <c r="G18" s="615">
        <f t="shared" si="0"/>
        <v>-99</v>
      </c>
      <c r="H18" s="616">
        <f t="shared" si="1"/>
        <v>97.887323943661968</v>
      </c>
      <c r="I18" s="206"/>
      <c r="J18" s="8"/>
      <c r="K18" s="26"/>
      <c r="L18" s="8"/>
    </row>
    <row r="19" spans="1:12" ht="16.5">
      <c r="A19" s="611" t="s">
        <v>351</v>
      </c>
      <c r="B19" s="221" t="s">
        <v>55</v>
      </c>
      <c r="C19" s="619" t="s">
        <v>28</v>
      </c>
      <c r="D19" s="615">
        <v>7236</v>
      </c>
      <c r="E19" s="615">
        <v>7312</v>
      </c>
      <c r="F19" s="615">
        <v>7432</v>
      </c>
      <c r="G19" s="615">
        <f t="shared" si="0"/>
        <v>196</v>
      </c>
      <c r="H19" s="616">
        <f t="shared" si="1"/>
        <v>102.70867882808182</v>
      </c>
      <c r="I19" s="206"/>
      <c r="J19" s="8"/>
      <c r="K19" s="26"/>
      <c r="L19" s="8"/>
    </row>
    <row r="20" spans="1:12" ht="16.5">
      <c r="A20" s="611" t="s">
        <v>352</v>
      </c>
      <c r="B20" s="221" t="s">
        <v>364</v>
      </c>
      <c r="C20" s="619" t="s">
        <v>28</v>
      </c>
      <c r="D20" s="615">
        <v>6072</v>
      </c>
      <c r="E20" s="615">
        <v>6160</v>
      </c>
      <c r="F20" s="615">
        <v>6275</v>
      </c>
      <c r="G20" s="615">
        <f t="shared" si="0"/>
        <v>203</v>
      </c>
      <c r="H20" s="616">
        <f t="shared" si="1"/>
        <v>103.34321475625823</v>
      </c>
      <c r="I20" s="206"/>
      <c r="J20" s="8"/>
      <c r="K20" s="26"/>
      <c r="L20" s="8"/>
    </row>
    <row r="21" spans="1:12" ht="16.5">
      <c r="A21" s="611" t="s">
        <v>353</v>
      </c>
      <c r="B21" s="221" t="s">
        <v>105</v>
      </c>
      <c r="C21" s="619" t="s">
        <v>28</v>
      </c>
      <c r="D21" s="615">
        <v>2359</v>
      </c>
      <c r="E21" s="615">
        <v>2476</v>
      </c>
      <c r="F21" s="615">
        <v>2204</v>
      </c>
      <c r="G21" s="615">
        <f t="shared" si="0"/>
        <v>-155</v>
      </c>
      <c r="H21" s="616">
        <f t="shared" si="1"/>
        <v>93.429419245442986</v>
      </c>
      <c r="I21" s="206"/>
      <c r="J21" s="8"/>
      <c r="K21" s="26"/>
      <c r="L21" s="8"/>
    </row>
    <row r="22" spans="1:12" s="11" customFormat="1" ht="19.5">
      <c r="A22" s="611" t="s">
        <v>354</v>
      </c>
      <c r="B22" s="618" t="s">
        <v>368</v>
      </c>
      <c r="C22" s="619" t="s">
        <v>28</v>
      </c>
      <c r="D22" s="614" t="s">
        <v>307</v>
      </c>
      <c r="E22" s="614" t="s">
        <v>307</v>
      </c>
      <c r="F22" s="614" t="s">
        <v>307</v>
      </c>
      <c r="G22" s="615"/>
      <c r="H22" s="616"/>
      <c r="I22" s="445"/>
      <c r="J22" s="8"/>
      <c r="K22" s="26"/>
      <c r="L22" s="8"/>
    </row>
    <row r="23" spans="1:12" s="11" customFormat="1" ht="36">
      <c r="A23" s="634" t="s">
        <v>60</v>
      </c>
      <c r="B23" s="635" t="s">
        <v>428</v>
      </c>
      <c r="C23" s="636" t="s">
        <v>28</v>
      </c>
      <c r="D23" s="621">
        <v>7056</v>
      </c>
      <c r="E23" s="621">
        <v>7056</v>
      </c>
      <c r="F23" s="621">
        <v>7056</v>
      </c>
      <c r="G23" s="621">
        <v>0</v>
      </c>
      <c r="H23" s="637">
        <v>100</v>
      </c>
      <c r="I23" s="208"/>
      <c r="J23" s="8"/>
      <c r="K23" s="26"/>
      <c r="L23" s="8"/>
    </row>
    <row r="24" spans="1:12" s="11" customFormat="1" ht="36.75" customHeight="1" thickBot="1">
      <c r="A24" s="638" t="s">
        <v>61</v>
      </c>
      <c r="B24" s="639" t="s">
        <v>369</v>
      </c>
      <c r="C24" s="640" t="s">
        <v>28</v>
      </c>
      <c r="D24" s="622">
        <f>D6+D23</f>
        <v>91573</v>
      </c>
      <c r="E24" s="622">
        <f>E6+E23</f>
        <v>92861</v>
      </c>
      <c r="F24" s="622">
        <f>F6+F23</f>
        <v>90796</v>
      </c>
      <c r="G24" s="622">
        <f>F24-D24</f>
        <v>-777</v>
      </c>
      <c r="H24" s="641">
        <f>F24/D24*100</f>
        <v>99.151496620182797</v>
      </c>
      <c r="I24" s="208"/>
      <c r="J24" s="8"/>
      <c r="K24" s="26"/>
      <c r="L24" s="8"/>
    </row>
    <row r="25" spans="1:12" s="11" customFormat="1" ht="21" customHeight="1">
      <c r="A25" s="746" t="s">
        <v>399</v>
      </c>
      <c r="B25" s="746"/>
      <c r="C25" s="746"/>
      <c r="D25" s="746"/>
      <c r="E25" s="746"/>
      <c r="F25" s="746"/>
      <c r="G25" s="746"/>
      <c r="H25" s="746"/>
      <c r="I25" s="208"/>
      <c r="J25" s="8"/>
      <c r="K25" s="26"/>
      <c r="L25" s="8"/>
    </row>
    <row r="26" spans="1:12" s="11" customFormat="1" ht="34.5" customHeight="1">
      <c r="A26" s="746" t="s">
        <v>365</v>
      </c>
      <c r="B26" s="746"/>
      <c r="C26" s="746"/>
      <c r="D26" s="746"/>
      <c r="E26" s="746"/>
      <c r="F26" s="746"/>
      <c r="G26" s="746"/>
      <c r="H26" s="746"/>
      <c r="I26" s="208"/>
      <c r="J26" s="8"/>
      <c r="K26" s="26"/>
      <c r="L26" s="8"/>
    </row>
    <row r="27" spans="1:12" s="11" customFormat="1" ht="19.5" customHeight="1">
      <c r="A27" s="746" t="s">
        <v>404</v>
      </c>
      <c r="B27" s="746"/>
      <c r="C27" s="746"/>
      <c r="D27" s="746"/>
      <c r="E27" s="746"/>
      <c r="F27" s="746"/>
      <c r="G27" s="746"/>
      <c r="H27" s="746"/>
      <c r="I27" s="246"/>
      <c r="J27" s="8"/>
      <c r="K27" s="26"/>
      <c r="L27" s="8"/>
    </row>
    <row r="28" spans="1:12" s="11" customFormat="1" ht="9" customHeight="1">
      <c r="A28" s="461"/>
      <c r="B28" s="461"/>
      <c r="C28" s="461"/>
      <c r="D28" s="461"/>
      <c r="E28" s="461"/>
      <c r="F28" s="461"/>
      <c r="G28" s="461"/>
      <c r="H28" s="461"/>
      <c r="I28" s="246"/>
      <c r="J28" s="8"/>
      <c r="K28" s="26"/>
      <c r="L28" s="8"/>
    </row>
    <row r="29" spans="1:12" s="11" customFormat="1" ht="19.5" customHeight="1">
      <c r="A29" s="770" t="s">
        <v>166</v>
      </c>
      <c r="B29" s="770"/>
      <c r="C29" s="770"/>
      <c r="D29" s="770"/>
      <c r="E29" s="770"/>
      <c r="F29" s="770"/>
      <c r="G29" s="770"/>
      <c r="H29" s="770"/>
      <c r="I29" s="246"/>
      <c r="J29" s="8"/>
      <c r="K29" s="26"/>
      <c r="L29" s="8"/>
    </row>
    <row r="30" spans="1:12" s="11" customFormat="1" ht="12.75" customHeight="1" thickBot="1">
      <c r="A30" s="461"/>
      <c r="B30" s="461"/>
      <c r="C30" s="461"/>
      <c r="D30" s="461"/>
      <c r="E30" s="461"/>
      <c r="F30" s="461"/>
      <c r="G30" s="461"/>
      <c r="H30" s="461"/>
      <c r="I30" s="246"/>
      <c r="J30" s="8"/>
      <c r="K30" s="26"/>
      <c r="L30" s="8"/>
    </row>
    <row r="31" spans="1:12" s="11" customFormat="1" ht="28.5" customHeight="1" thickBot="1">
      <c r="A31" s="771" t="s">
        <v>66</v>
      </c>
      <c r="B31" s="772"/>
      <c r="C31" s="775" t="s">
        <v>106</v>
      </c>
      <c r="D31" s="777" t="s">
        <v>572</v>
      </c>
      <c r="E31" s="777" t="s">
        <v>382</v>
      </c>
      <c r="F31" s="777" t="s">
        <v>573</v>
      </c>
      <c r="G31" s="779" t="s">
        <v>574</v>
      </c>
      <c r="H31" s="780"/>
      <c r="I31" s="642"/>
      <c r="J31" s="8"/>
      <c r="K31" s="26"/>
      <c r="L31" s="8"/>
    </row>
    <row r="32" spans="1:12" s="11" customFormat="1" ht="19.5" customHeight="1" thickBot="1">
      <c r="A32" s="773"/>
      <c r="B32" s="774"/>
      <c r="C32" s="776"/>
      <c r="D32" s="778"/>
      <c r="E32" s="778"/>
      <c r="F32" s="778"/>
      <c r="G32" s="609" t="s">
        <v>116</v>
      </c>
      <c r="H32" s="643" t="s">
        <v>29</v>
      </c>
      <c r="I32" s="642"/>
      <c r="J32" s="8"/>
      <c r="K32" s="26"/>
      <c r="L32" s="8"/>
    </row>
    <row r="33" spans="1:13" s="11" customFormat="1" ht="19.5" customHeight="1">
      <c r="A33" s="781" t="s">
        <v>401</v>
      </c>
      <c r="B33" s="782"/>
      <c r="C33" s="647" t="s">
        <v>28</v>
      </c>
      <c r="D33" s="648">
        <f>D34+D36+D37+D38+D39+D43</f>
        <v>14637</v>
      </c>
      <c r="E33" s="648">
        <v>14961</v>
      </c>
      <c r="F33" s="648">
        <f>F34+F36+F37+F38+F39+F43</f>
        <v>9677</v>
      </c>
      <c r="G33" s="648">
        <f>F33-D33</f>
        <v>-4960</v>
      </c>
      <c r="H33" s="649">
        <f>F33/D33*100</f>
        <v>66.113274578123935</v>
      </c>
      <c r="I33" s="642"/>
      <c r="J33" s="8"/>
      <c r="K33" s="26"/>
      <c r="L33" s="8"/>
    </row>
    <row r="34" spans="1:13" s="11" customFormat="1" ht="19.5" customHeight="1">
      <c r="A34" s="744" t="s">
        <v>331</v>
      </c>
      <c r="B34" s="745"/>
      <c r="C34" s="662" t="s">
        <v>28</v>
      </c>
      <c r="D34" s="654">
        <v>1030</v>
      </c>
      <c r="E34" s="654">
        <v>991</v>
      </c>
      <c r="F34" s="654">
        <v>988</v>
      </c>
      <c r="G34" s="654">
        <f>F34-D34</f>
        <v>-42</v>
      </c>
      <c r="H34" s="659">
        <f>F34/D34*100</f>
        <v>95.922330097087382</v>
      </c>
      <c r="I34" s="246"/>
      <c r="J34" s="8"/>
      <c r="K34" s="26"/>
      <c r="L34" s="8"/>
    </row>
    <row r="35" spans="1:13" s="11" customFormat="1" ht="19.5" customHeight="1">
      <c r="A35" s="744" t="s">
        <v>332</v>
      </c>
      <c r="B35" s="745"/>
      <c r="C35" s="663"/>
      <c r="D35" s="655"/>
      <c r="E35" s="658"/>
      <c r="F35" s="658"/>
      <c r="G35" s="248"/>
      <c r="H35" s="556"/>
      <c r="I35" s="246"/>
      <c r="J35" s="8"/>
      <c r="K35" s="26"/>
      <c r="L35" s="8"/>
    </row>
    <row r="36" spans="1:13" s="11" customFormat="1" ht="19.5" customHeight="1">
      <c r="A36" s="783" t="s">
        <v>333</v>
      </c>
      <c r="B36" s="784"/>
      <c r="C36" s="664" t="s">
        <v>28</v>
      </c>
      <c r="D36" s="646">
        <v>414</v>
      </c>
      <c r="E36" s="646">
        <v>409</v>
      </c>
      <c r="F36" s="646">
        <v>411</v>
      </c>
      <c r="G36" s="646">
        <f t="shared" ref="G36:G45" si="2">F36-D36</f>
        <v>-3</v>
      </c>
      <c r="H36" s="608">
        <f t="shared" ref="H36:H38" si="3">F36/D36*100</f>
        <v>99.275362318840578</v>
      </c>
      <c r="I36" s="246"/>
      <c r="J36" s="8"/>
      <c r="K36" s="26"/>
      <c r="L36" s="8"/>
    </row>
    <row r="37" spans="1:13" s="11" customFormat="1" ht="19.5" customHeight="1">
      <c r="A37" s="755" t="s">
        <v>334</v>
      </c>
      <c r="B37" s="756"/>
      <c r="C37" s="664" t="s">
        <v>28</v>
      </c>
      <c r="D37" s="646">
        <v>382</v>
      </c>
      <c r="E37" s="646">
        <v>382</v>
      </c>
      <c r="F37" s="646">
        <v>375</v>
      </c>
      <c r="G37" s="646">
        <f t="shared" si="2"/>
        <v>-7</v>
      </c>
      <c r="H37" s="608">
        <f t="shared" si="3"/>
        <v>98.167539267015698</v>
      </c>
      <c r="I37" s="246"/>
      <c r="J37" s="8"/>
      <c r="K37" s="26"/>
      <c r="L37" s="8"/>
    </row>
    <row r="38" spans="1:13" s="11" customFormat="1" ht="19.5" customHeight="1">
      <c r="A38" s="757" t="s">
        <v>335</v>
      </c>
      <c r="B38" s="758"/>
      <c r="C38" s="644" t="s">
        <v>28</v>
      </c>
      <c r="D38" s="645">
        <v>6516</v>
      </c>
      <c r="E38" s="645">
        <v>6773</v>
      </c>
      <c r="F38" s="645">
        <v>6731</v>
      </c>
      <c r="G38" s="646">
        <f t="shared" si="2"/>
        <v>215</v>
      </c>
      <c r="H38" s="608">
        <f t="shared" si="3"/>
        <v>103.29957028852057</v>
      </c>
      <c r="I38" s="246"/>
      <c r="J38" s="8"/>
      <c r="K38" s="26"/>
      <c r="L38" s="8"/>
    </row>
    <row r="39" spans="1:13" s="11" customFormat="1" ht="19.5" customHeight="1">
      <c r="A39" s="757" t="s">
        <v>406</v>
      </c>
      <c r="B39" s="758"/>
      <c r="C39" s="644" t="s">
        <v>28</v>
      </c>
      <c r="D39" s="645">
        <f>D40+D41+D42</f>
        <v>5001</v>
      </c>
      <c r="E39" s="645">
        <v>5238</v>
      </c>
      <c r="F39" s="645">
        <f>F40+F41+F42</f>
        <v>0</v>
      </c>
      <c r="G39" s="646">
        <f t="shared" si="2"/>
        <v>-5001</v>
      </c>
      <c r="H39" s="608"/>
      <c r="I39" s="642"/>
      <c r="J39" s="8"/>
      <c r="K39" s="26"/>
      <c r="L39" s="8"/>
    </row>
    <row r="40" spans="1:13" s="11" customFormat="1" ht="19.5" customHeight="1">
      <c r="A40" s="759" t="s">
        <v>337</v>
      </c>
      <c r="B40" s="760"/>
      <c r="C40" s="665" t="s">
        <v>28</v>
      </c>
      <c r="D40" s="656">
        <v>13</v>
      </c>
      <c r="E40" s="656">
        <v>165</v>
      </c>
      <c r="F40" s="656"/>
      <c r="G40" s="656">
        <f t="shared" si="2"/>
        <v>-13</v>
      </c>
      <c r="H40" s="660"/>
      <c r="I40" s="246"/>
      <c r="J40" s="8"/>
      <c r="K40" s="26"/>
      <c r="L40" s="8"/>
    </row>
    <row r="41" spans="1:13" s="11" customFormat="1" ht="19.5" customHeight="1">
      <c r="A41" s="759" t="s">
        <v>338</v>
      </c>
      <c r="B41" s="760"/>
      <c r="C41" s="665" t="s">
        <v>28</v>
      </c>
      <c r="D41" s="656">
        <v>4735</v>
      </c>
      <c r="E41" s="656">
        <v>4809</v>
      </c>
      <c r="F41" s="656"/>
      <c r="G41" s="656">
        <f t="shared" si="2"/>
        <v>-4735</v>
      </c>
      <c r="H41" s="660"/>
      <c r="I41" s="246"/>
      <c r="J41" s="8"/>
      <c r="K41" s="26"/>
      <c r="L41" s="8"/>
    </row>
    <row r="42" spans="1:13" s="11" customFormat="1" ht="19.5" customHeight="1">
      <c r="A42" s="759" t="s">
        <v>339</v>
      </c>
      <c r="B42" s="760"/>
      <c r="C42" s="665" t="s">
        <v>28</v>
      </c>
      <c r="D42" s="656">
        <v>253</v>
      </c>
      <c r="E42" s="656">
        <v>264</v>
      </c>
      <c r="F42" s="656"/>
      <c r="G42" s="656">
        <f t="shared" si="2"/>
        <v>-253</v>
      </c>
      <c r="H42" s="660"/>
      <c r="I42" s="246"/>
      <c r="J42" s="8"/>
      <c r="K42" s="26"/>
      <c r="L42" s="8"/>
    </row>
    <row r="43" spans="1:13" s="11" customFormat="1" ht="17.25" customHeight="1">
      <c r="A43" s="744" t="s">
        <v>336</v>
      </c>
      <c r="B43" s="745"/>
      <c r="C43" s="666" t="s">
        <v>28</v>
      </c>
      <c r="D43" s="654">
        <v>1294</v>
      </c>
      <c r="E43" s="654">
        <v>1168</v>
      </c>
      <c r="F43" s="654">
        <v>1172</v>
      </c>
      <c r="G43" s="654">
        <f t="shared" si="2"/>
        <v>-122</v>
      </c>
      <c r="H43" s="213">
        <f t="shared" ref="H43:H44" si="4">F43/D43*100</f>
        <v>90.571870170015458</v>
      </c>
      <c r="I43" s="246"/>
      <c r="J43" s="8"/>
      <c r="K43" s="26"/>
      <c r="L43" s="8"/>
    </row>
    <row r="44" spans="1:13" s="11" customFormat="1" ht="37.5" customHeight="1">
      <c r="A44" s="753" t="s">
        <v>429</v>
      </c>
      <c r="B44" s="754"/>
      <c r="C44" s="667" t="s">
        <v>28</v>
      </c>
      <c r="D44" s="657">
        <v>1010</v>
      </c>
      <c r="E44" s="657">
        <v>1045</v>
      </c>
      <c r="F44" s="657">
        <v>295</v>
      </c>
      <c r="G44" s="657">
        <f t="shared" si="2"/>
        <v>-715</v>
      </c>
      <c r="H44" s="661">
        <f t="shared" si="4"/>
        <v>29.207920792079207</v>
      </c>
      <c r="I44" s="246"/>
      <c r="J44" s="8"/>
      <c r="K44" s="26"/>
      <c r="L44" s="8"/>
    </row>
    <row r="45" spans="1:13" s="11" customFormat="1" ht="36.75" customHeight="1">
      <c r="A45" s="753" t="s">
        <v>407</v>
      </c>
      <c r="B45" s="754"/>
      <c r="C45" s="667" t="s">
        <v>28</v>
      </c>
      <c r="D45" s="657">
        <v>1905</v>
      </c>
      <c r="E45" s="657">
        <v>2002</v>
      </c>
      <c r="F45" s="657">
        <v>1777</v>
      </c>
      <c r="G45" s="657">
        <f t="shared" si="2"/>
        <v>-128</v>
      </c>
      <c r="H45" s="661">
        <f>F45/D45*100</f>
        <v>93.280839895013116</v>
      </c>
      <c r="I45" s="246"/>
      <c r="J45" s="8"/>
      <c r="K45" s="26"/>
      <c r="L45" s="8"/>
    </row>
    <row r="46" spans="1:13" s="11" customFormat="1" ht="19.5" customHeight="1" thickBot="1">
      <c r="A46" s="805" t="s">
        <v>330</v>
      </c>
      <c r="B46" s="806"/>
      <c r="C46" s="650" t="s">
        <v>28</v>
      </c>
      <c r="D46" s="651">
        <f>D33+D44+D45</f>
        <v>17552</v>
      </c>
      <c r="E46" s="651">
        <v>18008</v>
      </c>
      <c r="F46" s="652" t="s">
        <v>578</v>
      </c>
      <c r="G46" s="225">
        <v>-5803</v>
      </c>
      <c r="H46" s="653">
        <v>66.900000000000006</v>
      </c>
      <c r="I46" s="642"/>
      <c r="J46" s="8"/>
      <c r="K46" s="26"/>
      <c r="L46" s="8"/>
      <c r="M46" s="447"/>
    </row>
    <row r="47" spans="1:13" s="11" customFormat="1" ht="36" customHeight="1">
      <c r="A47" s="807" t="s">
        <v>408</v>
      </c>
      <c r="B47" s="807"/>
      <c r="C47" s="807"/>
      <c r="D47" s="807"/>
      <c r="E47" s="807"/>
      <c r="F47" s="807"/>
      <c r="G47" s="807"/>
      <c r="H47" s="807"/>
      <c r="I47" s="246"/>
      <c r="J47" s="8"/>
      <c r="K47" s="26"/>
      <c r="L47" s="8"/>
    </row>
    <row r="48" spans="1:13" s="11" customFormat="1" ht="32.25" customHeight="1">
      <c r="A48" s="761" t="s">
        <v>405</v>
      </c>
      <c r="B48" s="761"/>
      <c r="C48" s="761"/>
      <c r="D48" s="761"/>
      <c r="E48" s="761"/>
      <c r="F48" s="761"/>
      <c r="G48" s="761"/>
      <c r="H48" s="761"/>
      <c r="I48" s="246"/>
      <c r="J48" s="8"/>
      <c r="K48" s="26"/>
      <c r="L48" s="8"/>
    </row>
    <row r="49" spans="1:12" s="11" customFormat="1" ht="21.75" customHeight="1">
      <c r="A49" s="761" t="s">
        <v>431</v>
      </c>
      <c r="B49" s="761"/>
      <c r="C49" s="761"/>
      <c r="D49" s="761"/>
      <c r="E49" s="761"/>
      <c r="F49" s="761"/>
      <c r="G49" s="761"/>
      <c r="H49" s="761"/>
      <c r="I49" s="246"/>
      <c r="J49" s="8"/>
      <c r="K49" s="26"/>
      <c r="L49" s="8"/>
    </row>
    <row r="50" spans="1:12" s="11" customFormat="1" ht="32.25" customHeight="1">
      <c r="A50" s="804" t="s">
        <v>430</v>
      </c>
      <c r="B50" s="804"/>
      <c r="C50" s="804"/>
      <c r="D50" s="804"/>
      <c r="E50" s="804"/>
      <c r="F50" s="804"/>
      <c r="G50" s="804"/>
      <c r="H50" s="804"/>
      <c r="I50" s="246"/>
      <c r="J50" s="8"/>
      <c r="K50" s="26"/>
      <c r="L50" s="8"/>
    </row>
    <row r="51" spans="1:12" s="11" customFormat="1" ht="9.75" customHeight="1">
      <c r="A51" s="460"/>
      <c r="B51" s="460"/>
      <c r="C51" s="460"/>
      <c r="D51" s="460"/>
      <c r="E51" s="460"/>
      <c r="F51" s="460"/>
      <c r="G51" s="460"/>
      <c r="H51" s="460"/>
      <c r="I51" s="246"/>
      <c r="J51" s="8"/>
      <c r="K51" s="26"/>
      <c r="L51" s="8"/>
    </row>
    <row r="52" spans="1:12" s="11" customFormat="1" ht="20.25" customHeight="1">
      <c r="A52" s="770" t="s">
        <v>613</v>
      </c>
      <c r="B52" s="770"/>
      <c r="C52" s="770"/>
      <c r="D52" s="770"/>
      <c r="E52" s="770"/>
      <c r="F52" s="770"/>
      <c r="G52" s="770"/>
      <c r="H52" s="770"/>
      <c r="I52" s="246"/>
      <c r="J52" s="8"/>
      <c r="K52" s="26"/>
      <c r="L52" s="8"/>
    </row>
    <row r="53" spans="1:12" s="11" customFormat="1" ht="9.75" customHeight="1" thickBot="1">
      <c r="A53" s="461"/>
      <c r="B53" s="461"/>
      <c r="C53" s="461"/>
      <c r="D53" s="461"/>
      <c r="E53" s="461"/>
      <c r="F53" s="461"/>
      <c r="G53" s="461"/>
      <c r="H53" s="461"/>
      <c r="I53" s="246"/>
      <c r="J53" s="8"/>
      <c r="K53" s="26"/>
      <c r="L53" s="8"/>
    </row>
    <row r="54" spans="1:12" s="11" customFormat="1" ht="33.75" customHeight="1" thickBot="1">
      <c r="A54" s="798" t="s">
        <v>66</v>
      </c>
      <c r="B54" s="799"/>
      <c r="C54" s="768" t="s">
        <v>106</v>
      </c>
      <c r="D54" s="747" t="s">
        <v>575</v>
      </c>
      <c r="E54" s="747" t="s">
        <v>371</v>
      </c>
      <c r="F54" s="747" t="s">
        <v>576</v>
      </c>
      <c r="G54" s="749" t="s">
        <v>577</v>
      </c>
      <c r="H54" s="750"/>
      <c r="I54" s="246"/>
      <c r="J54" s="8"/>
      <c r="K54" s="58"/>
      <c r="L54" s="8"/>
    </row>
    <row r="55" spans="1:12" s="11" customFormat="1" ht="17.25" thickBot="1">
      <c r="A55" s="800"/>
      <c r="B55" s="801"/>
      <c r="C55" s="769"/>
      <c r="D55" s="748"/>
      <c r="E55" s="748"/>
      <c r="F55" s="748"/>
      <c r="G55" s="609" t="s">
        <v>116</v>
      </c>
      <c r="H55" s="643" t="s">
        <v>29</v>
      </c>
      <c r="I55" s="246"/>
      <c r="J55" s="8"/>
      <c r="K55" s="58"/>
      <c r="L55" s="8"/>
    </row>
    <row r="56" spans="1:12" ht="26.25" customHeight="1">
      <c r="A56" s="802" t="s">
        <v>444</v>
      </c>
      <c r="B56" s="803"/>
      <c r="C56" s="662" t="s">
        <v>28</v>
      </c>
      <c r="D56" s="583">
        <v>39356</v>
      </c>
      <c r="E56" s="583">
        <v>39557</v>
      </c>
      <c r="F56" s="583">
        <f>F57+F58</f>
        <v>39758</v>
      </c>
      <c r="G56" s="654">
        <f>F56-D56</f>
        <v>402</v>
      </c>
      <c r="H56" s="659">
        <f>F56/D56*100</f>
        <v>101.02144526882813</v>
      </c>
      <c r="I56" s="196"/>
      <c r="K56" s="4"/>
      <c r="L56" s="37"/>
    </row>
    <row r="57" spans="1:12" ht="16.5">
      <c r="A57" s="744" t="s">
        <v>164</v>
      </c>
      <c r="B57" s="745"/>
      <c r="C57" s="670" t="s">
        <v>28</v>
      </c>
      <c r="D57" s="668">
        <v>21958</v>
      </c>
      <c r="E57" s="668">
        <v>21839</v>
      </c>
      <c r="F57" s="668">
        <v>21965</v>
      </c>
      <c r="G57" s="654">
        <f t="shared" ref="G57:G66" si="5">F57-D57</f>
        <v>7</v>
      </c>
      <c r="H57" s="659">
        <f t="shared" ref="H57:H66" si="6">F57/D57*100</f>
        <v>100.03187904180709</v>
      </c>
      <c r="I57" s="196"/>
      <c r="K57" s="4"/>
    </row>
    <row r="58" spans="1:12" ht="16.5">
      <c r="A58" s="744" t="s">
        <v>165</v>
      </c>
      <c r="B58" s="745"/>
      <c r="C58" s="670" t="s">
        <v>28</v>
      </c>
      <c r="D58" s="668">
        <v>17398</v>
      </c>
      <c r="E58" s="668">
        <v>17718</v>
      </c>
      <c r="F58" s="668">
        <v>17793</v>
      </c>
      <c r="G58" s="654">
        <f>F58-D58</f>
        <v>395</v>
      </c>
      <c r="H58" s="659">
        <f>F58/D58*100</f>
        <v>102.27037590527648</v>
      </c>
      <c r="I58" s="196"/>
      <c r="K58" s="4"/>
    </row>
    <row r="59" spans="1:12" ht="18" customHeight="1">
      <c r="A59" s="751" t="s">
        <v>306</v>
      </c>
      <c r="B59" s="752"/>
      <c r="C59" s="670"/>
      <c r="D59" s="668"/>
      <c r="E59" s="668"/>
      <c r="F59" s="668"/>
      <c r="G59" s="654"/>
      <c r="H59" s="659"/>
      <c r="I59" s="196"/>
      <c r="K59" s="4"/>
    </row>
    <row r="60" spans="1:12" ht="16.5">
      <c r="A60" s="751" t="s">
        <v>151</v>
      </c>
      <c r="B60" s="752"/>
      <c r="C60" s="670" t="s">
        <v>28</v>
      </c>
      <c r="D60" s="668">
        <v>34698</v>
      </c>
      <c r="E60" s="668">
        <v>34764</v>
      </c>
      <c r="F60" s="668">
        <f>F61+F62</f>
        <v>35068</v>
      </c>
      <c r="G60" s="654">
        <f t="shared" si="5"/>
        <v>370</v>
      </c>
      <c r="H60" s="659">
        <f t="shared" si="6"/>
        <v>101.06634388149173</v>
      </c>
      <c r="I60" s="196"/>
      <c r="K60" s="4"/>
    </row>
    <row r="61" spans="1:12" ht="16.5">
      <c r="A61" s="744" t="s">
        <v>164</v>
      </c>
      <c r="B61" s="745"/>
      <c r="C61" s="670" t="s">
        <v>28</v>
      </c>
      <c r="D61" s="668">
        <v>21632</v>
      </c>
      <c r="E61" s="668">
        <v>21517</v>
      </c>
      <c r="F61" s="668">
        <v>21629</v>
      </c>
      <c r="G61" s="654">
        <f t="shared" si="5"/>
        <v>-3</v>
      </c>
      <c r="H61" s="659">
        <f t="shared" si="6"/>
        <v>99.98613165680473</v>
      </c>
      <c r="I61" s="196"/>
      <c r="K61" s="4"/>
    </row>
    <row r="62" spans="1:12" ht="16.5">
      <c r="A62" s="744" t="s">
        <v>165</v>
      </c>
      <c r="B62" s="745"/>
      <c r="C62" s="670" t="s">
        <v>28</v>
      </c>
      <c r="D62" s="668">
        <v>13066</v>
      </c>
      <c r="E62" s="668">
        <v>13247</v>
      </c>
      <c r="F62" s="668">
        <v>13439</v>
      </c>
      <c r="G62" s="654">
        <f>F62-D62</f>
        <v>373</v>
      </c>
      <c r="H62" s="659">
        <f t="shared" si="6"/>
        <v>102.85473748660645</v>
      </c>
      <c r="I62" s="196"/>
      <c r="K62" s="4"/>
    </row>
    <row r="63" spans="1:12" ht="16.5">
      <c r="A63" s="753" t="s">
        <v>150</v>
      </c>
      <c r="B63" s="754"/>
      <c r="C63" s="670" t="s">
        <v>28</v>
      </c>
      <c r="D63" s="668">
        <v>1874</v>
      </c>
      <c r="E63" s="668">
        <v>1900</v>
      </c>
      <c r="F63" s="668">
        <f>F64+F65</f>
        <v>1909</v>
      </c>
      <c r="G63" s="654">
        <f t="shared" si="5"/>
        <v>35</v>
      </c>
      <c r="H63" s="659">
        <f t="shared" si="6"/>
        <v>101.86766275346852</v>
      </c>
      <c r="I63" s="196"/>
      <c r="K63" s="4"/>
      <c r="L63" s="37"/>
    </row>
    <row r="64" spans="1:12" ht="16.5">
      <c r="A64" s="744" t="s">
        <v>164</v>
      </c>
      <c r="B64" s="745"/>
      <c r="C64" s="670" t="s">
        <v>28</v>
      </c>
      <c r="D64" s="668">
        <v>321</v>
      </c>
      <c r="E64" s="668">
        <v>317</v>
      </c>
      <c r="F64" s="668">
        <v>309</v>
      </c>
      <c r="G64" s="654">
        <f t="shared" si="5"/>
        <v>-12</v>
      </c>
      <c r="H64" s="659">
        <f t="shared" si="6"/>
        <v>96.261682242990659</v>
      </c>
      <c r="I64" s="196"/>
      <c r="K64" s="4"/>
    </row>
    <row r="65" spans="1:11" ht="16.5">
      <c r="A65" s="744" t="s">
        <v>165</v>
      </c>
      <c r="B65" s="745"/>
      <c r="C65" s="670" t="s">
        <v>28</v>
      </c>
      <c r="D65" s="668">
        <v>1553</v>
      </c>
      <c r="E65" s="668">
        <v>1583</v>
      </c>
      <c r="F65" s="668">
        <v>1600</v>
      </c>
      <c r="G65" s="654">
        <f t="shared" si="5"/>
        <v>47</v>
      </c>
      <c r="H65" s="659">
        <f t="shared" si="6"/>
        <v>103.02640051513201</v>
      </c>
      <c r="I65" s="196"/>
      <c r="K65" s="4"/>
    </row>
    <row r="66" spans="1:11" ht="33.75" customHeight="1" thickBot="1">
      <c r="A66" s="785" t="s">
        <v>329</v>
      </c>
      <c r="B66" s="786"/>
      <c r="C66" s="671" t="s">
        <v>28</v>
      </c>
      <c r="D66" s="669">
        <v>2784</v>
      </c>
      <c r="E66" s="669">
        <v>2893</v>
      </c>
      <c r="F66" s="669">
        <f>F56-F60-F63</f>
        <v>2781</v>
      </c>
      <c r="G66" s="247">
        <f t="shared" si="5"/>
        <v>-3</v>
      </c>
      <c r="H66" s="672">
        <f t="shared" si="6"/>
        <v>99.892241379310349</v>
      </c>
      <c r="I66" s="197"/>
      <c r="K66" s="4"/>
    </row>
    <row r="67" spans="1:11">
      <c r="I67" s="54"/>
    </row>
    <row r="74" spans="1:11">
      <c r="B74" s="11"/>
      <c r="C74" s="11"/>
      <c r="D74" s="11"/>
      <c r="E74" s="11"/>
      <c r="F74" s="11"/>
      <c r="G74" s="11"/>
      <c r="H74" s="11"/>
      <c r="I74" s="11"/>
    </row>
  </sheetData>
  <mergeCells count="55">
    <mergeCell ref="A50:H50"/>
    <mergeCell ref="A52:H52"/>
    <mergeCell ref="A43:B43"/>
    <mergeCell ref="A44:B44"/>
    <mergeCell ref="A45:B45"/>
    <mergeCell ref="A46:B46"/>
    <mergeCell ref="A47:H47"/>
    <mergeCell ref="A66:B66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54:B55"/>
    <mergeCell ref="E54:E55"/>
    <mergeCell ref="A56:B56"/>
    <mergeCell ref="A57:B57"/>
    <mergeCell ref="A58:B58"/>
    <mergeCell ref="A59:B59"/>
    <mergeCell ref="E3:E5"/>
    <mergeCell ref="A3:A5"/>
    <mergeCell ref="A61:B61"/>
    <mergeCell ref="C54:C55"/>
    <mergeCell ref="D54:D55"/>
    <mergeCell ref="A29:H29"/>
    <mergeCell ref="A31:B32"/>
    <mergeCell ref="C31:C32"/>
    <mergeCell ref="D31:D32"/>
    <mergeCell ref="E31:E32"/>
    <mergeCell ref="F31:F32"/>
    <mergeCell ref="G31:H31"/>
    <mergeCell ref="A33:B33"/>
    <mergeCell ref="A34:B34"/>
    <mergeCell ref="A35:B35"/>
    <mergeCell ref="A36:B36"/>
    <mergeCell ref="A64:B64"/>
    <mergeCell ref="A65:B65"/>
    <mergeCell ref="A27:H27"/>
    <mergeCell ref="F54:F55"/>
    <mergeCell ref="G54:H54"/>
    <mergeCell ref="A60:B60"/>
    <mergeCell ref="A62:B62"/>
    <mergeCell ref="A63:B63"/>
    <mergeCell ref="A37:B37"/>
    <mergeCell ref="A38:B38"/>
    <mergeCell ref="A39:B39"/>
    <mergeCell ref="A40:B40"/>
    <mergeCell ref="A41:B41"/>
    <mergeCell ref="A42:B42"/>
    <mergeCell ref="A48:H48"/>
    <mergeCell ref="A49:H49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9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27"/>
  <sheetViews>
    <sheetView zoomScale="90" zoomScaleNormal="90" workbookViewId="0">
      <selection activeCell="E72" sqref="E72"/>
    </sheetView>
  </sheetViews>
  <sheetFormatPr defaultColWidth="9.140625" defaultRowHeight="12.75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808" t="s">
        <v>41</v>
      </c>
      <c r="B1" s="808"/>
      <c r="C1" s="808"/>
      <c r="D1" s="808"/>
      <c r="E1" s="808"/>
      <c r="F1" s="808"/>
      <c r="G1" s="808"/>
      <c r="H1" s="808"/>
    </row>
    <row r="2" spans="1:13" ht="19.5" thickBot="1">
      <c r="A2" s="215"/>
      <c r="B2" s="215"/>
      <c r="C2" s="215"/>
      <c r="D2" s="215"/>
      <c r="E2" s="215"/>
      <c r="F2" s="215"/>
      <c r="H2" s="10"/>
    </row>
    <row r="3" spans="1:13" ht="51.75" thickBot="1">
      <c r="A3" s="722" t="s">
        <v>66</v>
      </c>
      <c r="B3" s="724" t="s">
        <v>387</v>
      </c>
      <c r="C3" s="810" t="s">
        <v>64</v>
      </c>
      <c r="D3" s="811"/>
      <c r="E3" s="811"/>
      <c r="F3" s="812"/>
      <c r="G3" s="565" t="s">
        <v>142</v>
      </c>
      <c r="H3" s="566" t="s">
        <v>58</v>
      </c>
      <c r="M3" s="28"/>
    </row>
    <row r="4" spans="1:13" ht="54.75" customHeight="1" thickBot="1">
      <c r="A4" s="723"/>
      <c r="B4" s="809"/>
      <c r="C4" s="567" t="s">
        <v>531</v>
      </c>
      <c r="D4" s="560" t="s">
        <v>381</v>
      </c>
      <c r="E4" s="560" t="s">
        <v>532</v>
      </c>
      <c r="F4" s="568" t="s">
        <v>568</v>
      </c>
      <c r="G4" s="569" t="s">
        <v>532</v>
      </c>
      <c r="H4" s="560" t="s">
        <v>532</v>
      </c>
      <c r="M4" s="29"/>
    </row>
    <row r="5" spans="1:13" ht="36.75" customHeight="1">
      <c r="A5" s="574" t="s">
        <v>155</v>
      </c>
      <c r="B5" s="575" t="s">
        <v>28</v>
      </c>
      <c r="C5" s="570">
        <v>1539</v>
      </c>
      <c r="D5" s="561">
        <v>1839</v>
      </c>
      <c r="E5" s="570">
        <v>1618</v>
      </c>
      <c r="F5" s="557">
        <f>E5-C5</f>
        <v>79</v>
      </c>
      <c r="G5" s="673">
        <v>253</v>
      </c>
      <c r="H5" s="557">
        <v>21100</v>
      </c>
      <c r="M5" s="29"/>
    </row>
    <row r="6" spans="1:13" ht="20.25" customHeight="1" thickBot="1">
      <c r="A6" s="576" t="s">
        <v>32</v>
      </c>
      <c r="B6" s="577" t="s">
        <v>28</v>
      </c>
      <c r="C6" s="571">
        <v>858</v>
      </c>
      <c r="D6" s="562">
        <v>1094</v>
      </c>
      <c r="E6" s="582">
        <v>896</v>
      </c>
      <c r="F6" s="109">
        <f>E6-C6</f>
        <v>38</v>
      </c>
      <c r="G6" s="109">
        <v>192</v>
      </c>
      <c r="H6" s="558">
        <v>16500</v>
      </c>
      <c r="M6" s="29"/>
    </row>
    <row r="7" spans="1:13" ht="35.25" customHeight="1" thickBot="1">
      <c r="A7" s="578" t="s">
        <v>40</v>
      </c>
      <c r="B7" s="579" t="s">
        <v>29</v>
      </c>
      <c r="C7" s="572">
        <v>0.7</v>
      </c>
      <c r="D7" s="563">
        <v>0.9</v>
      </c>
      <c r="E7" s="572">
        <v>0.7</v>
      </c>
      <c r="F7" s="216">
        <f>E7-C7</f>
        <v>0</v>
      </c>
      <c r="G7" s="555">
        <v>1.2</v>
      </c>
      <c r="H7" s="584">
        <v>1.1000000000000001</v>
      </c>
      <c r="M7" s="29"/>
    </row>
    <row r="8" spans="1:13" ht="54.75" customHeight="1" thickBot="1">
      <c r="A8" s="580" t="s">
        <v>51</v>
      </c>
      <c r="B8" s="579" t="s">
        <v>33</v>
      </c>
      <c r="C8" s="573">
        <v>2068</v>
      </c>
      <c r="D8" s="564">
        <v>1858</v>
      </c>
      <c r="E8" s="583">
        <v>3529</v>
      </c>
      <c r="F8" s="109">
        <f>E8-C8</f>
        <v>1461</v>
      </c>
      <c r="G8" s="689">
        <v>469</v>
      </c>
      <c r="H8" s="110">
        <v>53000</v>
      </c>
      <c r="M8" s="29"/>
    </row>
    <row r="9" spans="1:13" ht="43.5" customHeight="1" thickBot="1">
      <c r="A9" s="581" t="s">
        <v>48</v>
      </c>
      <c r="B9" s="579" t="s">
        <v>28</v>
      </c>
      <c r="C9" s="572">
        <v>0.7</v>
      </c>
      <c r="D9" s="563">
        <v>1</v>
      </c>
      <c r="E9" s="572">
        <v>0.5</v>
      </c>
      <c r="F9" s="216">
        <f>E9-C9</f>
        <v>-0.19999999999999996</v>
      </c>
      <c r="G9" s="555">
        <v>0.9</v>
      </c>
      <c r="H9" s="559">
        <v>0.39800000000000002</v>
      </c>
    </row>
    <row r="10" spans="1:13" ht="33" hidden="1">
      <c r="A10" s="40" t="s">
        <v>159</v>
      </c>
      <c r="B10" s="41"/>
      <c r="C10" s="42"/>
      <c r="D10" s="43"/>
      <c r="E10" s="43"/>
      <c r="F10" s="61"/>
      <c r="G10" s="60"/>
      <c r="H10" s="44"/>
    </row>
    <row r="11" spans="1:13" ht="21" hidden="1" customHeight="1">
      <c r="A11" s="45" t="s">
        <v>160</v>
      </c>
      <c r="B11" s="46" t="s">
        <v>29</v>
      </c>
      <c r="C11" s="47">
        <v>21.5</v>
      </c>
      <c r="D11" s="38"/>
      <c r="E11" s="38">
        <v>29.4</v>
      </c>
      <c r="F11" s="47">
        <f>E11-C11</f>
        <v>7.8999999999999986</v>
      </c>
      <c r="G11" s="62"/>
      <c r="H11" s="48"/>
    </row>
    <row r="12" spans="1:13" ht="21" hidden="1" customHeight="1">
      <c r="A12" s="45" t="s">
        <v>161</v>
      </c>
      <c r="B12" s="46" t="s">
        <v>29</v>
      </c>
      <c r="C12" s="47">
        <v>69.2</v>
      </c>
      <c r="D12" s="38"/>
      <c r="E12" s="38">
        <v>64.7</v>
      </c>
      <c r="F12" s="47">
        <f>E12-C12</f>
        <v>-4.5</v>
      </c>
      <c r="G12" s="62"/>
      <c r="H12" s="48"/>
    </row>
    <row r="13" spans="1:13" ht="19.5" hidden="1" customHeight="1" thickBot="1">
      <c r="A13" s="49" t="s">
        <v>162</v>
      </c>
      <c r="B13" s="50" t="s">
        <v>29</v>
      </c>
      <c r="C13" s="39">
        <v>9.3000000000000007</v>
      </c>
      <c r="D13" s="51"/>
      <c r="E13" s="51">
        <v>5.9</v>
      </c>
      <c r="F13" s="39">
        <f>E13-C13</f>
        <v>-3.4000000000000004</v>
      </c>
      <c r="G13" s="63"/>
      <c r="H13" s="52"/>
    </row>
    <row r="14" spans="1:13" s="4" customFormat="1" ht="40.5" customHeight="1">
      <c r="A14" s="214"/>
      <c r="B14" s="108"/>
      <c r="C14" s="108"/>
      <c r="D14" s="108"/>
      <c r="E14" s="108"/>
      <c r="F14" s="108"/>
      <c r="G14" s="108"/>
      <c r="H14" s="108"/>
      <c r="I14" s="108"/>
    </row>
    <row r="15" spans="1:13" s="4" customFormat="1" ht="19.5" customHeight="1">
      <c r="A15" s="5"/>
      <c r="B15" s="366"/>
      <c r="C15" s="217"/>
      <c r="D15" s="217"/>
      <c r="E15" s="367"/>
    </row>
    <row r="16" spans="1:13" s="4" customFormat="1" ht="19.5" customHeight="1">
      <c r="A16" s="5"/>
      <c r="B16" s="366"/>
      <c r="C16" s="217"/>
      <c r="D16" s="217"/>
      <c r="E16" s="367"/>
    </row>
    <row r="17" spans="1:18" s="4" customFormat="1" ht="21.75" customHeight="1">
      <c r="A17" s="5"/>
      <c r="B17" s="366"/>
      <c r="C17" s="217"/>
      <c r="D17" s="217"/>
      <c r="E17" s="367"/>
    </row>
    <row r="18" spans="1:18" s="4" customFormat="1" ht="19.5" customHeight="1">
      <c r="A18" s="5"/>
      <c r="B18" s="366"/>
      <c r="C18" s="217"/>
      <c r="D18" s="217"/>
      <c r="E18" s="367"/>
    </row>
    <row r="19" spans="1:18" s="4" customFormat="1" ht="19.5" customHeight="1">
      <c r="A19" s="5"/>
      <c r="B19" s="366"/>
      <c r="C19" s="217"/>
      <c r="D19" s="217"/>
      <c r="E19" s="367"/>
    </row>
    <row r="20" spans="1:18" s="4" customFormat="1" ht="19.5" customHeight="1">
      <c r="A20" s="5"/>
      <c r="B20" s="366"/>
      <c r="C20" s="217"/>
      <c r="D20" s="217"/>
      <c r="E20" s="367"/>
    </row>
    <row r="21" spans="1:18" s="4" customFormat="1" ht="19.5" customHeight="1">
      <c r="A21" s="5"/>
      <c r="B21" s="366"/>
      <c r="C21" s="217"/>
      <c r="D21" s="217"/>
      <c r="E21" s="367"/>
      <c r="P21" s="22"/>
      <c r="Q21" s="57"/>
      <c r="R21" s="57"/>
    </row>
    <row r="22" spans="1:18" s="4" customFormat="1" ht="19.5" customHeight="1">
      <c r="A22" s="5"/>
      <c r="B22" s="366"/>
      <c r="C22" s="217"/>
      <c r="D22" s="217"/>
      <c r="E22" s="367"/>
      <c r="P22" s="22"/>
      <c r="Q22" s="57"/>
      <c r="R22" s="57"/>
    </row>
    <row r="23" spans="1:18" ht="15.75">
      <c r="P23" s="22"/>
      <c r="Q23" s="57"/>
      <c r="R23" s="57"/>
    </row>
    <row r="24" spans="1:18" ht="15.75">
      <c r="P24" s="22"/>
      <c r="Q24" s="57"/>
      <c r="R24" s="57"/>
    </row>
    <row r="25" spans="1:18" ht="15.75">
      <c r="P25" s="22"/>
      <c r="Q25" s="57"/>
      <c r="R25" s="57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90"/>
  <sheetViews>
    <sheetView view="pageBreakPreview" zoomScale="90" zoomScaleSheetLayoutView="90" zoomScalePageLayoutView="80" workbookViewId="0">
      <selection activeCell="I125" sqref="I125"/>
    </sheetView>
  </sheetViews>
  <sheetFormatPr defaultColWidth="9.140625"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>
      <c r="A1" s="823" t="s">
        <v>327</v>
      </c>
      <c r="B1" s="823"/>
      <c r="C1" s="823"/>
      <c r="D1" s="823"/>
      <c r="E1" s="823"/>
      <c r="F1" s="823"/>
      <c r="G1" s="823"/>
      <c r="H1" s="823"/>
      <c r="I1" s="823"/>
      <c r="J1" s="823"/>
      <c r="K1" s="95"/>
      <c r="L1" s="21"/>
      <c r="M1" s="21"/>
    </row>
    <row r="2" spans="1:13" ht="22.5" customHeight="1" thickBot="1">
      <c r="A2" s="833"/>
      <c r="B2" s="826" t="s">
        <v>319</v>
      </c>
      <c r="C2" s="827"/>
      <c r="D2" s="828"/>
      <c r="E2" s="826" t="s">
        <v>58</v>
      </c>
      <c r="F2" s="827"/>
      <c r="G2" s="828"/>
      <c r="H2" s="836" t="s">
        <v>25</v>
      </c>
      <c r="I2" s="827"/>
      <c r="J2" s="828"/>
      <c r="K2" s="19"/>
      <c r="L2" s="21"/>
      <c r="M2" s="21"/>
    </row>
    <row r="3" spans="1:13" ht="14.25">
      <c r="A3" s="834"/>
      <c r="B3" s="837" t="s">
        <v>22</v>
      </c>
      <c r="C3" s="816" t="s">
        <v>26</v>
      </c>
      <c r="D3" s="824" t="s">
        <v>390</v>
      </c>
      <c r="E3" s="829" t="s">
        <v>22</v>
      </c>
      <c r="F3" s="831" t="s">
        <v>26</v>
      </c>
      <c r="G3" s="832" t="s">
        <v>390</v>
      </c>
      <c r="H3" s="838" t="s">
        <v>22</v>
      </c>
      <c r="I3" s="816" t="s">
        <v>26</v>
      </c>
      <c r="J3" s="824" t="s">
        <v>390</v>
      </c>
      <c r="K3" s="20"/>
      <c r="L3" s="20"/>
      <c r="M3" s="20"/>
    </row>
    <row r="4" spans="1:13" ht="57.75" customHeight="1" thickBot="1">
      <c r="A4" s="835"/>
      <c r="B4" s="830"/>
      <c r="C4" s="817"/>
      <c r="D4" s="825"/>
      <c r="E4" s="830"/>
      <c r="F4" s="817"/>
      <c r="G4" s="825"/>
      <c r="H4" s="839"/>
      <c r="I4" s="817"/>
      <c r="J4" s="825"/>
      <c r="K4" s="20"/>
      <c r="L4" s="20"/>
      <c r="M4" s="20"/>
    </row>
    <row r="5" spans="1:13" ht="18" hidden="1" customHeight="1">
      <c r="A5" s="368" t="s">
        <v>10</v>
      </c>
      <c r="B5" s="369">
        <v>2679.4</v>
      </c>
      <c r="C5" s="370">
        <v>101.1</v>
      </c>
      <c r="D5" s="371">
        <v>101.1</v>
      </c>
      <c r="E5" s="369">
        <v>1662.34</v>
      </c>
      <c r="F5" s="372">
        <f>E5/1645.8*100</f>
        <v>101.00498237938996</v>
      </c>
      <c r="G5" s="373">
        <f t="shared" ref="G5:G10" si="0">E5/1645.8*100</f>
        <v>101.00498237938996</v>
      </c>
      <c r="H5" s="369">
        <v>1506.8</v>
      </c>
      <c r="I5" s="370">
        <v>102.2</v>
      </c>
      <c r="J5" s="371">
        <v>102.2</v>
      </c>
      <c r="K5" s="20"/>
      <c r="L5" s="20"/>
      <c r="M5" s="20"/>
    </row>
    <row r="6" spans="1:13" ht="18" hidden="1" customHeight="1">
      <c r="A6" s="374" t="s">
        <v>11</v>
      </c>
      <c r="B6" s="375">
        <v>2703.1</v>
      </c>
      <c r="C6" s="363">
        <v>100.9</v>
      </c>
      <c r="D6" s="376">
        <v>102</v>
      </c>
      <c r="E6" s="375">
        <v>1671.55</v>
      </c>
      <c r="F6" s="377">
        <f t="shared" ref="F6:F11" si="1">E6/E5*100</f>
        <v>100.55403828338368</v>
      </c>
      <c r="G6" s="378">
        <f t="shared" si="0"/>
        <v>101.56458864989671</v>
      </c>
      <c r="H6" s="375">
        <v>1524.3</v>
      </c>
      <c r="I6" s="363">
        <v>101.2</v>
      </c>
      <c r="J6" s="376">
        <v>103.4</v>
      </c>
      <c r="K6" s="20"/>
      <c r="L6" s="20"/>
      <c r="M6" s="20"/>
    </row>
    <row r="7" spans="1:13" ht="18" hidden="1" customHeight="1">
      <c r="A7" s="374" t="s">
        <v>12</v>
      </c>
      <c r="B7" s="375">
        <v>2800.3</v>
      </c>
      <c r="C7" s="363">
        <v>103.6</v>
      </c>
      <c r="D7" s="376">
        <v>105.6</v>
      </c>
      <c r="E7" s="375">
        <v>1684.83</v>
      </c>
      <c r="F7" s="377">
        <f t="shared" si="1"/>
        <v>100.79447219646435</v>
      </c>
      <c r="G7" s="378">
        <f t="shared" si="0"/>
        <v>102.37149106817354</v>
      </c>
      <c r="H7" s="375">
        <v>1542.5</v>
      </c>
      <c r="I7" s="363">
        <v>101.2</v>
      </c>
      <c r="J7" s="376">
        <v>104.7</v>
      </c>
      <c r="K7" s="20"/>
      <c r="L7" s="20"/>
      <c r="M7" s="20"/>
    </row>
    <row r="8" spans="1:13" ht="18" hidden="1" customHeight="1">
      <c r="A8" s="374" t="s">
        <v>13</v>
      </c>
      <c r="B8" s="375">
        <v>2903.6</v>
      </c>
      <c r="C8" s="363">
        <v>103.7</v>
      </c>
      <c r="D8" s="376">
        <v>109.5</v>
      </c>
      <c r="E8" s="375">
        <v>1703.7</v>
      </c>
      <c r="F8" s="377">
        <f t="shared" si="1"/>
        <v>101.11999430209578</v>
      </c>
      <c r="G8" s="378">
        <f t="shared" si="0"/>
        <v>103.51804593510757</v>
      </c>
      <c r="H8" s="375">
        <v>1555.4</v>
      </c>
      <c r="I8" s="363">
        <v>100.8</v>
      </c>
      <c r="J8" s="376">
        <v>105.5</v>
      </c>
      <c r="K8" s="20"/>
      <c r="L8" s="19"/>
      <c r="M8" s="19"/>
    </row>
    <row r="9" spans="1:13" ht="18" hidden="1" customHeight="1">
      <c r="A9" s="374" t="s">
        <v>14</v>
      </c>
      <c r="B9" s="375">
        <v>2944.1</v>
      </c>
      <c r="C9" s="363">
        <v>101.4</v>
      </c>
      <c r="D9" s="376">
        <v>111.1</v>
      </c>
      <c r="E9" s="375">
        <v>1752.4</v>
      </c>
      <c r="F9" s="377">
        <f t="shared" si="1"/>
        <v>102.85848447496626</v>
      </c>
      <c r="G9" s="378">
        <f t="shared" si="0"/>
        <v>106.47709320695104</v>
      </c>
      <c r="H9" s="375">
        <v>1589.8</v>
      </c>
      <c r="I9" s="363">
        <v>102.2</v>
      </c>
      <c r="J9" s="376">
        <v>107.9</v>
      </c>
      <c r="K9" s="13"/>
      <c r="L9" s="13"/>
      <c r="M9" s="13"/>
    </row>
    <row r="10" spans="1:13" ht="18" hidden="1" customHeight="1">
      <c r="A10" s="374" t="s">
        <v>15</v>
      </c>
      <c r="B10" s="375">
        <v>2989.1</v>
      </c>
      <c r="C10" s="363">
        <v>101.5</v>
      </c>
      <c r="D10" s="376">
        <v>112.8</v>
      </c>
      <c r="E10" s="375">
        <v>1769.4</v>
      </c>
      <c r="F10" s="377">
        <f t="shared" si="1"/>
        <v>100.97009815110705</v>
      </c>
      <c r="G10" s="378">
        <f t="shared" si="0"/>
        <v>107.5100255195042</v>
      </c>
      <c r="H10" s="375">
        <v>1666.3</v>
      </c>
      <c r="I10" s="363">
        <v>102.2</v>
      </c>
      <c r="J10" s="376">
        <v>113.1</v>
      </c>
      <c r="K10" s="13"/>
      <c r="L10" s="13"/>
      <c r="M10" s="13"/>
    </row>
    <row r="11" spans="1:13" ht="18" hidden="1" customHeight="1">
      <c r="A11" s="374" t="s">
        <v>119</v>
      </c>
      <c r="B11" s="375">
        <v>2970.1</v>
      </c>
      <c r="C11" s="363">
        <v>99.4</v>
      </c>
      <c r="D11" s="376">
        <v>112</v>
      </c>
      <c r="E11" s="375">
        <v>1775.6</v>
      </c>
      <c r="F11" s="377">
        <f t="shared" si="1"/>
        <v>100.35040126596586</v>
      </c>
      <c r="G11" s="378">
        <f>E11/1645.8*100</f>
        <v>107.88674200996475</v>
      </c>
      <c r="H11" s="375">
        <v>1726.5</v>
      </c>
      <c r="I11" s="377">
        <f t="shared" ref="I11:I17" si="2">H11/H10*100</f>
        <v>103.61279481485927</v>
      </c>
      <c r="J11" s="378">
        <f>H11/1473.8*100</f>
        <v>117.14615280227983</v>
      </c>
      <c r="K11" s="13"/>
      <c r="L11" s="13"/>
      <c r="M11" s="13"/>
    </row>
    <row r="12" spans="1:13" ht="18" hidden="1" customHeight="1">
      <c r="A12" s="374" t="s">
        <v>127</v>
      </c>
      <c r="B12" s="375">
        <v>2889.4</v>
      </c>
      <c r="C12" s="377">
        <f t="shared" ref="C12:C17" si="3">B12/B11*100</f>
        <v>97.282919767011222</v>
      </c>
      <c r="D12" s="379">
        <f>B12/2650.25*100</f>
        <v>109.0236770116027</v>
      </c>
      <c r="E12" s="375">
        <v>1783.1</v>
      </c>
      <c r="F12" s="377">
        <f t="shared" ref="F12:F17" si="4">E12/E11*100</f>
        <v>100.42239243072764</v>
      </c>
      <c r="G12" s="378">
        <f>E12/1645.8*100</f>
        <v>108.3424474419735</v>
      </c>
      <c r="H12" s="375">
        <v>1656.9</v>
      </c>
      <c r="I12" s="377">
        <f t="shared" si="2"/>
        <v>95.968722849695922</v>
      </c>
      <c r="J12" s="378">
        <f>H12/1473.8*100</f>
        <v>112.42366671190123</v>
      </c>
      <c r="K12" s="13"/>
      <c r="L12" s="13"/>
      <c r="M12" s="13"/>
    </row>
    <row r="13" spans="1:13" ht="18" hidden="1" customHeight="1">
      <c r="A13" s="380" t="s">
        <v>133</v>
      </c>
      <c r="B13" s="381">
        <v>2726.8</v>
      </c>
      <c r="C13" s="382">
        <f t="shared" si="3"/>
        <v>94.372534090122514</v>
      </c>
      <c r="D13" s="383">
        <f>B13/2650.25*100</f>
        <v>102.88840675407982</v>
      </c>
      <c r="E13" s="381">
        <v>1718.9</v>
      </c>
      <c r="F13" s="382">
        <f t="shared" si="4"/>
        <v>96.399528910324733</v>
      </c>
      <c r="G13" s="384">
        <f>E13/1645.8*100</f>
        <v>104.44160894397862</v>
      </c>
      <c r="H13" s="381">
        <v>1640.4</v>
      </c>
      <c r="I13" s="382">
        <f t="shared" si="2"/>
        <v>99.004164403403948</v>
      </c>
      <c r="J13" s="384">
        <f>H13/1473.8*100</f>
        <v>111.30411181978559</v>
      </c>
      <c r="K13" s="13"/>
      <c r="L13" s="13"/>
      <c r="M13" s="13"/>
    </row>
    <row r="14" spans="1:13" ht="18" hidden="1" customHeight="1">
      <c r="A14" s="380" t="s">
        <v>134</v>
      </c>
      <c r="B14" s="381">
        <v>2842.3</v>
      </c>
      <c r="C14" s="382">
        <f t="shared" si="3"/>
        <v>104.23573419392696</v>
      </c>
      <c r="D14" s="383">
        <f>B14/2650.25*100</f>
        <v>107.24648618054901</v>
      </c>
      <c r="E14" s="381">
        <v>1788.9</v>
      </c>
      <c r="F14" s="382">
        <f t="shared" si="4"/>
        <v>104.07237186572809</v>
      </c>
      <c r="G14" s="384">
        <f>E14/1645.8*100</f>
        <v>108.69485964272695</v>
      </c>
      <c r="H14" s="381">
        <v>1706.3</v>
      </c>
      <c r="I14" s="382">
        <f t="shared" si="2"/>
        <v>104.01731285052425</v>
      </c>
      <c r="J14" s="384">
        <f>H14/1473.8*100</f>
        <v>115.77554620708372</v>
      </c>
      <c r="K14" s="13"/>
      <c r="L14" s="13"/>
      <c r="M14" s="13"/>
    </row>
    <row r="15" spans="1:13" ht="18" hidden="1" customHeight="1" thickBot="1">
      <c r="A15" s="380" t="s">
        <v>139</v>
      </c>
      <c r="B15" s="381">
        <v>2955.4</v>
      </c>
      <c r="C15" s="382">
        <f t="shared" si="3"/>
        <v>103.97917179748795</v>
      </c>
      <c r="D15" s="383">
        <f>B15/2650.25*100</f>
        <v>111.51400811244223</v>
      </c>
      <c r="E15" s="381">
        <v>1847.5</v>
      </c>
      <c r="F15" s="382">
        <f t="shared" si="4"/>
        <v>103.27575605120465</v>
      </c>
      <c r="G15" s="384">
        <f>E15/1645.8*100</f>
        <v>112.25543808482198</v>
      </c>
      <c r="H15" s="381">
        <v>1754.5</v>
      </c>
      <c r="I15" s="382">
        <f t="shared" si="2"/>
        <v>102.82482564613491</v>
      </c>
      <c r="J15" s="384">
        <f>H15/1473.8*100</f>
        <v>119.04600352829422</v>
      </c>
      <c r="K15" s="13"/>
      <c r="L15" s="13"/>
      <c r="M15" s="13"/>
    </row>
    <row r="16" spans="1:13" ht="18" hidden="1" customHeight="1">
      <c r="A16" s="385" t="s">
        <v>141</v>
      </c>
      <c r="B16" s="369">
        <v>3026.4</v>
      </c>
      <c r="C16" s="372">
        <f t="shared" si="3"/>
        <v>102.40238208025987</v>
      </c>
      <c r="D16" s="386">
        <f>B16/B16*100</f>
        <v>100</v>
      </c>
      <c r="E16" s="387">
        <v>1922.04</v>
      </c>
      <c r="F16" s="372">
        <f t="shared" si="4"/>
        <v>104.03464140730716</v>
      </c>
      <c r="G16" s="373">
        <f>E16/E16*100</f>
        <v>100</v>
      </c>
      <c r="H16" s="387">
        <v>1802</v>
      </c>
      <c r="I16" s="372">
        <f t="shared" si="2"/>
        <v>102.70732402393845</v>
      </c>
      <c r="J16" s="373">
        <f>H16/H16*100</f>
        <v>100</v>
      </c>
      <c r="K16" s="13"/>
      <c r="L16" s="13"/>
      <c r="M16" s="13"/>
    </row>
    <row r="17" spans="1:13" ht="18" hidden="1" customHeight="1">
      <c r="A17" s="388" t="s">
        <v>10</v>
      </c>
      <c r="B17" s="389">
        <v>3049.23</v>
      </c>
      <c r="C17" s="382">
        <f t="shared" si="3"/>
        <v>100.75436161776368</v>
      </c>
      <c r="D17" s="383">
        <f>B17/B16*100</f>
        <v>100.75436161776368</v>
      </c>
      <c r="E17" s="389">
        <v>2038.6</v>
      </c>
      <c r="F17" s="382">
        <f t="shared" si="4"/>
        <v>106.06438991904434</v>
      </c>
      <c r="G17" s="384">
        <f>E17/1922*100</f>
        <v>106.06659729448491</v>
      </c>
      <c r="H17" s="389">
        <v>1880</v>
      </c>
      <c r="I17" s="382">
        <f t="shared" si="2"/>
        <v>104.32852386237515</v>
      </c>
      <c r="J17" s="384">
        <f>H17/1802*100</f>
        <v>104.32852386237515</v>
      </c>
      <c r="K17" s="13"/>
      <c r="L17" s="13"/>
      <c r="M17" s="13"/>
    </row>
    <row r="18" spans="1:13" ht="18" hidden="1" customHeight="1">
      <c r="A18" s="388" t="s">
        <v>11</v>
      </c>
      <c r="B18" s="389">
        <v>3222.24</v>
      </c>
      <c r="C18" s="382">
        <f t="shared" ref="C18:C23" si="5">B18/B17*100</f>
        <v>105.67389144144586</v>
      </c>
      <c r="D18" s="383">
        <f>B18/B16*100</f>
        <v>106.4710547184774</v>
      </c>
      <c r="E18" s="389">
        <v>2109.6</v>
      </c>
      <c r="F18" s="382">
        <f t="shared" ref="F18:F23" si="6">E18/E17*100</f>
        <v>103.48278230157952</v>
      </c>
      <c r="G18" s="384">
        <f>E18/E16*100</f>
        <v>109.75838171942311</v>
      </c>
      <c r="H18" s="389">
        <v>1941</v>
      </c>
      <c r="I18" s="382">
        <f t="shared" ref="I18:I23" si="7">H18/H17*100</f>
        <v>103.24468085106382</v>
      </c>
      <c r="J18" s="384">
        <f>H18/H16*100</f>
        <v>107.71365149833518</v>
      </c>
      <c r="K18" s="13"/>
      <c r="L18" s="13"/>
      <c r="M18" s="13"/>
    </row>
    <row r="19" spans="1:13" ht="18" hidden="1" customHeight="1">
      <c r="A19" s="388" t="s">
        <v>12</v>
      </c>
      <c r="B19" s="389">
        <v>3317.51</v>
      </c>
      <c r="C19" s="382">
        <f t="shared" si="5"/>
        <v>102.95663885992354</v>
      </c>
      <c r="D19" s="383">
        <f>B19/B16*100</f>
        <v>109.61901929685436</v>
      </c>
      <c r="E19" s="389">
        <v>2179.4</v>
      </c>
      <c r="F19" s="382">
        <f t="shared" si="6"/>
        <v>103.3086841107319</v>
      </c>
      <c r="G19" s="384">
        <f>E19/E16*100</f>
        <v>113.38993985557013</v>
      </c>
      <c r="H19" s="389">
        <v>1993.5</v>
      </c>
      <c r="I19" s="382">
        <f t="shared" si="7"/>
        <v>102.7047913446677</v>
      </c>
      <c r="J19" s="384">
        <f>H19/H16*100</f>
        <v>110.62708102108768</v>
      </c>
      <c r="K19" s="13"/>
      <c r="L19" s="13"/>
      <c r="M19" s="13"/>
    </row>
    <row r="20" spans="1:13" ht="16.5" hidden="1" customHeight="1">
      <c r="A20" s="390" t="s">
        <v>13</v>
      </c>
      <c r="B20" s="389">
        <v>3437.04</v>
      </c>
      <c r="C20" s="382">
        <f t="shared" si="5"/>
        <v>103.60300345741234</v>
      </c>
      <c r="D20" s="383">
        <f>B20/B16*100</f>
        <v>113.56859635210151</v>
      </c>
      <c r="E20" s="389">
        <v>2274.83</v>
      </c>
      <c r="F20" s="382">
        <f t="shared" si="6"/>
        <v>104.37872809030007</v>
      </c>
      <c r="G20" s="384">
        <f>E20/E16*100</f>
        <v>118.35497700360034</v>
      </c>
      <c r="H20" s="381">
        <v>2070.3000000000002</v>
      </c>
      <c r="I20" s="382">
        <f t="shared" si="7"/>
        <v>103.85252069224981</v>
      </c>
      <c r="J20" s="384">
        <f>H20/H16*100</f>
        <v>114.88901220865706</v>
      </c>
      <c r="K20" s="13"/>
      <c r="L20" s="13"/>
      <c r="M20" s="13"/>
    </row>
    <row r="21" spans="1:13" ht="16.5" hidden="1" customHeight="1">
      <c r="A21" s="391" t="s">
        <v>14</v>
      </c>
      <c r="B21" s="392">
        <v>3674.67</v>
      </c>
      <c r="C21" s="377">
        <f t="shared" si="5"/>
        <v>106.91379791913972</v>
      </c>
      <c r="D21" s="379">
        <f>B21/B16*100</f>
        <v>121.42049960348929</v>
      </c>
      <c r="E21" s="392">
        <v>2357.1</v>
      </c>
      <c r="F21" s="377">
        <f t="shared" si="6"/>
        <v>103.61653398275914</v>
      </c>
      <c r="G21" s="378">
        <f>E21/E16*100</f>
        <v>122.63532496722232</v>
      </c>
      <c r="H21" s="375">
        <v>2155.1999999999998</v>
      </c>
      <c r="I21" s="377">
        <f t="shared" si="7"/>
        <v>104.10085494855817</v>
      </c>
      <c r="J21" s="378">
        <f>H21/H16*100</f>
        <v>119.60044395116536</v>
      </c>
      <c r="K21" s="13"/>
      <c r="L21" s="13"/>
      <c r="M21" s="13"/>
    </row>
    <row r="22" spans="1:13" ht="16.5" hidden="1" customHeight="1">
      <c r="A22" s="390" t="s">
        <v>15</v>
      </c>
      <c r="B22" s="389">
        <v>3705.87</v>
      </c>
      <c r="C22" s="382">
        <f t="shared" si="5"/>
        <v>100.84905583358506</v>
      </c>
      <c r="D22" s="383">
        <f>B22/B16*100</f>
        <v>122.45142743854083</v>
      </c>
      <c r="E22" s="389">
        <v>2355.83</v>
      </c>
      <c r="F22" s="382">
        <f t="shared" si="6"/>
        <v>99.946120232489079</v>
      </c>
      <c r="G22" s="384">
        <f>E22/E16*100</f>
        <v>122.56924933924371</v>
      </c>
      <c r="H22" s="381">
        <v>2173.9</v>
      </c>
      <c r="I22" s="382">
        <f t="shared" si="7"/>
        <v>100.86766889383819</v>
      </c>
      <c r="J22" s="384">
        <f>H22/H16*100</f>
        <v>120.63817980022198</v>
      </c>
      <c r="K22" s="13"/>
      <c r="L22" s="13"/>
      <c r="M22" s="13"/>
    </row>
    <row r="23" spans="1:13" ht="16.5" hidden="1" customHeight="1">
      <c r="A23" s="390" t="s">
        <v>119</v>
      </c>
      <c r="B23" s="389">
        <v>3734.85</v>
      </c>
      <c r="C23" s="382">
        <f t="shared" si="5"/>
        <v>100.78200260667536</v>
      </c>
      <c r="D23" s="383">
        <f>B23/B16*100</f>
        <v>123.40900079302139</v>
      </c>
      <c r="E23" s="389">
        <v>2382.3000000000002</v>
      </c>
      <c r="F23" s="382">
        <f t="shared" si="6"/>
        <v>101.12359550561798</v>
      </c>
      <c r="G23" s="384">
        <f>E23/E16*100</f>
        <v>123.94643191608917</v>
      </c>
      <c r="H23" s="381">
        <v>2147.4</v>
      </c>
      <c r="I23" s="382">
        <f t="shared" si="7"/>
        <v>98.780992685956122</v>
      </c>
      <c r="J23" s="384">
        <f>H23/H16*100</f>
        <v>119.16759156492786</v>
      </c>
      <c r="K23" s="13"/>
      <c r="L23" s="13"/>
      <c r="M23" s="13"/>
    </row>
    <row r="24" spans="1:13" ht="16.5" hidden="1" customHeight="1">
      <c r="A24" s="390" t="s">
        <v>127</v>
      </c>
      <c r="B24" s="392">
        <v>3311.01</v>
      </c>
      <c r="C24" s="377">
        <f t="shared" ref="C24:C31" si="8">B24/B23*100</f>
        <v>88.651753082453126</v>
      </c>
      <c r="D24" s="379">
        <f>B24/B16*100</f>
        <v>109.40424266455196</v>
      </c>
      <c r="E24" s="392">
        <v>2262.54</v>
      </c>
      <c r="F24" s="377">
        <f t="shared" ref="F24:F34" si="9">E24/E23*100</f>
        <v>94.972925324266456</v>
      </c>
      <c r="G24" s="378">
        <f>E24/E16*100</f>
        <v>117.71555222576013</v>
      </c>
      <c r="H24" s="375">
        <v>2068.1</v>
      </c>
      <c r="I24" s="377">
        <f t="shared" ref="I24:I31" si="10">H24/H23*100</f>
        <v>96.307162149576214</v>
      </c>
      <c r="J24" s="378">
        <f>H24/H16*100</f>
        <v>114.76692563817979</v>
      </c>
      <c r="K24" s="13"/>
      <c r="L24" s="13"/>
      <c r="M24" s="13"/>
    </row>
    <row r="25" spans="1:13" ht="16.5" hidden="1" customHeight="1">
      <c r="A25" s="390" t="s">
        <v>133</v>
      </c>
      <c r="B25" s="389">
        <v>3270.26</v>
      </c>
      <c r="C25" s="382">
        <f t="shared" si="8"/>
        <v>98.769257718943777</v>
      </c>
      <c r="D25" s="383">
        <f>B25/B16*100</f>
        <v>108.05775839280993</v>
      </c>
      <c r="E25" s="389">
        <v>2196.8000000000002</v>
      </c>
      <c r="F25" s="382">
        <f t="shared" si="9"/>
        <v>97.094416010324693</v>
      </c>
      <c r="G25" s="384">
        <f>E25/E16*100</f>
        <v>114.29522798693057</v>
      </c>
      <c r="H25" s="381">
        <v>2037.8</v>
      </c>
      <c r="I25" s="382">
        <f t="shared" si="10"/>
        <v>98.534887094434509</v>
      </c>
      <c r="J25" s="384">
        <f>H25/H16*100</f>
        <v>113.08546059933407</v>
      </c>
      <c r="K25" s="13"/>
      <c r="L25" s="13"/>
      <c r="M25" s="13"/>
    </row>
    <row r="26" spans="1:13" ht="16.5" hidden="1" customHeight="1">
      <c r="A26" s="390" t="s">
        <v>134</v>
      </c>
      <c r="B26" s="389">
        <v>3404.45</v>
      </c>
      <c r="C26" s="382">
        <f t="shared" si="8"/>
        <v>104.10334346504557</v>
      </c>
      <c r="D26" s="383">
        <f>B26/B16*100</f>
        <v>112.49173936029607</v>
      </c>
      <c r="E26" s="389">
        <v>2201.81</v>
      </c>
      <c r="F26" s="382">
        <f t="shared" si="9"/>
        <v>100.22805899490166</v>
      </c>
      <c r="G26" s="384">
        <f>E26/E16*100</f>
        <v>114.55588853509812</v>
      </c>
      <c r="H26" s="381">
        <v>2066.8000000000002</v>
      </c>
      <c r="I26" s="382">
        <f t="shared" si="10"/>
        <v>101.42310334674652</v>
      </c>
      <c r="J26" s="384">
        <f>H26/H16*100</f>
        <v>114.69478357380689</v>
      </c>
      <c r="K26" s="13"/>
      <c r="L26" s="13"/>
      <c r="M26" s="13"/>
    </row>
    <row r="27" spans="1:13" ht="16.5" hidden="1" customHeight="1" thickBot="1">
      <c r="A27" s="390" t="s">
        <v>139</v>
      </c>
      <c r="B27" s="389">
        <v>3476.63</v>
      </c>
      <c r="C27" s="382">
        <f>B27/B26*100</f>
        <v>102.12016625299241</v>
      </c>
      <c r="D27" s="383">
        <f>B27/B16*100</f>
        <v>114.87675125561722</v>
      </c>
      <c r="E27" s="389">
        <v>2225.09</v>
      </c>
      <c r="F27" s="382">
        <f>E27/E26*100</f>
        <v>101.05731193881398</v>
      </c>
      <c r="G27" s="384">
        <f>E27/E16*100</f>
        <v>115.76710162119417</v>
      </c>
      <c r="H27" s="381">
        <v>2093.5</v>
      </c>
      <c r="I27" s="382">
        <f>H27/H26*100</f>
        <v>101.2918521385717</v>
      </c>
      <c r="J27" s="384">
        <f>H27/H16*100</f>
        <v>116.1764705882353</v>
      </c>
      <c r="K27" s="13"/>
      <c r="L27" s="13"/>
      <c r="M27" s="13"/>
    </row>
    <row r="28" spans="1:13" ht="16.5" hidden="1" customHeight="1">
      <c r="A28" s="393" t="s">
        <v>154</v>
      </c>
      <c r="B28" s="387">
        <v>3437.58</v>
      </c>
      <c r="C28" s="372">
        <f>B28/B27*100</f>
        <v>98.876785852966805</v>
      </c>
      <c r="D28" s="373">
        <v>120.1</v>
      </c>
      <c r="E28" s="394">
        <v>2241.8000000000002</v>
      </c>
      <c r="F28" s="372">
        <f>E28/E27*100</f>
        <v>100.75098085920121</v>
      </c>
      <c r="G28" s="395">
        <f>E28/E16*100</f>
        <v>116.63649039562134</v>
      </c>
      <c r="H28" s="396">
        <v>2116.4</v>
      </c>
      <c r="I28" s="372">
        <f>H28/H27*100</f>
        <v>101.09386195366612</v>
      </c>
      <c r="J28" s="373">
        <f>H28/H16*100</f>
        <v>117.44728079911211</v>
      </c>
      <c r="K28" s="13"/>
      <c r="L28" s="13"/>
      <c r="M28" s="13"/>
    </row>
    <row r="29" spans="1:13" ht="16.5" hidden="1" customHeight="1">
      <c r="A29" s="397" t="s">
        <v>10</v>
      </c>
      <c r="B29" s="392">
        <v>3458.68</v>
      </c>
      <c r="C29" s="377">
        <f>B29/B28*100</f>
        <v>100.61380389692749</v>
      </c>
      <c r="D29" s="378">
        <f t="shared" ref="D29:D34" si="11">B29/B$28*100</f>
        <v>100.61380389692749</v>
      </c>
      <c r="E29" s="398">
        <v>2295.15</v>
      </c>
      <c r="F29" s="377">
        <f>E29/E28*100</f>
        <v>102.37978410206084</v>
      </c>
      <c r="G29" s="399">
        <f t="shared" ref="G29:G34" si="12">E29/E$28*100</f>
        <v>102.37978410206084</v>
      </c>
      <c r="H29" s="375">
        <v>2159.42</v>
      </c>
      <c r="I29" s="377">
        <f>H29/H28*100</f>
        <v>102.03269703269704</v>
      </c>
      <c r="J29" s="378">
        <f t="shared" ref="J29:J34" si="13">H29/H$28*100</f>
        <v>102.03269703269704</v>
      </c>
      <c r="K29" s="13"/>
      <c r="L29" s="13"/>
      <c r="M29" s="13"/>
    </row>
    <row r="30" spans="1:13" ht="16.5" hidden="1" customHeight="1">
      <c r="A30" s="397" t="s">
        <v>11</v>
      </c>
      <c r="B30" s="392">
        <v>3610.8</v>
      </c>
      <c r="C30" s="377">
        <f t="shared" si="8"/>
        <v>104.39820972162792</v>
      </c>
      <c r="D30" s="378">
        <f t="shared" si="11"/>
        <v>105.0390100012218</v>
      </c>
      <c r="E30" s="398">
        <v>2360.09</v>
      </c>
      <c r="F30" s="377">
        <f t="shared" si="9"/>
        <v>102.82944469860358</v>
      </c>
      <c r="G30" s="399">
        <f t="shared" si="12"/>
        <v>105.27656347577839</v>
      </c>
      <c r="H30" s="375">
        <v>2190.87</v>
      </c>
      <c r="I30" s="377">
        <f t="shared" si="10"/>
        <v>101.45640959146436</v>
      </c>
      <c r="J30" s="378">
        <f t="shared" si="13"/>
        <v>103.51871101871102</v>
      </c>
      <c r="K30" s="13"/>
      <c r="L30" s="13"/>
      <c r="M30" s="13"/>
    </row>
    <row r="31" spans="1:13" ht="16.5" hidden="1" customHeight="1">
      <c r="A31" s="397" t="s">
        <v>12</v>
      </c>
      <c r="B31" s="392">
        <v>3757.48</v>
      </c>
      <c r="C31" s="377">
        <f t="shared" si="8"/>
        <v>104.06225767143016</v>
      </c>
      <c r="D31" s="378">
        <f t="shared" si="11"/>
        <v>109.30596524299072</v>
      </c>
      <c r="E31" s="398">
        <v>2423.02</v>
      </c>
      <c r="F31" s="377">
        <f t="shared" si="9"/>
        <v>102.66642373807777</v>
      </c>
      <c r="G31" s="399">
        <f t="shared" si="12"/>
        <v>108.08368275492906</v>
      </c>
      <c r="H31" s="375">
        <v>2204.0500000000002</v>
      </c>
      <c r="I31" s="377">
        <f t="shared" si="10"/>
        <v>100.60158749720432</v>
      </c>
      <c r="J31" s="378">
        <f t="shared" si="13"/>
        <v>104.14146664146664</v>
      </c>
      <c r="K31" s="13"/>
      <c r="L31" s="13"/>
      <c r="M31" s="13"/>
    </row>
    <row r="32" spans="1:13" ht="16.5" hidden="1" customHeight="1">
      <c r="A32" s="397" t="s">
        <v>13</v>
      </c>
      <c r="B32" s="392">
        <v>3814.09</v>
      </c>
      <c r="C32" s="377">
        <f t="shared" ref="C32:C37" si="14">B32/B31*100</f>
        <v>101.50659484548154</v>
      </c>
      <c r="D32" s="378">
        <f t="shared" si="11"/>
        <v>110.95276328114548</v>
      </c>
      <c r="E32" s="398">
        <v>2406.36</v>
      </c>
      <c r="F32" s="377">
        <f t="shared" si="9"/>
        <v>99.312428291966228</v>
      </c>
      <c r="G32" s="399">
        <f t="shared" si="12"/>
        <v>107.34052993130521</v>
      </c>
      <c r="H32" s="375">
        <v>2212.92</v>
      </c>
      <c r="I32" s="377">
        <f t="shared" ref="I32:I37" si="15">H32/H31*100</f>
        <v>100.40244096095823</v>
      </c>
      <c r="J32" s="378">
        <f t="shared" si="13"/>
        <v>104.56057456057455</v>
      </c>
      <c r="K32" s="13"/>
      <c r="L32" s="13"/>
      <c r="M32" s="13"/>
    </row>
    <row r="33" spans="1:13" ht="16.5" hidden="1" customHeight="1">
      <c r="A33" s="400" t="s">
        <v>14</v>
      </c>
      <c r="B33" s="389">
        <v>3947.2</v>
      </c>
      <c r="C33" s="382">
        <f t="shared" si="14"/>
        <v>103.48995435346306</v>
      </c>
      <c r="D33" s="384">
        <f t="shared" si="11"/>
        <v>114.82496407356338</v>
      </c>
      <c r="E33" s="401">
        <v>2406.1</v>
      </c>
      <c r="F33" s="402">
        <f t="shared" si="9"/>
        <v>99.989195299123978</v>
      </c>
      <c r="G33" s="403">
        <f t="shared" si="12"/>
        <v>107.32893210812739</v>
      </c>
      <c r="H33" s="404">
        <v>2240.4</v>
      </c>
      <c r="I33" s="382">
        <f t="shared" si="15"/>
        <v>101.2417981671276</v>
      </c>
      <c r="J33" s="384">
        <f t="shared" si="13"/>
        <v>105.85900585900585</v>
      </c>
      <c r="K33" s="13"/>
      <c r="L33" s="13"/>
      <c r="M33" s="13"/>
    </row>
    <row r="34" spans="1:13" ht="16.5" hidden="1" customHeight="1">
      <c r="A34" s="397" t="s">
        <v>15</v>
      </c>
      <c r="B34" s="392">
        <v>3926.3</v>
      </c>
      <c r="C34" s="377">
        <f t="shared" si="14"/>
        <v>99.470510741791657</v>
      </c>
      <c r="D34" s="378">
        <f t="shared" si="11"/>
        <v>114.21697822305228</v>
      </c>
      <c r="E34" s="398">
        <v>2410.9299999999998</v>
      </c>
      <c r="F34" s="405">
        <f t="shared" si="9"/>
        <v>100.20073978637629</v>
      </c>
      <c r="G34" s="399">
        <f t="shared" si="12"/>
        <v>107.54438397716119</v>
      </c>
      <c r="H34" s="375">
        <v>2270.63</v>
      </c>
      <c r="I34" s="377">
        <f t="shared" si="15"/>
        <v>101.34931262274594</v>
      </c>
      <c r="J34" s="378">
        <f t="shared" si="13"/>
        <v>107.28737478737477</v>
      </c>
      <c r="K34" s="13"/>
      <c r="L34" s="13"/>
      <c r="M34" s="13"/>
    </row>
    <row r="35" spans="1:13" ht="16.5" hidden="1" customHeight="1">
      <c r="A35" s="397" t="s">
        <v>119</v>
      </c>
      <c r="B35" s="392">
        <v>3709.52</v>
      </c>
      <c r="C35" s="377">
        <f t="shared" si="14"/>
        <v>94.478771362351324</v>
      </c>
      <c r="D35" s="378">
        <f>B35/B$28*100</f>
        <v>107.91079771234415</v>
      </c>
      <c r="E35" s="398">
        <v>2423.37</v>
      </c>
      <c r="F35" s="377">
        <f t="shared" ref="F35:F40" si="16">E35/E34*100</f>
        <v>100.51598345866533</v>
      </c>
      <c r="G35" s="399">
        <f>E35/E$28*100</f>
        <v>108.09929520920687</v>
      </c>
      <c r="H35" s="406">
        <v>2305.1999999999998</v>
      </c>
      <c r="I35" s="377">
        <f t="shared" si="15"/>
        <v>101.52248494911103</v>
      </c>
      <c r="J35" s="378">
        <f>H35/H$28*100</f>
        <v>108.92080892080891</v>
      </c>
      <c r="K35" s="13"/>
      <c r="L35" s="13"/>
      <c r="M35" s="13"/>
    </row>
    <row r="36" spans="1:13" ht="16.5" hidden="1" customHeight="1">
      <c r="A36" s="397" t="s">
        <v>127</v>
      </c>
      <c r="B36" s="392">
        <v>3718.28</v>
      </c>
      <c r="C36" s="377">
        <f t="shared" si="14"/>
        <v>100.23614915137269</v>
      </c>
      <c r="D36" s="378">
        <f>B36/B$28*100</f>
        <v>108.16562814538135</v>
      </c>
      <c r="E36" s="398">
        <v>2428.86</v>
      </c>
      <c r="F36" s="377">
        <f t="shared" si="16"/>
        <v>100.22654402753193</v>
      </c>
      <c r="G36" s="399">
        <f>E36/E$28*100</f>
        <v>108.34418770630742</v>
      </c>
      <c r="H36" s="406">
        <v>2225.67</v>
      </c>
      <c r="I36" s="377">
        <f t="shared" si="15"/>
        <v>96.549973971889642</v>
      </c>
      <c r="J36" s="378">
        <f>H36/H$28*100</f>
        <v>105.16301266301267</v>
      </c>
      <c r="K36" s="13"/>
      <c r="L36" s="13"/>
      <c r="M36" s="13"/>
    </row>
    <row r="37" spans="1:13" ht="16.5" hidden="1" customHeight="1">
      <c r="A37" s="407" t="s">
        <v>133</v>
      </c>
      <c r="B37" s="392">
        <v>3475.35</v>
      </c>
      <c r="C37" s="377">
        <f t="shared" si="14"/>
        <v>93.466602837871278</v>
      </c>
      <c r="D37" s="378">
        <f>B37/B$28*100</f>
        <v>101.09873806573229</v>
      </c>
      <c r="E37" s="398">
        <v>2313.62</v>
      </c>
      <c r="F37" s="377">
        <f t="shared" si="16"/>
        <v>95.25538730103834</v>
      </c>
      <c r="G37" s="378">
        <f>E37/E$28*100</f>
        <v>103.20367561780711</v>
      </c>
      <c r="H37" s="392">
        <v>2139.96</v>
      </c>
      <c r="I37" s="377">
        <f t="shared" si="15"/>
        <v>96.149024788041345</v>
      </c>
      <c r="J37" s="378">
        <f>H37/H$28*100</f>
        <v>101.11321111321112</v>
      </c>
      <c r="K37" s="13"/>
      <c r="L37" s="13"/>
      <c r="M37" s="13"/>
    </row>
    <row r="38" spans="1:13" ht="16.5" hidden="1" customHeight="1">
      <c r="A38" s="407" t="s">
        <v>134</v>
      </c>
      <c r="B38" s="392">
        <v>3484.3</v>
      </c>
      <c r="C38" s="377">
        <f t="shared" ref="C38:C43" si="17">B38/B37*100</f>
        <v>100.25752801876071</v>
      </c>
      <c r="D38" s="378">
        <f>B38/B$28*100</f>
        <v>101.35909564286504</v>
      </c>
      <c r="E38" s="398">
        <v>2259.6999999999998</v>
      </c>
      <c r="F38" s="377">
        <f t="shared" si="16"/>
        <v>97.669453064893972</v>
      </c>
      <c r="G38" s="378">
        <f>E38/E$28*100</f>
        <v>100.79846551877954</v>
      </c>
      <c r="H38" s="392">
        <v>2101.3000000000002</v>
      </c>
      <c r="I38" s="377">
        <f t="shared" ref="I38:I43" si="18">H38/H37*100</f>
        <v>98.193424176152831</v>
      </c>
      <c r="J38" s="378">
        <f>H38/H$28*100</f>
        <v>99.286524286524298</v>
      </c>
      <c r="K38" s="13"/>
      <c r="L38" s="13"/>
      <c r="M38" s="13"/>
    </row>
    <row r="39" spans="1:13" ht="16.5" hidden="1" customHeight="1" thickBot="1">
      <c r="A39" s="408" t="s">
        <v>139</v>
      </c>
      <c r="B39" s="409">
        <v>3509.28</v>
      </c>
      <c r="C39" s="410">
        <f t="shared" si="17"/>
        <v>100.71693022988835</v>
      </c>
      <c r="D39" s="411">
        <f>B39/B$28*100</f>
        <v>102.0857696402702</v>
      </c>
      <c r="E39" s="412">
        <v>2268.39</v>
      </c>
      <c r="F39" s="410">
        <f t="shared" si="16"/>
        <v>100.38456432269771</v>
      </c>
      <c r="G39" s="411">
        <f>E39/E$28*100</f>
        <v>101.1861004549915</v>
      </c>
      <c r="H39" s="409">
        <v>2107.6999999999998</v>
      </c>
      <c r="I39" s="410">
        <f t="shared" si="18"/>
        <v>100.30457335934895</v>
      </c>
      <c r="J39" s="411">
        <f>H39/H$28*100</f>
        <v>99.58892458892457</v>
      </c>
      <c r="K39" s="13"/>
      <c r="L39" s="13"/>
      <c r="M39" s="13"/>
    </row>
    <row r="40" spans="1:13" ht="3" hidden="1" customHeight="1">
      <c r="A40" s="393" t="s">
        <v>167</v>
      </c>
      <c r="B40" s="413">
        <v>3484.4</v>
      </c>
      <c r="C40" s="414">
        <f t="shared" si="17"/>
        <v>99.291022659918838</v>
      </c>
      <c r="D40" s="415">
        <f t="shared" ref="D40:D45" si="19">B40/B$40*100</f>
        <v>100</v>
      </c>
      <c r="E40" s="416">
        <v>2298.23</v>
      </c>
      <c r="F40" s="414">
        <f t="shared" si="16"/>
        <v>101.31547044379494</v>
      </c>
      <c r="G40" s="417">
        <f t="shared" ref="G40:G45" si="20">E40/E$40*100</f>
        <v>100</v>
      </c>
      <c r="H40" s="413">
        <v>2131</v>
      </c>
      <c r="I40" s="414">
        <f t="shared" si="18"/>
        <v>101.10547041799119</v>
      </c>
      <c r="J40" s="415">
        <f t="shared" ref="J40:J45" si="21">H40/H$40*100</f>
        <v>100</v>
      </c>
      <c r="K40" s="13"/>
      <c r="L40" s="13"/>
      <c r="M40" s="13"/>
    </row>
    <row r="41" spans="1:13" ht="16.5" hidden="1" customHeight="1">
      <c r="A41" s="397" t="s">
        <v>10</v>
      </c>
      <c r="B41" s="392">
        <v>3582.03</v>
      </c>
      <c r="C41" s="377">
        <f t="shared" si="17"/>
        <v>102.80191711628974</v>
      </c>
      <c r="D41" s="418">
        <f t="shared" si="19"/>
        <v>102.80191711628974</v>
      </c>
      <c r="E41" s="398">
        <v>2348.34</v>
      </c>
      <c r="F41" s="377">
        <f t="shared" ref="F41:F46" si="22">E41/E40*100</f>
        <v>102.18037359185112</v>
      </c>
      <c r="G41" s="419">
        <f t="shared" si="20"/>
        <v>102.18037359185112</v>
      </c>
      <c r="H41" s="420">
        <v>2192.7199999999998</v>
      </c>
      <c r="I41" s="377">
        <f t="shared" si="18"/>
        <v>102.89629282027218</v>
      </c>
      <c r="J41" s="418">
        <f t="shared" si="21"/>
        <v>102.89629282027218</v>
      </c>
      <c r="K41" s="13"/>
      <c r="L41" s="13"/>
      <c r="M41" s="13"/>
    </row>
    <row r="42" spans="1:13" ht="16.5" hidden="1" customHeight="1">
      <c r="A42" s="397" t="s">
        <v>11</v>
      </c>
      <c r="B42" s="392">
        <v>3667.61</v>
      </c>
      <c r="C42" s="377">
        <f t="shared" si="17"/>
        <v>102.38914805291972</v>
      </c>
      <c r="D42" s="418">
        <f t="shared" si="19"/>
        <v>105.25800711743771</v>
      </c>
      <c r="E42" s="398">
        <v>2397.3200000000002</v>
      </c>
      <c r="F42" s="377">
        <f t="shared" si="22"/>
        <v>102.08572864236014</v>
      </c>
      <c r="G42" s="419">
        <f t="shared" si="20"/>
        <v>104.31157891072695</v>
      </c>
      <c r="H42" s="420">
        <v>2239.67</v>
      </c>
      <c r="I42" s="377">
        <f t="shared" si="18"/>
        <v>102.14117625597432</v>
      </c>
      <c r="J42" s="418">
        <f t="shared" si="21"/>
        <v>105.09948381041765</v>
      </c>
      <c r="K42" s="13"/>
      <c r="L42" s="13"/>
      <c r="M42" s="13"/>
    </row>
    <row r="43" spans="1:13" ht="16.5" hidden="1" customHeight="1">
      <c r="A43" s="397" t="s">
        <v>12</v>
      </c>
      <c r="B43" s="392">
        <v>3761.96</v>
      </c>
      <c r="C43" s="377">
        <f t="shared" si="17"/>
        <v>102.57251997895087</v>
      </c>
      <c r="D43" s="418">
        <f t="shared" si="19"/>
        <v>107.96579037997932</v>
      </c>
      <c r="E43" s="398">
        <v>2457.02</v>
      </c>
      <c r="F43" s="377">
        <f t="shared" si="22"/>
        <v>102.49028081357514</v>
      </c>
      <c r="G43" s="419">
        <f t="shared" si="20"/>
        <v>106.9092301466781</v>
      </c>
      <c r="H43" s="420">
        <v>2272.67</v>
      </c>
      <c r="I43" s="377">
        <f t="shared" si="18"/>
        <v>101.47343135372621</v>
      </c>
      <c r="J43" s="418">
        <f t="shared" si="21"/>
        <v>106.64805255748475</v>
      </c>
      <c r="K43" s="13"/>
      <c r="L43" s="13"/>
      <c r="M43" s="13"/>
    </row>
    <row r="44" spans="1:13" ht="16.5" hidden="1" customHeight="1">
      <c r="A44" s="397" t="s">
        <v>13</v>
      </c>
      <c r="B44" s="392">
        <v>3809.35</v>
      </c>
      <c r="C44" s="377">
        <f t="shared" ref="C44:C49" si="23">B44/B43*100</f>
        <v>101.2597156801242</v>
      </c>
      <c r="D44" s="418">
        <f t="shared" si="19"/>
        <v>109.32585237056594</v>
      </c>
      <c r="E44" s="398">
        <v>2470.25</v>
      </c>
      <c r="F44" s="377">
        <f t="shared" si="22"/>
        <v>100.53845715541591</v>
      </c>
      <c r="G44" s="419">
        <f t="shared" si="20"/>
        <v>107.48489054620293</v>
      </c>
      <c r="H44" s="420">
        <v>2282.61</v>
      </c>
      <c r="I44" s="377">
        <f t="shared" ref="I44:I49" si="24">H44/H43*100</f>
        <v>100.43737102174974</v>
      </c>
      <c r="J44" s="418">
        <f t="shared" si="21"/>
        <v>107.11450023463162</v>
      </c>
      <c r="K44" s="13"/>
      <c r="L44" s="13"/>
      <c r="M44" s="13"/>
    </row>
    <row r="45" spans="1:13" ht="16.5" hidden="1" customHeight="1">
      <c r="A45" s="421" t="s">
        <v>14</v>
      </c>
      <c r="B45" s="420">
        <v>3854.5</v>
      </c>
      <c r="C45" s="422">
        <f t="shared" si="23"/>
        <v>101.18524157664694</v>
      </c>
      <c r="D45" s="418">
        <f t="shared" si="19"/>
        <v>110.62162782688554</v>
      </c>
      <c r="E45" s="423">
        <v>2532.1999999999998</v>
      </c>
      <c r="F45" s="422">
        <f t="shared" si="22"/>
        <v>102.50784333569476</v>
      </c>
      <c r="G45" s="419">
        <f t="shared" si="20"/>
        <v>110.18044321064471</v>
      </c>
      <c r="H45" s="420">
        <v>2316.8000000000002</v>
      </c>
      <c r="I45" s="422">
        <f t="shared" si="24"/>
        <v>101.49784676313519</v>
      </c>
      <c r="J45" s="418">
        <f t="shared" si="21"/>
        <v>108.71891130924449</v>
      </c>
      <c r="K45" s="13"/>
      <c r="L45" s="13"/>
      <c r="M45" s="13"/>
    </row>
    <row r="46" spans="1:13" ht="16.5" hidden="1" customHeight="1">
      <c r="A46" s="421" t="s">
        <v>15</v>
      </c>
      <c r="B46" s="420">
        <v>3808.84</v>
      </c>
      <c r="C46" s="422">
        <f t="shared" si="23"/>
        <v>98.815410559086786</v>
      </c>
      <c r="D46" s="418">
        <f t="shared" ref="D46:D51" si="25">B46/B$40*100</f>
        <v>109.31121570428195</v>
      </c>
      <c r="E46" s="423">
        <v>2548.98</v>
      </c>
      <c r="F46" s="422">
        <f t="shared" si="22"/>
        <v>100.66266487639209</v>
      </c>
      <c r="G46" s="419">
        <f t="shared" ref="G46:G51" si="26">E46/E$40*100</f>
        <v>110.91057030845477</v>
      </c>
      <c r="H46" s="420">
        <v>2344.36</v>
      </c>
      <c r="I46" s="422">
        <f t="shared" si="24"/>
        <v>101.18957182320443</v>
      </c>
      <c r="J46" s="418">
        <f t="shared" ref="J46:J51" si="27">H46/H$40*100</f>
        <v>110.01220084467387</v>
      </c>
      <c r="K46" s="13"/>
      <c r="L46" s="13"/>
      <c r="M46" s="13"/>
    </row>
    <row r="47" spans="1:13" ht="16.5" hidden="1" customHeight="1">
      <c r="A47" s="424" t="s">
        <v>119</v>
      </c>
      <c r="B47" s="425">
        <v>3758.33</v>
      </c>
      <c r="C47" s="426">
        <f t="shared" si="23"/>
        <v>98.673874460465655</v>
      </c>
      <c r="D47" s="427">
        <f t="shared" si="25"/>
        <v>107.86161175525197</v>
      </c>
      <c r="E47" s="428">
        <v>2617.46</v>
      </c>
      <c r="F47" s="426">
        <f>E47/E46*100</f>
        <v>102.68656482200724</v>
      </c>
      <c r="G47" s="429">
        <f t="shared" si="26"/>
        <v>113.89025467424932</v>
      </c>
      <c r="H47" s="425">
        <v>2354.6</v>
      </c>
      <c r="I47" s="426">
        <f t="shared" si="24"/>
        <v>100.4367929840127</v>
      </c>
      <c r="J47" s="427">
        <f t="shared" si="27"/>
        <v>110.49272641952135</v>
      </c>
      <c r="K47" s="13"/>
      <c r="L47" s="13"/>
      <c r="M47" s="13"/>
    </row>
    <row r="48" spans="1:13" ht="16.5" hidden="1" customHeight="1">
      <c r="A48" s="424" t="s">
        <v>127</v>
      </c>
      <c r="B48" s="425">
        <v>3877.71</v>
      </c>
      <c r="C48" s="426">
        <f t="shared" si="23"/>
        <v>103.17641079947744</v>
      </c>
      <c r="D48" s="427">
        <f t="shared" si="25"/>
        <v>111.28773963953623</v>
      </c>
      <c r="E48" s="428">
        <v>2590.12</v>
      </c>
      <c r="F48" s="426">
        <f>E48/E47*100</f>
        <v>98.955475919402772</v>
      </c>
      <c r="G48" s="429">
        <f t="shared" si="26"/>
        <v>112.70064353872327</v>
      </c>
      <c r="H48" s="425">
        <v>2371.96</v>
      </c>
      <c r="I48" s="426">
        <f t="shared" si="24"/>
        <v>100.7372802174467</v>
      </c>
      <c r="J48" s="427">
        <f t="shared" si="27"/>
        <v>111.30736743312998</v>
      </c>
      <c r="K48" s="13"/>
      <c r="L48" s="13"/>
      <c r="M48" s="13"/>
    </row>
    <row r="49" spans="1:13" ht="16.5" hidden="1" customHeight="1">
      <c r="A49" s="424" t="s">
        <v>133</v>
      </c>
      <c r="B49" s="425">
        <v>3758.21</v>
      </c>
      <c r="C49" s="426">
        <f t="shared" si="23"/>
        <v>96.918284245082802</v>
      </c>
      <c r="D49" s="427">
        <f t="shared" si="25"/>
        <v>107.85816783377338</v>
      </c>
      <c r="E49" s="428">
        <v>2496.67</v>
      </c>
      <c r="F49" s="426">
        <f>E49/E48*100</f>
        <v>96.392059055178919</v>
      </c>
      <c r="G49" s="429">
        <f t="shared" si="26"/>
        <v>108.63447087541283</v>
      </c>
      <c r="H49" s="425">
        <v>2442.54</v>
      </c>
      <c r="I49" s="426">
        <f t="shared" si="24"/>
        <v>102.97559823943068</v>
      </c>
      <c r="J49" s="427">
        <f t="shared" si="27"/>
        <v>114.61942749882684</v>
      </c>
      <c r="K49" s="13"/>
      <c r="L49" s="13"/>
      <c r="M49" s="13"/>
    </row>
    <row r="50" spans="1:13" ht="16.5" hidden="1" customHeight="1">
      <c r="A50" s="424" t="s">
        <v>134</v>
      </c>
      <c r="B50" s="425">
        <v>3894.63</v>
      </c>
      <c r="C50" s="426">
        <f>B50/B49*100</f>
        <v>103.62991956277057</v>
      </c>
      <c r="D50" s="427">
        <f t="shared" si="25"/>
        <v>111.77333256801745</v>
      </c>
      <c r="E50" s="428">
        <v>2539.16</v>
      </c>
      <c r="F50" s="426">
        <f>E50/E49*100</f>
        <v>101.70186688669307</v>
      </c>
      <c r="G50" s="429">
        <f t="shared" si="26"/>
        <v>110.48328496277568</v>
      </c>
      <c r="H50" s="425">
        <v>2464.96</v>
      </c>
      <c r="I50" s="426">
        <f>H50/H49*100</f>
        <v>100.91789694334588</v>
      </c>
      <c r="J50" s="427">
        <f t="shared" si="27"/>
        <v>115.67151572031911</v>
      </c>
      <c r="K50" s="13"/>
      <c r="L50" s="13"/>
      <c r="M50" s="13"/>
    </row>
    <row r="51" spans="1:13" ht="16.5" hidden="1" customHeight="1">
      <c r="A51" s="424" t="s">
        <v>139</v>
      </c>
      <c r="B51" s="425">
        <v>3912.55</v>
      </c>
      <c r="C51" s="426">
        <f>B51/B50*100</f>
        <v>100.46012073033896</v>
      </c>
      <c r="D51" s="427">
        <f t="shared" si="25"/>
        <v>112.2876248421536</v>
      </c>
      <c r="E51" s="428">
        <v>2618.0300000000002</v>
      </c>
      <c r="F51" s="426">
        <f>E51/E50*100</f>
        <v>103.10614533940358</v>
      </c>
      <c r="G51" s="429">
        <f t="shared" si="26"/>
        <v>113.91505636946695</v>
      </c>
      <c r="H51" s="425">
        <v>2519.35</v>
      </c>
      <c r="I51" s="426">
        <f>H51/H50*100</f>
        <v>102.20652667791769</v>
      </c>
      <c r="J51" s="427">
        <f t="shared" si="27"/>
        <v>118.22383857343969</v>
      </c>
      <c r="K51" s="13"/>
      <c r="L51" s="13"/>
      <c r="M51" s="13"/>
    </row>
    <row r="52" spans="1:13" ht="16.5" customHeight="1" thickBot="1">
      <c r="A52" s="430" t="s">
        <v>382</v>
      </c>
      <c r="B52" s="431">
        <v>4663.51</v>
      </c>
      <c r="C52" s="432">
        <v>98.945726894678785</v>
      </c>
      <c r="D52" s="433">
        <v>104.97088462568681</v>
      </c>
      <c r="E52" s="431">
        <v>3171.84</v>
      </c>
      <c r="F52" s="432">
        <v>101.01755157027794</v>
      </c>
      <c r="G52" s="433">
        <v>104.26755905615349</v>
      </c>
      <c r="H52" s="431">
        <v>2871.48</v>
      </c>
      <c r="I52" s="432">
        <v>101.24213309828119</v>
      </c>
      <c r="J52" s="433">
        <v>110.06309075716574</v>
      </c>
      <c r="K52" s="13"/>
      <c r="L52" s="13"/>
      <c r="M52" s="13"/>
    </row>
    <row r="53" spans="1:13" ht="16.5" customHeight="1" thickBot="1">
      <c r="A53" s="818" t="s">
        <v>389</v>
      </c>
      <c r="B53" s="819"/>
      <c r="C53" s="819"/>
      <c r="D53" s="819"/>
      <c r="E53" s="819"/>
      <c r="F53" s="819"/>
      <c r="G53" s="819"/>
      <c r="H53" s="819"/>
      <c r="I53" s="819"/>
      <c r="J53" s="820"/>
      <c r="K53" s="13"/>
      <c r="L53" s="13"/>
      <c r="M53" s="13"/>
    </row>
    <row r="54" spans="1:13" ht="15.75" customHeight="1">
      <c r="A54" s="434" t="s">
        <v>10</v>
      </c>
      <c r="B54" s="435">
        <v>4636.76</v>
      </c>
      <c r="C54" s="414">
        <f>B54/B52*100</f>
        <v>99.426397713310365</v>
      </c>
      <c r="D54" s="415">
        <f>B54/B$52*100</f>
        <v>99.426397713310365</v>
      </c>
      <c r="E54" s="435">
        <v>3230.64</v>
      </c>
      <c r="F54" s="414">
        <f>E54/E52*100</f>
        <v>101.85381355932202</v>
      </c>
      <c r="G54" s="415">
        <f t="shared" ref="G54:G61" si="28">E54/E$52*100</f>
        <v>101.85381355932202</v>
      </c>
      <c r="H54" s="435">
        <v>2922.88</v>
      </c>
      <c r="I54" s="414">
        <f>H54/H52*100</f>
        <v>101.79001769122544</v>
      </c>
      <c r="J54" s="415">
        <f t="shared" ref="J54:J61" si="29">H54/H$52*100</f>
        <v>101.79001769122544</v>
      </c>
      <c r="K54" s="13"/>
      <c r="L54" s="13"/>
      <c r="M54" s="13"/>
    </row>
    <row r="55" spans="1:13" ht="17.25" customHeight="1">
      <c r="A55" s="436" t="s">
        <v>11</v>
      </c>
      <c r="B55" s="437">
        <v>4730.58</v>
      </c>
      <c r="C55" s="422">
        <f>B55/B54*100</f>
        <v>102.02339564696037</v>
      </c>
      <c r="D55" s="418">
        <f t="shared" ref="D55:D61" si="30">B55/B$52*100</f>
        <v>101.438187116571</v>
      </c>
      <c r="E55" s="437">
        <v>3288.8</v>
      </c>
      <c r="F55" s="422">
        <f t="shared" ref="F55:F62" si="31">E55/E54*100</f>
        <v>101.80026248668996</v>
      </c>
      <c r="G55" s="418">
        <f t="shared" si="28"/>
        <v>103.68744955609361</v>
      </c>
      <c r="H55" s="437">
        <v>2998.3</v>
      </c>
      <c r="I55" s="422">
        <f t="shared" ref="I55:I62" si="32">H55/H54*100</f>
        <v>102.58033172761112</v>
      </c>
      <c r="J55" s="418">
        <f t="shared" si="29"/>
        <v>104.41653781325311</v>
      </c>
      <c r="K55" s="13"/>
      <c r="L55" s="13"/>
      <c r="M55" s="13"/>
    </row>
    <row r="56" spans="1:13" ht="17.25" customHeight="1">
      <c r="A56" s="438" t="s">
        <v>12</v>
      </c>
      <c r="B56" s="439">
        <v>4763.34</v>
      </c>
      <c r="C56" s="426">
        <f t="shared" ref="C56:C62" si="33">B56/B55*100</f>
        <v>100.69251550549826</v>
      </c>
      <c r="D56" s="427">
        <f t="shared" si="30"/>
        <v>102.14066229084959</v>
      </c>
      <c r="E56" s="439">
        <v>3388</v>
      </c>
      <c r="F56" s="426">
        <f t="shared" si="31"/>
        <v>103.0162977377767</v>
      </c>
      <c r="G56" s="427">
        <f t="shared" si="28"/>
        <v>106.81497175141243</v>
      </c>
      <c r="H56" s="439">
        <v>3080.4</v>
      </c>
      <c r="I56" s="426">
        <f t="shared" si="32"/>
        <v>102.73821832371677</v>
      </c>
      <c r="J56" s="427">
        <f t="shared" si="29"/>
        <v>107.27569058464626</v>
      </c>
      <c r="K56" s="13"/>
      <c r="L56" s="13"/>
      <c r="M56" s="13"/>
    </row>
    <row r="57" spans="1:13" ht="17.25" customHeight="1">
      <c r="A57" s="438" t="s">
        <v>13</v>
      </c>
      <c r="B57" s="439">
        <v>4923.8</v>
      </c>
      <c r="C57" s="426">
        <f t="shared" si="33"/>
        <v>103.3686446904903</v>
      </c>
      <c r="D57" s="427">
        <f t="shared" si="30"/>
        <v>105.58141828794191</v>
      </c>
      <c r="E57" s="439">
        <v>3444.6</v>
      </c>
      <c r="F57" s="426">
        <f t="shared" si="31"/>
        <v>101.67060212514758</v>
      </c>
      <c r="G57" s="427">
        <f t="shared" si="28"/>
        <v>108.5994249394673</v>
      </c>
      <c r="H57" s="439">
        <v>3137.5</v>
      </c>
      <c r="I57" s="426">
        <f t="shared" si="32"/>
        <v>101.85365536943254</v>
      </c>
      <c r="J57" s="427">
        <f t="shared" si="29"/>
        <v>109.26421218326439</v>
      </c>
      <c r="K57" s="13"/>
      <c r="L57" s="13"/>
      <c r="M57" s="13"/>
    </row>
    <row r="58" spans="1:13" ht="18.75" customHeight="1">
      <c r="A58" s="438" t="s">
        <v>14</v>
      </c>
      <c r="B58" s="439">
        <v>5473.72</v>
      </c>
      <c r="C58" s="426">
        <f t="shared" si="33"/>
        <v>111.16860961046346</v>
      </c>
      <c r="D58" s="427">
        <f t="shared" si="30"/>
        <v>117.37339471771261</v>
      </c>
      <c r="E58" s="439">
        <v>3637</v>
      </c>
      <c r="F58" s="426">
        <f t="shared" si="31"/>
        <v>105.58555420077805</v>
      </c>
      <c r="G58" s="427">
        <f t="shared" si="28"/>
        <v>114.66530468119451</v>
      </c>
      <c r="H58" s="439">
        <v>3235.71</v>
      </c>
      <c r="I58" s="426">
        <f t="shared" si="32"/>
        <v>103.13019920318725</v>
      </c>
      <c r="J58" s="427">
        <f t="shared" si="29"/>
        <v>112.68439968239375</v>
      </c>
      <c r="K58" s="13"/>
      <c r="L58" s="13"/>
      <c r="M58" s="13"/>
    </row>
    <row r="59" spans="1:13">
      <c r="A59" s="438" t="s">
        <v>15</v>
      </c>
      <c r="B59" s="439">
        <v>4886.84</v>
      </c>
      <c r="C59" s="426">
        <f t="shared" si="33"/>
        <v>89.278223950074178</v>
      </c>
      <c r="D59" s="427">
        <f t="shared" si="30"/>
        <v>104.78888219388401</v>
      </c>
      <c r="E59" s="439">
        <v>3571.24</v>
      </c>
      <c r="F59" s="426">
        <f t="shared" si="31"/>
        <v>98.191916414627428</v>
      </c>
      <c r="G59" s="427">
        <f t="shared" si="28"/>
        <v>112.59206012913639</v>
      </c>
      <c r="H59" s="439">
        <v>3281.88</v>
      </c>
      <c r="I59" s="426">
        <f t="shared" si="32"/>
        <v>101.42688930713817</v>
      </c>
      <c r="J59" s="427">
        <f t="shared" si="29"/>
        <v>114.29228133227465</v>
      </c>
      <c r="K59" s="13"/>
      <c r="L59" s="13"/>
      <c r="M59" s="13"/>
    </row>
    <row r="60" spans="1:13">
      <c r="A60" s="438" t="s">
        <v>119</v>
      </c>
      <c r="B60" s="439">
        <v>4926.45</v>
      </c>
      <c r="C60" s="426">
        <f t="shared" si="33"/>
        <v>100.81054423717575</v>
      </c>
      <c r="D60" s="427">
        <f t="shared" si="30"/>
        <v>105.63824243970743</v>
      </c>
      <c r="E60" s="439">
        <v>3592.64</v>
      </c>
      <c r="F60" s="426">
        <f t="shared" si="31"/>
        <v>100.59923163943057</v>
      </c>
      <c r="G60" s="427">
        <f t="shared" si="28"/>
        <v>113.26674737691687</v>
      </c>
      <c r="H60" s="439">
        <v>3180.11</v>
      </c>
      <c r="I60" s="426">
        <f t="shared" si="32"/>
        <v>96.899033480809777</v>
      </c>
      <c r="J60" s="427">
        <f t="shared" si="29"/>
        <v>110.74811595414211</v>
      </c>
      <c r="K60" s="13"/>
      <c r="L60" s="13"/>
      <c r="M60" s="13"/>
    </row>
    <row r="61" spans="1:13">
      <c r="A61" s="436" t="s">
        <v>127</v>
      </c>
      <c r="B61" s="437">
        <v>4913.3500000000004</v>
      </c>
      <c r="C61" s="422">
        <f>B61/B60*100</f>
        <v>99.73408844096663</v>
      </c>
      <c r="D61" s="418">
        <f t="shared" si="30"/>
        <v>105.35733814230055</v>
      </c>
      <c r="E61" s="437">
        <v>3552.92</v>
      </c>
      <c r="F61" s="422">
        <f>E61/E60*100</f>
        <v>98.894406341854463</v>
      </c>
      <c r="G61" s="418">
        <f t="shared" si="28"/>
        <v>112.01447740112994</v>
      </c>
      <c r="H61" s="437">
        <v>3017.5</v>
      </c>
      <c r="I61" s="422">
        <f>H61/H60*100</f>
        <v>94.886654864139913</v>
      </c>
      <c r="J61" s="418">
        <f t="shared" si="29"/>
        <v>105.08518255394431</v>
      </c>
      <c r="K61" s="13"/>
      <c r="L61" s="13"/>
      <c r="M61" s="13"/>
    </row>
    <row r="62" spans="1:13" ht="17.25" customHeight="1">
      <c r="A62" s="436" t="s">
        <v>133</v>
      </c>
      <c r="B62" s="437">
        <v>4746.9399999999996</v>
      </c>
      <c r="C62" s="422">
        <f t="shared" si="33"/>
        <v>96.613105111583735</v>
      </c>
      <c r="D62" s="418">
        <f>B62/B$52*100</f>
        <v>101.78899584218752</v>
      </c>
      <c r="E62" s="437">
        <v>3429.76</v>
      </c>
      <c r="F62" s="422">
        <f t="shared" si="31"/>
        <v>96.533555498012902</v>
      </c>
      <c r="G62" s="418">
        <f>E62/E$52*100</f>
        <v>108.13155770782889</v>
      </c>
      <c r="H62" s="437">
        <v>2996.05</v>
      </c>
      <c r="I62" s="422">
        <f t="shared" si="32"/>
        <v>99.289146644573322</v>
      </c>
      <c r="J62" s="418">
        <f>H62/H$52*100</f>
        <v>104.33818100770335</v>
      </c>
      <c r="K62" s="13"/>
      <c r="L62" s="13"/>
      <c r="M62" s="13"/>
    </row>
    <row r="63" spans="1:13" hidden="1">
      <c r="A63" s="360" t="s">
        <v>134</v>
      </c>
      <c r="B63" s="442"/>
      <c r="C63" s="443">
        <f>B63/B62*100</f>
        <v>0</v>
      </c>
      <c r="D63" s="444">
        <f>B63/B$52*100</f>
        <v>0</v>
      </c>
      <c r="E63" s="442"/>
      <c r="F63" s="443">
        <f>E63/E62*100</f>
        <v>0</v>
      </c>
      <c r="G63" s="444">
        <f>E63/E$52*100</f>
        <v>0</v>
      </c>
      <c r="H63" s="442"/>
      <c r="I63" s="361">
        <f>H63/H62*100</f>
        <v>0</v>
      </c>
      <c r="J63" s="362">
        <f>H63/H$52*100</f>
        <v>0</v>
      </c>
      <c r="K63" s="13"/>
      <c r="L63" s="13"/>
      <c r="M63" s="13"/>
    </row>
    <row r="64" spans="1:13" hidden="1">
      <c r="A64" s="359" t="s">
        <v>139</v>
      </c>
      <c r="B64" s="439"/>
      <c r="C64" s="426" t="e">
        <f>B64/B63*100</f>
        <v>#DIV/0!</v>
      </c>
      <c r="D64" s="427">
        <f>B64/B$52*100</f>
        <v>0</v>
      </c>
      <c r="E64" s="439"/>
      <c r="F64" s="426" t="e">
        <f>E64/E63*100</f>
        <v>#DIV/0!</v>
      </c>
      <c r="G64" s="427">
        <f>E64/E$52*100</f>
        <v>0</v>
      </c>
      <c r="H64" s="439"/>
      <c r="I64" s="354" t="e">
        <f>H64/H63*100</f>
        <v>#DIV/0!</v>
      </c>
      <c r="J64" s="355">
        <f>H64/H$52*100</f>
        <v>0</v>
      </c>
      <c r="K64" s="13"/>
      <c r="L64" s="13"/>
      <c r="M64" s="13"/>
    </row>
    <row r="65" spans="1:14" ht="0.75" customHeight="1" thickBot="1">
      <c r="A65" s="356" t="s">
        <v>140</v>
      </c>
      <c r="B65" s="431"/>
      <c r="C65" s="432" t="e">
        <f>B65/B64*100</f>
        <v>#DIV/0!</v>
      </c>
      <c r="D65" s="433">
        <f>B65/B$52*100</f>
        <v>0</v>
      </c>
      <c r="E65" s="431"/>
      <c r="F65" s="432" t="e">
        <f>E65/E64*100</f>
        <v>#DIV/0!</v>
      </c>
      <c r="G65" s="433">
        <f>E65/E$52*100</f>
        <v>0</v>
      </c>
      <c r="H65" s="431"/>
      <c r="I65" s="357" t="e">
        <f>H65/H64*100</f>
        <v>#DIV/0!</v>
      </c>
      <c r="J65" s="358">
        <f>H65/H$52*100</f>
        <v>0</v>
      </c>
      <c r="K65" s="13"/>
      <c r="L65" s="13"/>
      <c r="M65" s="13"/>
    </row>
    <row r="66" spans="1:14" ht="22.5" customHeight="1">
      <c r="A66" s="822" t="s">
        <v>402</v>
      </c>
      <c r="B66" s="822"/>
      <c r="C66" s="822"/>
      <c r="D66" s="822"/>
      <c r="E66" s="822"/>
      <c r="F66" s="822"/>
      <c r="G66" s="822"/>
      <c r="H66" s="822"/>
      <c r="I66" s="822"/>
      <c r="J66" s="822"/>
      <c r="K66" s="13"/>
      <c r="L66" s="13"/>
      <c r="M66" s="13"/>
    </row>
    <row r="67" spans="1:14" ht="22.5" customHeight="1">
      <c r="A67" s="440"/>
      <c r="B67" s="440"/>
      <c r="C67" s="440"/>
      <c r="D67" s="440"/>
      <c r="E67" s="440"/>
      <c r="F67" s="440"/>
      <c r="G67" s="440"/>
      <c r="H67" s="440"/>
      <c r="I67" s="440"/>
      <c r="J67" s="440"/>
      <c r="K67" s="13"/>
      <c r="L67" s="13"/>
      <c r="M67" s="13"/>
    </row>
    <row r="68" spans="1:14" ht="24" customHeight="1">
      <c r="A68" s="821" t="s">
        <v>529</v>
      </c>
      <c r="B68" s="821"/>
      <c r="C68" s="821"/>
      <c r="D68" s="821"/>
      <c r="E68" s="821"/>
      <c r="F68" s="821"/>
      <c r="G68" s="821"/>
      <c r="H68" s="821"/>
      <c r="I68" s="821"/>
      <c r="J68" s="821"/>
      <c r="K68" s="441"/>
    </row>
    <row r="69" spans="1:14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>
      <c r="N71" s="35"/>
    </row>
    <row r="72" spans="1:14">
      <c r="N72" s="35"/>
    </row>
    <row r="73" spans="1:14">
      <c r="N73" s="35"/>
    </row>
    <row r="74" spans="1:14">
      <c r="N74" s="35"/>
    </row>
    <row r="75" spans="1:14">
      <c r="N75" s="35"/>
    </row>
    <row r="76" spans="1:14">
      <c r="N76" s="35"/>
    </row>
    <row r="77" spans="1:14">
      <c r="M77" s="35"/>
      <c r="N77" s="35"/>
    </row>
    <row r="78" spans="1:14">
      <c r="M78" s="35"/>
      <c r="N78" s="35"/>
    </row>
    <row r="79" spans="1:14">
      <c r="M79" s="35"/>
      <c r="N79" s="35"/>
    </row>
    <row r="80" spans="1:14">
      <c r="M80" s="35"/>
      <c r="N80" s="35"/>
    </row>
    <row r="81" spans="13:14">
      <c r="M81" s="35"/>
      <c r="N81" s="35"/>
    </row>
    <row r="82" spans="13:14">
      <c r="M82" s="35"/>
      <c r="N82" s="35"/>
    </row>
    <row r="83" spans="13:14">
      <c r="M83" s="35"/>
      <c r="N83" s="35"/>
    </row>
    <row r="84" spans="13:14">
      <c r="M84" s="35"/>
      <c r="N84" s="35"/>
    </row>
    <row r="85" spans="13:14">
      <c r="M85" s="35"/>
    </row>
    <row r="86" spans="13:14">
      <c r="M86" s="35"/>
    </row>
    <row r="87" spans="13:14">
      <c r="M87" s="35"/>
    </row>
    <row r="88" spans="13:14">
      <c r="M88" s="35"/>
    </row>
    <row r="89" spans="13:14">
      <c r="M89" s="35"/>
    </row>
    <row r="90" spans="13:14">
      <c r="M90" s="35"/>
    </row>
  </sheetData>
  <mergeCells count="17">
    <mergeCell ref="H3:H4"/>
    <mergeCell ref="I3:I4"/>
    <mergeCell ref="A53:J53"/>
    <mergeCell ref="A68:J68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2"/>
  <sheetViews>
    <sheetView view="pageBreakPreview" zoomScale="80" zoomScaleNormal="100" zoomScaleSheetLayoutView="80" workbookViewId="0">
      <selection activeCell="J8" sqref="J8"/>
    </sheetView>
  </sheetViews>
  <sheetFormatPr defaultColWidth="5.7109375" defaultRowHeight="16.5"/>
  <cols>
    <col min="1" max="1" width="5.7109375" style="112" customWidth="1"/>
    <col min="2" max="2" width="112.5703125" style="113" customWidth="1"/>
    <col min="3" max="3" width="10.140625" style="113" bestFit="1" customWidth="1"/>
    <col min="4" max="4" width="18.85546875" style="113" customWidth="1"/>
    <col min="5" max="5" width="19" style="117" customWidth="1"/>
    <col min="6" max="6" width="19.5703125" style="112" customWidth="1"/>
    <col min="7" max="7" width="16.7109375" style="113" customWidth="1"/>
    <col min="8" max="255" width="9.140625" style="113" customWidth="1"/>
    <col min="256" max="256" width="5.7109375" style="113"/>
    <col min="257" max="257" width="5.7109375" style="113" customWidth="1"/>
    <col min="258" max="258" width="112.5703125" style="113" customWidth="1"/>
    <col min="259" max="259" width="10.140625" style="113" bestFit="1" customWidth="1"/>
    <col min="260" max="260" width="18.85546875" style="113" customWidth="1"/>
    <col min="261" max="261" width="19" style="113" customWidth="1"/>
    <col min="262" max="262" width="19.5703125" style="113" customWidth="1"/>
    <col min="263" max="263" width="16.7109375" style="113" customWidth="1"/>
    <col min="264" max="511" width="9.140625" style="113" customWidth="1"/>
    <col min="512" max="512" width="5.7109375" style="113"/>
    <col min="513" max="513" width="5.7109375" style="113" customWidth="1"/>
    <col min="514" max="514" width="112.5703125" style="113" customWidth="1"/>
    <col min="515" max="515" width="10.140625" style="113" bestFit="1" customWidth="1"/>
    <col min="516" max="516" width="18.85546875" style="113" customWidth="1"/>
    <col min="517" max="517" width="19" style="113" customWidth="1"/>
    <col min="518" max="518" width="19.5703125" style="113" customWidth="1"/>
    <col min="519" max="519" width="16.7109375" style="113" customWidth="1"/>
    <col min="520" max="767" width="9.140625" style="113" customWidth="1"/>
    <col min="768" max="768" width="5.7109375" style="113"/>
    <col min="769" max="769" width="5.7109375" style="113" customWidth="1"/>
    <col min="770" max="770" width="112.5703125" style="113" customWidth="1"/>
    <col min="771" max="771" width="10.140625" style="113" bestFit="1" customWidth="1"/>
    <col min="772" max="772" width="18.85546875" style="113" customWidth="1"/>
    <col min="773" max="773" width="19" style="113" customWidth="1"/>
    <col min="774" max="774" width="19.5703125" style="113" customWidth="1"/>
    <col min="775" max="775" width="16.7109375" style="113" customWidth="1"/>
    <col min="776" max="1023" width="9.140625" style="113" customWidth="1"/>
    <col min="1024" max="1024" width="5.7109375" style="113"/>
    <col min="1025" max="1025" width="5.7109375" style="113" customWidth="1"/>
    <col min="1026" max="1026" width="112.5703125" style="113" customWidth="1"/>
    <col min="1027" max="1027" width="10.140625" style="113" bestFit="1" customWidth="1"/>
    <col min="1028" max="1028" width="18.85546875" style="113" customWidth="1"/>
    <col min="1029" max="1029" width="19" style="113" customWidth="1"/>
    <col min="1030" max="1030" width="19.5703125" style="113" customWidth="1"/>
    <col min="1031" max="1031" width="16.7109375" style="113" customWidth="1"/>
    <col min="1032" max="1279" width="9.140625" style="113" customWidth="1"/>
    <col min="1280" max="1280" width="5.7109375" style="113"/>
    <col min="1281" max="1281" width="5.7109375" style="113" customWidth="1"/>
    <col min="1282" max="1282" width="112.5703125" style="113" customWidth="1"/>
    <col min="1283" max="1283" width="10.140625" style="113" bestFit="1" customWidth="1"/>
    <col min="1284" max="1284" width="18.85546875" style="113" customWidth="1"/>
    <col min="1285" max="1285" width="19" style="113" customWidth="1"/>
    <col min="1286" max="1286" width="19.5703125" style="113" customWidth="1"/>
    <col min="1287" max="1287" width="16.7109375" style="113" customWidth="1"/>
    <col min="1288" max="1535" width="9.140625" style="113" customWidth="1"/>
    <col min="1536" max="1536" width="5.7109375" style="113"/>
    <col min="1537" max="1537" width="5.7109375" style="113" customWidth="1"/>
    <col min="1538" max="1538" width="112.5703125" style="113" customWidth="1"/>
    <col min="1539" max="1539" width="10.140625" style="113" bestFit="1" customWidth="1"/>
    <col min="1540" max="1540" width="18.85546875" style="113" customWidth="1"/>
    <col min="1541" max="1541" width="19" style="113" customWidth="1"/>
    <col min="1542" max="1542" width="19.5703125" style="113" customWidth="1"/>
    <col min="1543" max="1543" width="16.7109375" style="113" customWidth="1"/>
    <col min="1544" max="1791" width="9.140625" style="113" customWidth="1"/>
    <col min="1792" max="1792" width="5.7109375" style="113"/>
    <col min="1793" max="1793" width="5.7109375" style="113" customWidth="1"/>
    <col min="1794" max="1794" width="112.5703125" style="113" customWidth="1"/>
    <col min="1795" max="1795" width="10.140625" style="113" bestFit="1" customWidth="1"/>
    <col min="1796" max="1796" width="18.85546875" style="113" customWidth="1"/>
    <col min="1797" max="1797" width="19" style="113" customWidth="1"/>
    <col min="1798" max="1798" width="19.5703125" style="113" customWidth="1"/>
    <col min="1799" max="1799" width="16.7109375" style="113" customWidth="1"/>
    <col min="1800" max="2047" width="9.140625" style="113" customWidth="1"/>
    <col min="2048" max="2048" width="5.7109375" style="113"/>
    <col min="2049" max="2049" width="5.7109375" style="113" customWidth="1"/>
    <col min="2050" max="2050" width="112.5703125" style="113" customWidth="1"/>
    <col min="2051" max="2051" width="10.140625" style="113" bestFit="1" customWidth="1"/>
    <col min="2052" max="2052" width="18.85546875" style="113" customWidth="1"/>
    <col min="2053" max="2053" width="19" style="113" customWidth="1"/>
    <col min="2054" max="2054" width="19.5703125" style="113" customWidth="1"/>
    <col min="2055" max="2055" width="16.7109375" style="113" customWidth="1"/>
    <col min="2056" max="2303" width="9.140625" style="113" customWidth="1"/>
    <col min="2304" max="2304" width="5.7109375" style="113"/>
    <col min="2305" max="2305" width="5.7109375" style="113" customWidth="1"/>
    <col min="2306" max="2306" width="112.5703125" style="113" customWidth="1"/>
    <col min="2307" max="2307" width="10.140625" style="113" bestFit="1" customWidth="1"/>
    <col min="2308" max="2308" width="18.85546875" style="113" customWidth="1"/>
    <col min="2309" max="2309" width="19" style="113" customWidth="1"/>
    <col min="2310" max="2310" width="19.5703125" style="113" customWidth="1"/>
    <col min="2311" max="2311" width="16.7109375" style="113" customWidth="1"/>
    <col min="2312" max="2559" width="9.140625" style="113" customWidth="1"/>
    <col min="2560" max="2560" width="5.7109375" style="113"/>
    <col min="2561" max="2561" width="5.7109375" style="113" customWidth="1"/>
    <col min="2562" max="2562" width="112.5703125" style="113" customWidth="1"/>
    <col min="2563" max="2563" width="10.140625" style="113" bestFit="1" customWidth="1"/>
    <col min="2564" max="2564" width="18.85546875" style="113" customWidth="1"/>
    <col min="2565" max="2565" width="19" style="113" customWidth="1"/>
    <col min="2566" max="2566" width="19.5703125" style="113" customWidth="1"/>
    <col min="2567" max="2567" width="16.7109375" style="113" customWidth="1"/>
    <col min="2568" max="2815" width="9.140625" style="113" customWidth="1"/>
    <col min="2816" max="2816" width="5.7109375" style="113"/>
    <col min="2817" max="2817" width="5.7109375" style="113" customWidth="1"/>
    <col min="2818" max="2818" width="112.5703125" style="113" customWidth="1"/>
    <col min="2819" max="2819" width="10.140625" style="113" bestFit="1" customWidth="1"/>
    <col min="2820" max="2820" width="18.85546875" style="113" customWidth="1"/>
    <col min="2821" max="2821" width="19" style="113" customWidth="1"/>
    <col min="2822" max="2822" width="19.5703125" style="113" customWidth="1"/>
    <col min="2823" max="2823" width="16.7109375" style="113" customWidth="1"/>
    <col min="2824" max="3071" width="9.140625" style="113" customWidth="1"/>
    <col min="3072" max="3072" width="5.7109375" style="113"/>
    <col min="3073" max="3073" width="5.7109375" style="113" customWidth="1"/>
    <col min="3074" max="3074" width="112.5703125" style="113" customWidth="1"/>
    <col min="3075" max="3075" width="10.140625" style="113" bestFit="1" customWidth="1"/>
    <col min="3076" max="3076" width="18.85546875" style="113" customWidth="1"/>
    <col min="3077" max="3077" width="19" style="113" customWidth="1"/>
    <col min="3078" max="3078" width="19.5703125" style="113" customWidth="1"/>
    <col min="3079" max="3079" width="16.7109375" style="113" customWidth="1"/>
    <col min="3080" max="3327" width="9.140625" style="113" customWidth="1"/>
    <col min="3328" max="3328" width="5.7109375" style="113"/>
    <col min="3329" max="3329" width="5.7109375" style="113" customWidth="1"/>
    <col min="3330" max="3330" width="112.5703125" style="113" customWidth="1"/>
    <col min="3331" max="3331" width="10.140625" style="113" bestFit="1" customWidth="1"/>
    <col min="3332" max="3332" width="18.85546875" style="113" customWidth="1"/>
    <col min="3333" max="3333" width="19" style="113" customWidth="1"/>
    <col min="3334" max="3334" width="19.5703125" style="113" customWidth="1"/>
    <col min="3335" max="3335" width="16.7109375" style="113" customWidth="1"/>
    <col min="3336" max="3583" width="9.140625" style="113" customWidth="1"/>
    <col min="3584" max="3584" width="5.7109375" style="113"/>
    <col min="3585" max="3585" width="5.7109375" style="113" customWidth="1"/>
    <col min="3586" max="3586" width="112.5703125" style="113" customWidth="1"/>
    <col min="3587" max="3587" width="10.140625" style="113" bestFit="1" customWidth="1"/>
    <col min="3588" max="3588" width="18.85546875" style="113" customWidth="1"/>
    <col min="3589" max="3589" width="19" style="113" customWidth="1"/>
    <col min="3590" max="3590" width="19.5703125" style="113" customWidth="1"/>
    <col min="3591" max="3591" width="16.7109375" style="113" customWidth="1"/>
    <col min="3592" max="3839" width="9.140625" style="113" customWidth="1"/>
    <col min="3840" max="3840" width="5.7109375" style="113"/>
    <col min="3841" max="3841" width="5.7109375" style="113" customWidth="1"/>
    <col min="3842" max="3842" width="112.5703125" style="113" customWidth="1"/>
    <col min="3843" max="3843" width="10.140625" style="113" bestFit="1" customWidth="1"/>
    <col min="3844" max="3844" width="18.85546875" style="113" customWidth="1"/>
    <col min="3845" max="3845" width="19" style="113" customWidth="1"/>
    <col min="3846" max="3846" width="19.5703125" style="113" customWidth="1"/>
    <col min="3847" max="3847" width="16.7109375" style="113" customWidth="1"/>
    <col min="3848" max="4095" width="9.140625" style="113" customWidth="1"/>
    <col min="4096" max="4096" width="5.7109375" style="113"/>
    <col min="4097" max="4097" width="5.7109375" style="113" customWidth="1"/>
    <col min="4098" max="4098" width="112.5703125" style="113" customWidth="1"/>
    <col min="4099" max="4099" width="10.140625" style="113" bestFit="1" customWidth="1"/>
    <col min="4100" max="4100" width="18.85546875" style="113" customWidth="1"/>
    <col min="4101" max="4101" width="19" style="113" customWidth="1"/>
    <col min="4102" max="4102" width="19.5703125" style="113" customWidth="1"/>
    <col min="4103" max="4103" width="16.7109375" style="113" customWidth="1"/>
    <col min="4104" max="4351" width="9.140625" style="113" customWidth="1"/>
    <col min="4352" max="4352" width="5.7109375" style="113"/>
    <col min="4353" max="4353" width="5.7109375" style="113" customWidth="1"/>
    <col min="4354" max="4354" width="112.5703125" style="113" customWidth="1"/>
    <col min="4355" max="4355" width="10.140625" style="113" bestFit="1" customWidth="1"/>
    <col min="4356" max="4356" width="18.85546875" style="113" customWidth="1"/>
    <col min="4357" max="4357" width="19" style="113" customWidth="1"/>
    <col min="4358" max="4358" width="19.5703125" style="113" customWidth="1"/>
    <col min="4359" max="4359" width="16.7109375" style="113" customWidth="1"/>
    <col min="4360" max="4607" width="9.140625" style="113" customWidth="1"/>
    <col min="4608" max="4608" width="5.7109375" style="113"/>
    <col min="4609" max="4609" width="5.7109375" style="113" customWidth="1"/>
    <col min="4610" max="4610" width="112.5703125" style="113" customWidth="1"/>
    <col min="4611" max="4611" width="10.140625" style="113" bestFit="1" customWidth="1"/>
    <col min="4612" max="4612" width="18.85546875" style="113" customWidth="1"/>
    <col min="4613" max="4613" width="19" style="113" customWidth="1"/>
    <col min="4614" max="4614" width="19.5703125" style="113" customWidth="1"/>
    <col min="4615" max="4615" width="16.7109375" style="113" customWidth="1"/>
    <col min="4616" max="4863" width="9.140625" style="113" customWidth="1"/>
    <col min="4864" max="4864" width="5.7109375" style="113"/>
    <col min="4865" max="4865" width="5.7109375" style="113" customWidth="1"/>
    <col min="4866" max="4866" width="112.5703125" style="113" customWidth="1"/>
    <col min="4867" max="4867" width="10.140625" style="113" bestFit="1" customWidth="1"/>
    <col min="4868" max="4868" width="18.85546875" style="113" customWidth="1"/>
    <col min="4869" max="4869" width="19" style="113" customWidth="1"/>
    <col min="4870" max="4870" width="19.5703125" style="113" customWidth="1"/>
    <col min="4871" max="4871" width="16.7109375" style="113" customWidth="1"/>
    <col min="4872" max="5119" width="9.140625" style="113" customWidth="1"/>
    <col min="5120" max="5120" width="5.7109375" style="113"/>
    <col min="5121" max="5121" width="5.7109375" style="113" customWidth="1"/>
    <col min="5122" max="5122" width="112.5703125" style="113" customWidth="1"/>
    <col min="5123" max="5123" width="10.140625" style="113" bestFit="1" customWidth="1"/>
    <col min="5124" max="5124" width="18.85546875" style="113" customWidth="1"/>
    <col min="5125" max="5125" width="19" style="113" customWidth="1"/>
    <col min="5126" max="5126" width="19.5703125" style="113" customWidth="1"/>
    <col min="5127" max="5127" width="16.7109375" style="113" customWidth="1"/>
    <col min="5128" max="5375" width="9.140625" style="113" customWidth="1"/>
    <col min="5376" max="5376" width="5.7109375" style="113"/>
    <col min="5377" max="5377" width="5.7109375" style="113" customWidth="1"/>
    <col min="5378" max="5378" width="112.5703125" style="113" customWidth="1"/>
    <col min="5379" max="5379" width="10.140625" style="113" bestFit="1" customWidth="1"/>
    <col min="5380" max="5380" width="18.85546875" style="113" customWidth="1"/>
    <col min="5381" max="5381" width="19" style="113" customWidth="1"/>
    <col min="5382" max="5382" width="19.5703125" style="113" customWidth="1"/>
    <col min="5383" max="5383" width="16.7109375" style="113" customWidth="1"/>
    <col min="5384" max="5631" width="9.140625" style="113" customWidth="1"/>
    <col min="5632" max="5632" width="5.7109375" style="113"/>
    <col min="5633" max="5633" width="5.7109375" style="113" customWidth="1"/>
    <col min="5634" max="5634" width="112.5703125" style="113" customWidth="1"/>
    <col min="5635" max="5635" width="10.140625" style="113" bestFit="1" customWidth="1"/>
    <col min="5636" max="5636" width="18.85546875" style="113" customWidth="1"/>
    <col min="5637" max="5637" width="19" style="113" customWidth="1"/>
    <col min="5638" max="5638" width="19.5703125" style="113" customWidth="1"/>
    <col min="5639" max="5639" width="16.7109375" style="113" customWidth="1"/>
    <col min="5640" max="5887" width="9.140625" style="113" customWidth="1"/>
    <col min="5888" max="5888" width="5.7109375" style="113"/>
    <col min="5889" max="5889" width="5.7109375" style="113" customWidth="1"/>
    <col min="5890" max="5890" width="112.5703125" style="113" customWidth="1"/>
    <col min="5891" max="5891" width="10.140625" style="113" bestFit="1" customWidth="1"/>
    <col min="5892" max="5892" width="18.85546875" style="113" customWidth="1"/>
    <col min="5893" max="5893" width="19" style="113" customWidth="1"/>
    <col min="5894" max="5894" width="19.5703125" style="113" customWidth="1"/>
    <col min="5895" max="5895" width="16.7109375" style="113" customWidth="1"/>
    <col min="5896" max="6143" width="9.140625" style="113" customWidth="1"/>
    <col min="6144" max="6144" width="5.7109375" style="113"/>
    <col min="6145" max="6145" width="5.7109375" style="113" customWidth="1"/>
    <col min="6146" max="6146" width="112.5703125" style="113" customWidth="1"/>
    <col min="6147" max="6147" width="10.140625" style="113" bestFit="1" customWidth="1"/>
    <col min="6148" max="6148" width="18.85546875" style="113" customWidth="1"/>
    <col min="6149" max="6149" width="19" style="113" customWidth="1"/>
    <col min="6150" max="6150" width="19.5703125" style="113" customWidth="1"/>
    <col min="6151" max="6151" width="16.7109375" style="113" customWidth="1"/>
    <col min="6152" max="6399" width="9.140625" style="113" customWidth="1"/>
    <col min="6400" max="6400" width="5.7109375" style="113"/>
    <col min="6401" max="6401" width="5.7109375" style="113" customWidth="1"/>
    <col min="6402" max="6402" width="112.5703125" style="113" customWidth="1"/>
    <col min="6403" max="6403" width="10.140625" style="113" bestFit="1" customWidth="1"/>
    <col min="6404" max="6404" width="18.85546875" style="113" customWidth="1"/>
    <col min="6405" max="6405" width="19" style="113" customWidth="1"/>
    <col min="6406" max="6406" width="19.5703125" style="113" customWidth="1"/>
    <col min="6407" max="6407" width="16.7109375" style="113" customWidth="1"/>
    <col min="6408" max="6655" width="9.140625" style="113" customWidth="1"/>
    <col min="6656" max="6656" width="5.7109375" style="113"/>
    <col min="6657" max="6657" width="5.7109375" style="113" customWidth="1"/>
    <col min="6658" max="6658" width="112.5703125" style="113" customWidth="1"/>
    <col min="6659" max="6659" width="10.140625" style="113" bestFit="1" customWidth="1"/>
    <col min="6660" max="6660" width="18.85546875" style="113" customWidth="1"/>
    <col min="6661" max="6661" width="19" style="113" customWidth="1"/>
    <col min="6662" max="6662" width="19.5703125" style="113" customWidth="1"/>
    <col min="6663" max="6663" width="16.7109375" style="113" customWidth="1"/>
    <col min="6664" max="6911" width="9.140625" style="113" customWidth="1"/>
    <col min="6912" max="6912" width="5.7109375" style="113"/>
    <col min="6913" max="6913" width="5.7109375" style="113" customWidth="1"/>
    <col min="6914" max="6914" width="112.5703125" style="113" customWidth="1"/>
    <col min="6915" max="6915" width="10.140625" style="113" bestFit="1" customWidth="1"/>
    <col min="6916" max="6916" width="18.85546875" style="113" customWidth="1"/>
    <col min="6917" max="6917" width="19" style="113" customWidth="1"/>
    <col min="6918" max="6918" width="19.5703125" style="113" customWidth="1"/>
    <col min="6919" max="6919" width="16.7109375" style="113" customWidth="1"/>
    <col min="6920" max="7167" width="9.140625" style="113" customWidth="1"/>
    <col min="7168" max="7168" width="5.7109375" style="113"/>
    <col min="7169" max="7169" width="5.7109375" style="113" customWidth="1"/>
    <col min="7170" max="7170" width="112.5703125" style="113" customWidth="1"/>
    <col min="7171" max="7171" width="10.140625" style="113" bestFit="1" customWidth="1"/>
    <col min="7172" max="7172" width="18.85546875" style="113" customWidth="1"/>
    <col min="7173" max="7173" width="19" style="113" customWidth="1"/>
    <col min="7174" max="7174" width="19.5703125" style="113" customWidth="1"/>
    <col min="7175" max="7175" width="16.7109375" style="113" customWidth="1"/>
    <col min="7176" max="7423" width="9.140625" style="113" customWidth="1"/>
    <col min="7424" max="7424" width="5.7109375" style="113"/>
    <col min="7425" max="7425" width="5.7109375" style="113" customWidth="1"/>
    <col min="7426" max="7426" width="112.5703125" style="113" customWidth="1"/>
    <col min="7427" max="7427" width="10.140625" style="113" bestFit="1" customWidth="1"/>
    <col min="7428" max="7428" width="18.85546875" style="113" customWidth="1"/>
    <col min="7429" max="7429" width="19" style="113" customWidth="1"/>
    <col min="7430" max="7430" width="19.5703125" style="113" customWidth="1"/>
    <col min="7431" max="7431" width="16.7109375" style="113" customWidth="1"/>
    <col min="7432" max="7679" width="9.140625" style="113" customWidth="1"/>
    <col min="7680" max="7680" width="5.7109375" style="113"/>
    <col min="7681" max="7681" width="5.7109375" style="113" customWidth="1"/>
    <col min="7682" max="7682" width="112.5703125" style="113" customWidth="1"/>
    <col min="7683" max="7683" width="10.140625" style="113" bestFit="1" customWidth="1"/>
    <col min="7684" max="7684" width="18.85546875" style="113" customWidth="1"/>
    <col min="7685" max="7685" width="19" style="113" customWidth="1"/>
    <col min="7686" max="7686" width="19.5703125" style="113" customWidth="1"/>
    <col min="7687" max="7687" width="16.7109375" style="113" customWidth="1"/>
    <col min="7688" max="7935" width="9.140625" style="113" customWidth="1"/>
    <col min="7936" max="7936" width="5.7109375" style="113"/>
    <col min="7937" max="7937" width="5.7109375" style="113" customWidth="1"/>
    <col min="7938" max="7938" width="112.5703125" style="113" customWidth="1"/>
    <col min="7939" max="7939" width="10.140625" style="113" bestFit="1" customWidth="1"/>
    <col min="7940" max="7940" width="18.85546875" style="113" customWidth="1"/>
    <col min="7941" max="7941" width="19" style="113" customWidth="1"/>
    <col min="7942" max="7942" width="19.5703125" style="113" customWidth="1"/>
    <col min="7943" max="7943" width="16.7109375" style="113" customWidth="1"/>
    <col min="7944" max="8191" width="9.140625" style="113" customWidth="1"/>
    <col min="8192" max="8192" width="5.7109375" style="113"/>
    <col min="8193" max="8193" width="5.7109375" style="113" customWidth="1"/>
    <col min="8194" max="8194" width="112.5703125" style="113" customWidth="1"/>
    <col min="8195" max="8195" width="10.140625" style="113" bestFit="1" customWidth="1"/>
    <col min="8196" max="8196" width="18.85546875" style="113" customWidth="1"/>
    <col min="8197" max="8197" width="19" style="113" customWidth="1"/>
    <col min="8198" max="8198" width="19.5703125" style="113" customWidth="1"/>
    <col min="8199" max="8199" width="16.7109375" style="113" customWidth="1"/>
    <col min="8200" max="8447" width="9.140625" style="113" customWidth="1"/>
    <col min="8448" max="8448" width="5.7109375" style="113"/>
    <col min="8449" max="8449" width="5.7109375" style="113" customWidth="1"/>
    <col min="8450" max="8450" width="112.5703125" style="113" customWidth="1"/>
    <col min="8451" max="8451" width="10.140625" style="113" bestFit="1" customWidth="1"/>
    <col min="8452" max="8452" width="18.85546875" style="113" customWidth="1"/>
    <col min="8453" max="8453" width="19" style="113" customWidth="1"/>
    <col min="8454" max="8454" width="19.5703125" style="113" customWidth="1"/>
    <col min="8455" max="8455" width="16.7109375" style="113" customWidth="1"/>
    <col min="8456" max="8703" width="9.140625" style="113" customWidth="1"/>
    <col min="8704" max="8704" width="5.7109375" style="113"/>
    <col min="8705" max="8705" width="5.7109375" style="113" customWidth="1"/>
    <col min="8706" max="8706" width="112.5703125" style="113" customWidth="1"/>
    <col min="8707" max="8707" width="10.140625" style="113" bestFit="1" customWidth="1"/>
    <col min="8708" max="8708" width="18.85546875" style="113" customWidth="1"/>
    <col min="8709" max="8709" width="19" style="113" customWidth="1"/>
    <col min="8710" max="8710" width="19.5703125" style="113" customWidth="1"/>
    <col min="8711" max="8711" width="16.7109375" style="113" customWidth="1"/>
    <col min="8712" max="8959" width="9.140625" style="113" customWidth="1"/>
    <col min="8960" max="8960" width="5.7109375" style="113"/>
    <col min="8961" max="8961" width="5.7109375" style="113" customWidth="1"/>
    <col min="8962" max="8962" width="112.5703125" style="113" customWidth="1"/>
    <col min="8963" max="8963" width="10.140625" style="113" bestFit="1" customWidth="1"/>
    <col min="8964" max="8964" width="18.85546875" style="113" customWidth="1"/>
    <col min="8965" max="8965" width="19" style="113" customWidth="1"/>
    <col min="8966" max="8966" width="19.5703125" style="113" customWidth="1"/>
    <col min="8967" max="8967" width="16.7109375" style="113" customWidth="1"/>
    <col min="8968" max="9215" width="9.140625" style="113" customWidth="1"/>
    <col min="9216" max="9216" width="5.7109375" style="113"/>
    <col min="9217" max="9217" width="5.7109375" style="113" customWidth="1"/>
    <col min="9218" max="9218" width="112.5703125" style="113" customWidth="1"/>
    <col min="9219" max="9219" width="10.140625" style="113" bestFit="1" customWidth="1"/>
    <col min="9220" max="9220" width="18.85546875" style="113" customWidth="1"/>
    <col min="9221" max="9221" width="19" style="113" customWidth="1"/>
    <col min="9222" max="9222" width="19.5703125" style="113" customWidth="1"/>
    <col min="9223" max="9223" width="16.7109375" style="113" customWidth="1"/>
    <col min="9224" max="9471" width="9.140625" style="113" customWidth="1"/>
    <col min="9472" max="9472" width="5.7109375" style="113"/>
    <col min="9473" max="9473" width="5.7109375" style="113" customWidth="1"/>
    <col min="9474" max="9474" width="112.5703125" style="113" customWidth="1"/>
    <col min="9475" max="9475" width="10.140625" style="113" bestFit="1" customWidth="1"/>
    <col min="9476" max="9476" width="18.85546875" style="113" customWidth="1"/>
    <col min="9477" max="9477" width="19" style="113" customWidth="1"/>
    <col min="9478" max="9478" width="19.5703125" style="113" customWidth="1"/>
    <col min="9479" max="9479" width="16.7109375" style="113" customWidth="1"/>
    <col min="9480" max="9727" width="9.140625" style="113" customWidth="1"/>
    <col min="9728" max="9728" width="5.7109375" style="113"/>
    <col min="9729" max="9729" width="5.7109375" style="113" customWidth="1"/>
    <col min="9730" max="9730" width="112.5703125" style="113" customWidth="1"/>
    <col min="9731" max="9731" width="10.140625" style="113" bestFit="1" customWidth="1"/>
    <col min="9732" max="9732" width="18.85546875" style="113" customWidth="1"/>
    <col min="9733" max="9733" width="19" style="113" customWidth="1"/>
    <col min="9734" max="9734" width="19.5703125" style="113" customWidth="1"/>
    <col min="9735" max="9735" width="16.7109375" style="113" customWidth="1"/>
    <col min="9736" max="9983" width="9.140625" style="113" customWidth="1"/>
    <col min="9984" max="9984" width="5.7109375" style="113"/>
    <col min="9985" max="9985" width="5.7109375" style="113" customWidth="1"/>
    <col min="9986" max="9986" width="112.5703125" style="113" customWidth="1"/>
    <col min="9987" max="9987" width="10.140625" style="113" bestFit="1" customWidth="1"/>
    <col min="9988" max="9988" width="18.85546875" style="113" customWidth="1"/>
    <col min="9989" max="9989" width="19" style="113" customWidth="1"/>
    <col min="9990" max="9990" width="19.5703125" style="113" customWidth="1"/>
    <col min="9991" max="9991" width="16.7109375" style="113" customWidth="1"/>
    <col min="9992" max="10239" width="9.140625" style="113" customWidth="1"/>
    <col min="10240" max="10240" width="5.7109375" style="113"/>
    <col min="10241" max="10241" width="5.7109375" style="113" customWidth="1"/>
    <col min="10242" max="10242" width="112.5703125" style="113" customWidth="1"/>
    <col min="10243" max="10243" width="10.140625" style="113" bestFit="1" customWidth="1"/>
    <col min="10244" max="10244" width="18.85546875" style="113" customWidth="1"/>
    <col min="10245" max="10245" width="19" style="113" customWidth="1"/>
    <col min="10246" max="10246" width="19.5703125" style="113" customWidth="1"/>
    <col min="10247" max="10247" width="16.7109375" style="113" customWidth="1"/>
    <col min="10248" max="10495" width="9.140625" style="113" customWidth="1"/>
    <col min="10496" max="10496" width="5.7109375" style="113"/>
    <col min="10497" max="10497" width="5.7109375" style="113" customWidth="1"/>
    <col min="10498" max="10498" width="112.5703125" style="113" customWidth="1"/>
    <col min="10499" max="10499" width="10.140625" style="113" bestFit="1" customWidth="1"/>
    <col min="10500" max="10500" width="18.85546875" style="113" customWidth="1"/>
    <col min="10501" max="10501" width="19" style="113" customWidth="1"/>
    <col min="10502" max="10502" width="19.5703125" style="113" customWidth="1"/>
    <col min="10503" max="10503" width="16.7109375" style="113" customWidth="1"/>
    <col min="10504" max="10751" width="9.140625" style="113" customWidth="1"/>
    <col min="10752" max="10752" width="5.7109375" style="113"/>
    <col min="10753" max="10753" width="5.7109375" style="113" customWidth="1"/>
    <col min="10754" max="10754" width="112.5703125" style="113" customWidth="1"/>
    <col min="10755" max="10755" width="10.140625" style="113" bestFit="1" customWidth="1"/>
    <col min="10756" max="10756" width="18.85546875" style="113" customWidth="1"/>
    <col min="10757" max="10757" width="19" style="113" customWidth="1"/>
    <col min="10758" max="10758" width="19.5703125" style="113" customWidth="1"/>
    <col min="10759" max="10759" width="16.7109375" style="113" customWidth="1"/>
    <col min="10760" max="11007" width="9.140625" style="113" customWidth="1"/>
    <col min="11008" max="11008" width="5.7109375" style="113"/>
    <col min="11009" max="11009" width="5.7109375" style="113" customWidth="1"/>
    <col min="11010" max="11010" width="112.5703125" style="113" customWidth="1"/>
    <col min="11011" max="11011" width="10.140625" style="113" bestFit="1" customWidth="1"/>
    <col min="11012" max="11012" width="18.85546875" style="113" customWidth="1"/>
    <col min="11013" max="11013" width="19" style="113" customWidth="1"/>
    <col min="11014" max="11014" width="19.5703125" style="113" customWidth="1"/>
    <col min="11015" max="11015" width="16.7109375" style="113" customWidth="1"/>
    <col min="11016" max="11263" width="9.140625" style="113" customWidth="1"/>
    <col min="11264" max="11264" width="5.7109375" style="113"/>
    <col min="11265" max="11265" width="5.7109375" style="113" customWidth="1"/>
    <col min="11266" max="11266" width="112.5703125" style="113" customWidth="1"/>
    <col min="11267" max="11267" width="10.140625" style="113" bestFit="1" customWidth="1"/>
    <col min="11268" max="11268" width="18.85546875" style="113" customWidth="1"/>
    <col min="11269" max="11269" width="19" style="113" customWidth="1"/>
    <col min="11270" max="11270" width="19.5703125" style="113" customWidth="1"/>
    <col min="11271" max="11271" width="16.7109375" style="113" customWidth="1"/>
    <col min="11272" max="11519" width="9.140625" style="113" customWidth="1"/>
    <col min="11520" max="11520" width="5.7109375" style="113"/>
    <col min="11521" max="11521" width="5.7109375" style="113" customWidth="1"/>
    <col min="11522" max="11522" width="112.5703125" style="113" customWidth="1"/>
    <col min="11523" max="11523" width="10.140625" style="113" bestFit="1" customWidth="1"/>
    <col min="11524" max="11524" width="18.85546875" style="113" customWidth="1"/>
    <col min="11525" max="11525" width="19" style="113" customWidth="1"/>
    <col min="11526" max="11526" width="19.5703125" style="113" customWidth="1"/>
    <col min="11527" max="11527" width="16.7109375" style="113" customWidth="1"/>
    <col min="11528" max="11775" width="9.140625" style="113" customWidth="1"/>
    <col min="11776" max="11776" width="5.7109375" style="113"/>
    <col min="11777" max="11777" width="5.7109375" style="113" customWidth="1"/>
    <col min="11778" max="11778" width="112.5703125" style="113" customWidth="1"/>
    <col min="11779" max="11779" width="10.140625" style="113" bestFit="1" customWidth="1"/>
    <col min="11780" max="11780" width="18.85546875" style="113" customWidth="1"/>
    <col min="11781" max="11781" width="19" style="113" customWidth="1"/>
    <col min="11782" max="11782" width="19.5703125" style="113" customWidth="1"/>
    <col min="11783" max="11783" width="16.7109375" style="113" customWidth="1"/>
    <col min="11784" max="12031" width="9.140625" style="113" customWidth="1"/>
    <col min="12032" max="12032" width="5.7109375" style="113"/>
    <col min="12033" max="12033" width="5.7109375" style="113" customWidth="1"/>
    <col min="12034" max="12034" width="112.5703125" style="113" customWidth="1"/>
    <col min="12035" max="12035" width="10.140625" style="113" bestFit="1" customWidth="1"/>
    <col min="12036" max="12036" width="18.85546875" style="113" customWidth="1"/>
    <col min="12037" max="12037" width="19" style="113" customWidth="1"/>
    <col min="12038" max="12038" width="19.5703125" style="113" customWidth="1"/>
    <col min="12039" max="12039" width="16.7109375" style="113" customWidth="1"/>
    <col min="12040" max="12287" width="9.140625" style="113" customWidth="1"/>
    <col min="12288" max="12288" width="5.7109375" style="113"/>
    <col min="12289" max="12289" width="5.7109375" style="113" customWidth="1"/>
    <col min="12290" max="12290" width="112.5703125" style="113" customWidth="1"/>
    <col min="12291" max="12291" width="10.140625" style="113" bestFit="1" customWidth="1"/>
    <col min="12292" max="12292" width="18.85546875" style="113" customWidth="1"/>
    <col min="12293" max="12293" width="19" style="113" customWidth="1"/>
    <col min="12294" max="12294" width="19.5703125" style="113" customWidth="1"/>
    <col min="12295" max="12295" width="16.7109375" style="113" customWidth="1"/>
    <col min="12296" max="12543" width="9.140625" style="113" customWidth="1"/>
    <col min="12544" max="12544" width="5.7109375" style="113"/>
    <col min="12545" max="12545" width="5.7109375" style="113" customWidth="1"/>
    <col min="12546" max="12546" width="112.5703125" style="113" customWidth="1"/>
    <col min="12547" max="12547" width="10.140625" style="113" bestFit="1" customWidth="1"/>
    <col min="12548" max="12548" width="18.85546875" style="113" customWidth="1"/>
    <col min="12549" max="12549" width="19" style="113" customWidth="1"/>
    <col min="12550" max="12550" width="19.5703125" style="113" customWidth="1"/>
    <col min="12551" max="12551" width="16.7109375" style="113" customWidth="1"/>
    <col min="12552" max="12799" width="9.140625" style="113" customWidth="1"/>
    <col min="12800" max="12800" width="5.7109375" style="113"/>
    <col min="12801" max="12801" width="5.7109375" style="113" customWidth="1"/>
    <col min="12802" max="12802" width="112.5703125" style="113" customWidth="1"/>
    <col min="12803" max="12803" width="10.140625" style="113" bestFit="1" customWidth="1"/>
    <col min="12804" max="12804" width="18.85546875" style="113" customWidth="1"/>
    <col min="12805" max="12805" width="19" style="113" customWidth="1"/>
    <col min="12806" max="12806" width="19.5703125" style="113" customWidth="1"/>
    <col min="12807" max="12807" width="16.7109375" style="113" customWidth="1"/>
    <col min="12808" max="13055" width="9.140625" style="113" customWidth="1"/>
    <col min="13056" max="13056" width="5.7109375" style="113"/>
    <col min="13057" max="13057" width="5.7109375" style="113" customWidth="1"/>
    <col min="13058" max="13058" width="112.5703125" style="113" customWidth="1"/>
    <col min="13059" max="13059" width="10.140625" style="113" bestFit="1" customWidth="1"/>
    <col min="13060" max="13060" width="18.85546875" style="113" customWidth="1"/>
    <col min="13061" max="13061" width="19" style="113" customWidth="1"/>
    <col min="13062" max="13062" width="19.5703125" style="113" customWidth="1"/>
    <col min="13063" max="13063" width="16.7109375" style="113" customWidth="1"/>
    <col min="13064" max="13311" width="9.140625" style="113" customWidth="1"/>
    <col min="13312" max="13312" width="5.7109375" style="113"/>
    <col min="13313" max="13313" width="5.7109375" style="113" customWidth="1"/>
    <col min="13314" max="13314" width="112.5703125" style="113" customWidth="1"/>
    <col min="13315" max="13315" width="10.140625" style="113" bestFit="1" customWidth="1"/>
    <col min="13316" max="13316" width="18.85546875" style="113" customWidth="1"/>
    <col min="13317" max="13317" width="19" style="113" customWidth="1"/>
    <col min="13318" max="13318" width="19.5703125" style="113" customWidth="1"/>
    <col min="13319" max="13319" width="16.7109375" style="113" customWidth="1"/>
    <col min="13320" max="13567" width="9.140625" style="113" customWidth="1"/>
    <col min="13568" max="13568" width="5.7109375" style="113"/>
    <col min="13569" max="13569" width="5.7109375" style="113" customWidth="1"/>
    <col min="13570" max="13570" width="112.5703125" style="113" customWidth="1"/>
    <col min="13571" max="13571" width="10.140625" style="113" bestFit="1" customWidth="1"/>
    <col min="13572" max="13572" width="18.85546875" style="113" customWidth="1"/>
    <col min="13573" max="13573" width="19" style="113" customWidth="1"/>
    <col min="13574" max="13574" width="19.5703125" style="113" customWidth="1"/>
    <col min="13575" max="13575" width="16.7109375" style="113" customWidth="1"/>
    <col min="13576" max="13823" width="9.140625" style="113" customWidth="1"/>
    <col min="13824" max="13824" width="5.7109375" style="113"/>
    <col min="13825" max="13825" width="5.7109375" style="113" customWidth="1"/>
    <col min="13826" max="13826" width="112.5703125" style="113" customWidth="1"/>
    <col min="13827" max="13827" width="10.140625" style="113" bestFit="1" customWidth="1"/>
    <col min="13828" max="13828" width="18.85546875" style="113" customWidth="1"/>
    <col min="13829" max="13829" width="19" style="113" customWidth="1"/>
    <col min="13830" max="13830" width="19.5703125" style="113" customWidth="1"/>
    <col min="13831" max="13831" width="16.7109375" style="113" customWidth="1"/>
    <col min="13832" max="14079" width="9.140625" style="113" customWidth="1"/>
    <col min="14080" max="14080" width="5.7109375" style="113"/>
    <col min="14081" max="14081" width="5.7109375" style="113" customWidth="1"/>
    <col min="14082" max="14082" width="112.5703125" style="113" customWidth="1"/>
    <col min="14083" max="14083" width="10.140625" style="113" bestFit="1" customWidth="1"/>
    <col min="14084" max="14084" width="18.85546875" style="113" customWidth="1"/>
    <col min="14085" max="14085" width="19" style="113" customWidth="1"/>
    <col min="14086" max="14086" width="19.5703125" style="113" customWidth="1"/>
    <col min="14087" max="14087" width="16.7109375" style="113" customWidth="1"/>
    <col min="14088" max="14335" width="9.140625" style="113" customWidth="1"/>
    <col min="14336" max="14336" width="5.7109375" style="113"/>
    <col min="14337" max="14337" width="5.7109375" style="113" customWidth="1"/>
    <col min="14338" max="14338" width="112.5703125" style="113" customWidth="1"/>
    <col min="14339" max="14339" width="10.140625" style="113" bestFit="1" customWidth="1"/>
    <col min="14340" max="14340" width="18.85546875" style="113" customWidth="1"/>
    <col min="14341" max="14341" width="19" style="113" customWidth="1"/>
    <col min="14342" max="14342" width="19.5703125" style="113" customWidth="1"/>
    <col min="14343" max="14343" width="16.7109375" style="113" customWidth="1"/>
    <col min="14344" max="14591" width="9.140625" style="113" customWidth="1"/>
    <col min="14592" max="14592" width="5.7109375" style="113"/>
    <col min="14593" max="14593" width="5.7109375" style="113" customWidth="1"/>
    <col min="14594" max="14594" width="112.5703125" style="113" customWidth="1"/>
    <col min="14595" max="14595" width="10.140625" style="113" bestFit="1" customWidth="1"/>
    <col min="14596" max="14596" width="18.85546875" style="113" customWidth="1"/>
    <col min="14597" max="14597" width="19" style="113" customWidth="1"/>
    <col min="14598" max="14598" width="19.5703125" style="113" customWidth="1"/>
    <col min="14599" max="14599" width="16.7109375" style="113" customWidth="1"/>
    <col min="14600" max="14847" width="9.140625" style="113" customWidth="1"/>
    <col min="14848" max="14848" width="5.7109375" style="113"/>
    <col min="14849" max="14849" width="5.7109375" style="113" customWidth="1"/>
    <col min="14850" max="14850" width="112.5703125" style="113" customWidth="1"/>
    <col min="14851" max="14851" width="10.140625" style="113" bestFit="1" customWidth="1"/>
    <col min="14852" max="14852" width="18.85546875" style="113" customWidth="1"/>
    <col min="14853" max="14853" width="19" style="113" customWidth="1"/>
    <col min="14854" max="14854" width="19.5703125" style="113" customWidth="1"/>
    <col min="14855" max="14855" width="16.7109375" style="113" customWidth="1"/>
    <col min="14856" max="15103" width="9.140625" style="113" customWidth="1"/>
    <col min="15104" max="15104" width="5.7109375" style="113"/>
    <col min="15105" max="15105" width="5.7109375" style="113" customWidth="1"/>
    <col min="15106" max="15106" width="112.5703125" style="113" customWidth="1"/>
    <col min="15107" max="15107" width="10.140625" style="113" bestFit="1" customWidth="1"/>
    <col min="15108" max="15108" width="18.85546875" style="113" customWidth="1"/>
    <col min="15109" max="15109" width="19" style="113" customWidth="1"/>
    <col min="15110" max="15110" width="19.5703125" style="113" customWidth="1"/>
    <col min="15111" max="15111" width="16.7109375" style="113" customWidth="1"/>
    <col min="15112" max="15359" width="9.140625" style="113" customWidth="1"/>
    <col min="15360" max="15360" width="5.7109375" style="113"/>
    <col min="15361" max="15361" width="5.7109375" style="113" customWidth="1"/>
    <col min="15362" max="15362" width="112.5703125" style="113" customWidth="1"/>
    <col min="15363" max="15363" width="10.140625" style="113" bestFit="1" customWidth="1"/>
    <col min="15364" max="15364" width="18.85546875" style="113" customWidth="1"/>
    <col min="15365" max="15365" width="19" style="113" customWidth="1"/>
    <col min="15366" max="15366" width="19.5703125" style="113" customWidth="1"/>
    <col min="15367" max="15367" width="16.7109375" style="113" customWidth="1"/>
    <col min="15368" max="15615" width="9.140625" style="113" customWidth="1"/>
    <col min="15616" max="15616" width="5.7109375" style="113"/>
    <col min="15617" max="15617" width="5.7109375" style="113" customWidth="1"/>
    <col min="15618" max="15618" width="112.5703125" style="113" customWidth="1"/>
    <col min="15619" max="15619" width="10.140625" style="113" bestFit="1" customWidth="1"/>
    <col min="15620" max="15620" width="18.85546875" style="113" customWidth="1"/>
    <col min="15621" max="15621" width="19" style="113" customWidth="1"/>
    <col min="15622" max="15622" width="19.5703125" style="113" customWidth="1"/>
    <col min="15623" max="15623" width="16.7109375" style="113" customWidth="1"/>
    <col min="15624" max="15871" width="9.140625" style="113" customWidth="1"/>
    <col min="15872" max="15872" width="5.7109375" style="113"/>
    <col min="15873" max="15873" width="5.7109375" style="113" customWidth="1"/>
    <col min="15874" max="15874" width="112.5703125" style="113" customWidth="1"/>
    <col min="15875" max="15875" width="10.140625" style="113" bestFit="1" customWidth="1"/>
    <col min="15876" max="15876" width="18.85546875" style="113" customWidth="1"/>
    <col min="15877" max="15877" width="19" style="113" customWidth="1"/>
    <col min="15878" max="15878" width="19.5703125" style="113" customWidth="1"/>
    <col min="15879" max="15879" width="16.7109375" style="113" customWidth="1"/>
    <col min="15880" max="16127" width="9.140625" style="113" customWidth="1"/>
    <col min="16128" max="16128" width="5.7109375" style="113"/>
    <col min="16129" max="16129" width="5.7109375" style="113" customWidth="1"/>
    <col min="16130" max="16130" width="112.5703125" style="113" customWidth="1"/>
    <col min="16131" max="16131" width="10.140625" style="113" bestFit="1" customWidth="1"/>
    <col min="16132" max="16132" width="18.85546875" style="113" customWidth="1"/>
    <col min="16133" max="16133" width="19" style="113" customWidth="1"/>
    <col min="16134" max="16134" width="19.5703125" style="113" customWidth="1"/>
    <col min="16135" max="16135" width="16.7109375" style="113" customWidth="1"/>
    <col min="16136" max="16383" width="9.140625" style="113" customWidth="1"/>
    <col min="16384" max="16384" width="5.7109375" style="113"/>
  </cols>
  <sheetData>
    <row r="1" spans="1:6" ht="20.25" customHeight="1">
      <c r="B1" s="843" t="s">
        <v>180</v>
      </c>
      <c r="C1" s="843"/>
      <c r="D1" s="843"/>
      <c r="E1" s="843"/>
      <c r="F1" s="843"/>
    </row>
    <row r="2" spans="1:6" ht="14.25" customHeight="1" thickBot="1">
      <c r="E2" s="844" t="s">
        <v>181</v>
      </c>
      <c r="F2" s="844"/>
    </row>
    <row r="3" spans="1:6" ht="39" thickBot="1">
      <c r="A3" s="845"/>
      <c r="B3" s="847" t="s">
        <v>66</v>
      </c>
      <c r="C3" s="849" t="s">
        <v>63</v>
      </c>
      <c r="D3" s="850"/>
      <c r="E3" s="851"/>
      <c r="F3" s="118" t="s">
        <v>142</v>
      </c>
    </row>
    <row r="4" spans="1:6" ht="15.75" customHeight="1" thickBot="1">
      <c r="A4" s="846"/>
      <c r="B4" s="848"/>
      <c r="C4" s="119" t="s">
        <v>39</v>
      </c>
      <c r="D4" s="114" t="s">
        <v>566</v>
      </c>
      <c r="E4" s="114" t="s">
        <v>567</v>
      </c>
      <c r="F4" s="675" t="s">
        <v>612</v>
      </c>
    </row>
    <row r="5" spans="1:6" ht="19.5" customHeight="1">
      <c r="A5" s="840" t="s">
        <v>55</v>
      </c>
      <c r="B5" s="120" t="s">
        <v>300</v>
      </c>
      <c r="C5" s="121" t="s">
        <v>182</v>
      </c>
      <c r="D5" s="121">
        <v>43</v>
      </c>
      <c r="E5" s="121">
        <v>43</v>
      </c>
      <c r="F5" s="123">
        <v>18</v>
      </c>
    </row>
    <row r="6" spans="1:6" ht="18" customHeight="1">
      <c r="A6" s="840"/>
      <c r="B6" s="124" t="s">
        <v>183</v>
      </c>
      <c r="C6" s="122"/>
      <c r="D6" s="122"/>
      <c r="E6" s="122"/>
      <c r="F6" s="125"/>
    </row>
    <row r="7" spans="1:6" ht="18" customHeight="1">
      <c r="A7" s="840"/>
      <c r="B7" s="126" t="s">
        <v>184</v>
      </c>
      <c r="C7" s="122" t="s">
        <v>28</v>
      </c>
      <c r="D7" s="116">
        <v>9569</v>
      </c>
      <c r="E7" s="116">
        <v>10418</v>
      </c>
      <c r="F7" s="127">
        <v>2258</v>
      </c>
    </row>
    <row r="8" spans="1:6">
      <c r="A8" s="840"/>
      <c r="B8" s="126" t="s">
        <v>185</v>
      </c>
      <c r="C8" s="122" t="s">
        <v>28</v>
      </c>
      <c r="D8" s="116">
        <v>9730</v>
      </c>
      <c r="E8" s="116">
        <v>10805</v>
      </c>
      <c r="F8" s="128"/>
    </row>
    <row r="9" spans="1:6">
      <c r="A9" s="840"/>
      <c r="B9" s="126" t="s">
        <v>186</v>
      </c>
      <c r="C9" s="122" t="s">
        <v>28</v>
      </c>
      <c r="D9" s="116">
        <v>6877</v>
      </c>
      <c r="E9" s="116">
        <v>7668</v>
      </c>
      <c r="F9" s="128"/>
    </row>
    <row r="10" spans="1:6" ht="20.25" thickBot="1">
      <c r="A10" s="840"/>
      <c r="B10" s="126" t="s">
        <v>320</v>
      </c>
      <c r="C10" s="129" t="s">
        <v>28</v>
      </c>
      <c r="D10" s="130" t="s">
        <v>586</v>
      </c>
      <c r="E10" s="130" t="s">
        <v>587</v>
      </c>
      <c r="F10" s="131"/>
    </row>
    <row r="11" spans="1:6">
      <c r="A11" s="841"/>
      <c r="B11" s="132" t="s">
        <v>289</v>
      </c>
      <c r="C11" s="123" t="s">
        <v>187</v>
      </c>
      <c r="D11" s="133" t="s">
        <v>588</v>
      </c>
      <c r="E11" s="133" t="s">
        <v>589</v>
      </c>
      <c r="F11" s="134" t="s">
        <v>608</v>
      </c>
    </row>
    <row r="12" spans="1:6" ht="15.75" customHeight="1">
      <c r="A12" s="841"/>
      <c r="B12" s="135" t="s">
        <v>188</v>
      </c>
      <c r="C12" s="123" t="s">
        <v>182</v>
      </c>
      <c r="D12" s="133">
        <v>30</v>
      </c>
      <c r="E12" s="133">
        <v>30</v>
      </c>
      <c r="F12" s="128"/>
    </row>
    <row r="13" spans="1:6" ht="19.5" hidden="1">
      <c r="A13" s="841"/>
      <c r="B13" s="135" t="s">
        <v>189</v>
      </c>
      <c r="C13" s="123" t="s">
        <v>182</v>
      </c>
      <c r="D13" s="133">
        <v>0</v>
      </c>
      <c r="E13" s="133">
        <v>0</v>
      </c>
      <c r="F13" s="128"/>
    </row>
    <row r="14" spans="1:6">
      <c r="A14" s="841"/>
      <c r="B14" s="135" t="s">
        <v>190</v>
      </c>
      <c r="C14" s="123" t="s">
        <v>182</v>
      </c>
      <c r="D14" s="133">
        <v>2</v>
      </c>
      <c r="E14" s="133">
        <v>2</v>
      </c>
      <c r="F14" s="128"/>
    </row>
    <row r="15" spans="1:6">
      <c r="A15" s="841"/>
      <c r="B15" s="135" t="s">
        <v>191</v>
      </c>
      <c r="C15" s="123" t="s">
        <v>182</v>
      </c>
      <c r="D15" s="133">
        <v>6</v>
      </c>
      <c r="E15" s="133">
        <v>6</v>
      </c>
      <c r="F15" s="128"/>
    </row>
    <row r="16" spans="1:6">
      <c r="A16" s="841"/>
      <c r="B16" s="135" t="s">
        <v>192</v>
      </c>
      <c r="C16" s="123" t="s">
        <v>182</v>
      </c>
      <c r="D16" s="133">
        <v>1</v>
      </c>
      <c r="E16" s="133">
        <v>1</v>
      </c>
      <c r="F16" s="128"/>
    </row>
    <row r="17" spans="1:6" hidden="1">
      <c r="A17" s="841"/>
      <c r="B17" s="135" t="s">
        <v>193</v>
      </c>
      <c r="C17" s="123" t="s">
        <v>182</v>
      </c>
      <c r="D17" s="133">
        <v>1</v>
      </c>
      <c r="E17" s="133">
        <v>1</v>
      </c>
      <c r="F17" s="128"/>
    </row>
    <row r="18" spans="1:6" ht="17.25" thickBot="1">
      <c r="A18" s="841"/>
      <c r="B18" s="135" t="s">
        <v>194</v>
      </c>
      <c r="C18" s="123" t="s">
        <v>182</v>
      </c>
      <c r="D18" s="136">
        <v>3</v>
      </c>
      <c r="E18" s="136">
        <v>3</v>
      </c>
      <c r="F18" s="128"/>
    </row>
    <row r="19" spans="1:6">
      <c r="A19" s="841"/>
      <c r="B19" s="188" t="s">
        <v>195</v>
      </c>
      <c r="C19" s="249"/>
      <c r="D19" s="250"/>
      <c r="E19" s="250"/>
      <c r="F19" s="251"/>
    </row>
    <row r="20" spans="1:6" ht="21" customHeight="1">
      <c r="A20" s="841"/>
      <c r="B20" s="137" t="s">
        <v>196</v>
      </c>
      <c r="C20" s="123" t="s">
        <v>182</v>
      </c>
      <c r="D20" s="138">
        <v>1</v>
      </c>
      <c r="E20" s="138">
        <v>1</v>
      </c>
      <c r="F20" s="128"/>
    </row>
    <row r="21" spans="1:6" ht="17.25" thickBot="1">
      <c r="A21" s="841"/>
      <c r="B21" s="135" t="s">
        <v>197</v>
      </c>
      <c r="C21" s="123" t="s">
        <v>182</v>
      </c>
      <c r="D21" s="139" t="s">
        <v>198</v>
      </c>
      <c r="E21" s="140" t="s">
        <v>198</v>
      </c>
      <c r="F21" s="128"/>
    </row>
    <row r="22" spans="1:6">
      <c r="A22" s="841"/>
      <c r="B22" s="188" t="s">
        <v>199</v>
      </c>
      <c r="C22" s="249"/>
      <c r="D22" s="252"/>
      <c r="E22" s="252"/>
      <c r="F22" s="251"/>
    </row>
    <row r="23" spans="1:6" ht="17.25" thickBot="1">
      <c r="A23" s="841"/>
      <c r="B23" s="141" t="s">
        <v>200</v>
      </c>
      <c r="C23" s="260" t="s">
        <v>182</v>
      </c>
      <c r="D23" s="140" t="s">
        <v>201</v>
      </c>
      <c r="E23" s="140" t="s">
        <v>201</v>
      </c>
      <c r="F23" s="128"/>
    </row>
    <row r="24" spans="1:6">
      <c r="A24" s="841"/>
      <c r="B24" s="188" t="s">
        <v>202</v>
      </c>
      <c r="C24" s="249"/>
      <c r="D24" s="250"/>
      <c r="E24" s="250"/>
      <c r="F24" s="251"/>
    </row>
    <row r="25" spans="1:6" ht="17.25" thickBot="1">
      <c r="A25" s="841"/>
      <c r="B25" s="142" t="s">
        <v>203</v>
      </c>
      <c r="C25" s="143" t="s">
        <v>182</v>
      </c>
      <c r="D25" s="144">
        <v>1</v>
      </c>
      <c r="E25" s="144">
        <v>1</v>
      </c>
      <c r="F25" s="131"/>
    </row>
    <row r="26" spans="1:6">
      <c r="A26" s="840"/>
      <c r="B26" s="145" t="s">
        <v>204</v>
      </c>
      <c r="C26" s="146"/>
      <c r="D26" s="147"/>
      <c r="E26" s="148"/>
      <c r="F26" s="149"/>
    </row>
    <row r="27" spans="1:6" ht="17.25" thickBot="1">
      <c r="A27" s="840"/>
      <c r="B27" s="204" t="s">
        <v>590</v>
      </c>
      <c r="C27" s="151" t="s">
        <v>182</v>
      </c>
      <c r="D27" s="152">
        <v>1</v>
      </c>
      <c r="E27" s="127">
        <v>1</v>
      </c>
      <c r="F27" s="153"/>
    </row>
    <row r="28" spans="1:6" ht="17.25" thickBot="1">
      <c r="A28" s="840"/>
      <c r="B28" s="154" t="s">
        <v>462</v>
      </c>
      <c r="C28" s="155" t="s">
        <v>182</v>
      </c>
      <c r="D28" s="155">
        <v>5</v>
      </c>
      <c r="E28" s="155">
        <v>5</v>
      </c>
      <c r="F28" s="155">
        <v>1</v>
      </c>
    </row>
    <row r="29" spans="1:6" ht="17.25" hidden="1" customHeight="1">
      <c r="A29" s="840"/>
      <c r="B29" s="156" t="s">
        <v>205</v>
      </c>
      <c r="C29" s="122" t="s">
        <v>187</v>
      </c>
      <c r="D29" s="157" t="s">
        <v>206</v>
      </c>
      <c r="E29" s="157" t="s">
        <v>206</v>
      </c>
      <c r="F29" s="122"/>
    </row>
    <row r="30" spans="1:6" ht="17.25" hidden="1" customHeight="1">
      <c r="A30" s="840"/>
      <c r="B30" s="156" t="s">
        <v>207</v>
      </c>
      <c r="C30" s="122" t="s">
        <v>187</v>
      </c>
      <c r="D30" s="157" t="s">
        <v>208</v>
      </c>
      <c r="E30" s="157" t="s">
        <v>208</v>
      </c>
      <c r="F30" s="122"/>
    </row>
    <row r="31" spans="1:6" ht="17.25" hidden="1" customHeight="1">
      <c r="A31" s="840"/>
      <c r="B31" s="156" t="s">
        <v>209</v>
      </c>
      <c r="C31" s="122" t="s">
        <v>187</v>
      </c>
      <c r="D31" s="157" t="s">
        <v>210</v>
      </c>
      <c r="E31" s="157" t="s">
        <v>210</v>
      </c>
      <c r="F31" s="122"/>
    </row>
    <row r="32" spans="1:6" ht="17.25" hidden="1" customHeight="1">
      <c r="A32" s="840"/>
      <c r="B32" s="156" t="s">
        <v>211</v>
      </c>
      <c r="C32" s="122" t="s">
        <v>187</v>
      </c>
      <c r="D32" s="157" t="s">
        <v>212</v>
      </c>
      <c r="E32" s="157" t="s">
        <v>212</v>
      </c>
      <c r="F32" s="122"/>
    </row>
    <row r="33" spans="1:6" ht="17.25" hidden="1" customHeight="1">
      <c r="A33" s="840"/>
      <c r="B33" s="156" t="s">
        <v>213</v>
      </c>
      <c r="C33" s="122" t="s">
        <v>187</v>
      </c>
      <c r="D33" s="157" t="s">
        <v>214</v>
      </c>
      <c r="E33" s="157" t="s">
        <v>214</v>
      </c>
      <c r="F33" s="122"/>
    </row>
    <row r="34" spans="1:6" ht="13.5" hidden="1" customHeight="1">
      <c r="A34" s="840"/>
      <c r="B34" s="156" t="s">
        <v>215</v>
      </c>
      <c r="C34" s="122" t="s">
        <v>187</v>
      </c>
      <c r="D34" s="157" t="s">
        <v>216</v>
      </c>
      <c r="E34" s="157" t="s">
        <v>216</v>
      </c>
      <c r="F34" s="122"/>
    </row>
    <row r="35" spans="1:6" ht="17.25" hidden="1" customHeight="1" thickBot="1">
      <c r="A35" s="840"/>
      <c r="B35" s="158" t="s">
        <v>217</v>
      </c>
      <c r="C35" s="129" t="s">
        <v>187</v>
      </c>
      <c r="D35" s="159" t="s">
        <v>218</v>
      </c>
      <c r="E35" s="159" t="s">
        <v>218</v>
      </c>
      <c r="F35" s="129"/>
    </row>
    <row r="36" spans="1:6">
      <c r="A36" s="840"/>
      <c r="B36" s="154" t="s">
        <v>219</v>
      </c>
      <c r="C36" s="123"/>
      <c r="D36" s="160"/>
      <c r="E36" s="160"/>
      <c r="F36" s="121">
        <v>1</v>
      </c>
    </row>
    <row r="37" spans="1:6">
      <c r="A37" s="840"/>
      <c r="B37" s="150" t="s">
        <v>220</v>
      </c>
      <c r="C37" s="123" t="s">
        <v>182</v>
      </c>
      <c r="D37" s="122">
        <v>1</v>
      </c>
      <c r="E37" s="122">
        <v>1</v>
      </c>
      <c r="F37" s="161"/>
    </row>
    <row r="38" spans="1:6" ht="17.25" thickBot="1">
      <c r="A38" s="842"/>
      <c r="B38" s="158" t="s">
        <v>591</v>
      </c>
      <c r="C38" s="123" t="s">
        <v>182</v>
      </c>
      <c r="D38" s="129">
        <v>6</v>
      </c>
      <c r="E38" s="129">
        <v>4</v>
      </c>
      <c r="F38" s="162"/>
    </row>
    <row r="39" spans="1:6">
      <c r="A39" s="852" t="s">
        <v>592</v>
      </c>
      <c r="B39" s="132" t="s">
        <v>293</v>
      </c>
      <c r="C39" s="121" t="s">
        <v>221</v>
      </c>
      <c r="D39" s="121" t="s">
        <v>312</v>
      </c>
      <c r="E39" s="121" t="s">
        <v>447</v>
      </c>
      <c r="F39" s="859" t="s">
        <v>609</v>
      </c>
    </row>
    <row r="40" spans="1:6">
      <c r="A40" s="840"/>
      <c r="B40" s="163" t="s">
        <v>448</v>
      </c>
      <c r="C40" s="122" t="s">
        <v>221</v>
      </c>
      <c r="D40" s="122" t="s">
        <v>294</v>
      </c>
      <c r="E40" s="122" t="s">
        <v>449</v>
      </c>
      <c r="F40" s="860"/>
    </row>
    <row r="41" spans="1:6" ht="17.25" thickBot="1">
      <c r="A41" s="840"/>
      <c r="B41" s="164" t="s">
        <v>450</v>
      </c>
      <c r="C41" s="129" t="s">
        <v>221</v>
      </c>
      <c r="D41" s="130" t="s">
        <v>313</v>
      </c>
      <c r="E41" s="130" t="s">
        <v>313</v>
      </c>
      <c r="F41" s="860"/>
    </row>
    <row r="42" spans="1:6">
      <c r="A42" s="840"/>
      <c r="B42" s="132" t="s">
        <v>295</v>
      </c>
      <c r="C42" s="165" t="s">
        <v>221</v>
      </c>
      <c r="D42" s="121" t="s">
        <v>314</v>
      </c>
      <c r="E42" s="121" t="s">
        <v>451</v>
      </c>
      <c r="F42" s="860"/>
    </row>
    <row r="43" spans="1:6">
      <c r="A43" s="840"/>
      <c r="B43" s="163" t="s">
        <v>452</v>
      </c>
      <c r="C43" s="151" t="s">
        <v>221</v>
      </c>
      <c r="D43" s="122" t="s">
        <v>315</v>
      </c>
      <c r="E43" s="122" t="s">
        <v>453</v>
      </c>
      <c r="F43" s="860"/>
    </row>
    <row r="44" spans="1:6">
      <c r="A44" s="840"/>
      <c r="B44" s="163" t="s">
        <v>454</v>
      </c>
      <c r="C44" s="151" t="s">
        <v>221</v>
      </c>
      <c r="D44" s="122" t="s">
        <v>316</v>
      </c>
      <c r="E44" s="122" t="s">
        <v>316</v>
      </c>
      <c r="F44" s="860"/>
    </row>
    <row r="45" spans="1:6" ht="17.25" thickBot="1">
      <c r="A45" s="840"/>
      <c r="B45" s="166" t="s">
        <v>455</v>
      </c>
      <c r="C45" s="167" t="s">
        <v>221</v>
      </c>
      <c r="D45" s="140" t="s">
        <v>296</v>
      </c>
      <c r="E45" s="140" t="s">
        <v>456</v>
      </c>
      <c r="F45" s="860"/>
    </row>
    <row r="46" spans="1:6">
      <c r="A46" s="840"/>
      <c r="B46" s="132" t="s">
        <v>222</v>
      </c>
      <c r="C46" s="121" t="s">
        <v>182</v>
      </c>
      <c r="D46" s="121">
        <v>3</v>
      </c>
      <c r="E46" s="121">
        <v>3</v>
      </c>
      <c r="F46" s="860"/>
    </row>
    <row r="47" spans="1:6" ht="13.5" customHeight="1">
      <c r="A47" s="840"/>
      <c r="B47" s="168" t="s">
        <v>31</v>
      </c>
      <c r="C47" s="122"/>
      <c r="D47" s="122"/>
      <c r="E47" s="122"/>
      <c r="F47" s="860"/>
    </row>
    <row r="48" spans="1:6">
      <c r="A48" s="840"/>
      <c r="B48" s="163" t="s">
        <v>593</v>
      </c>
      <c r="C48" s="122" t="s">
        <v>182</v>
      </c>
      <c r="D48" s="122">
        <v>1</v>
      </c>
      <c r="E48" s="122">
        <v>1</v>
      </c>
      <c r="F48" s="860"/>
    </row>
    <row r="49" spans="1:6">
      <c r="A49" s="840"/>
      <c r="B49" s="163" t="s">
        <v>594</v>
      </c>
      <c r="C49" s="122" t="s">
        <v>182</v>
      </c>
      <c r="D49" s="122">
        <v>1</v>
      </c>
      <c r="E49" s="122">
        <v>1</v>
      </c>
      <c r="F49" s="860"/>
    </row>
    <row r="50" spans="1:6" ht="17.25" thickBot="1">
      <c r="A50" s="840"/>
      <c r="B50" s="164" t="s">
        <v>595</v>
      </c>
      <c r="C50" s="129" t="s">
        <v>182</v>
      </c>
      <c r="D50" s="129">
        <v>1</v>
      </c>
      <c r="E50" s="129">
        <v>1</v>
      </c>
      <c r="F50" s="860"/>
    </row>
    <row r="51" spans="1:6" ht="17.25" thickBot="1">
      <c r="A51" s="840"/>
      <c r="B51" s="169" t="s">
        <v>223</v>
      </c>
      <c r="C51" s="170" t="s">
        <v>221</v>
      </c>
      <c r="D51" s="171">
        <v>1</v>
      </c>
      <c r="E51" s="171" t="s">
        <v>457</v>
      </c>
      <c r="F51" s="860"/>
    </row>
    <row r="52" spans="1:6" ht="17.25" thickBot="1">
      <c r="A52" s="840"/>
      <c r="B52" s="172" t="s">
        <v>596</v>
      </c>
      <c r="C52" s="155" t="s">
        <v>182</v>
      </c>
      <c r="D52" s="155">
        <v>1</v>
      </c>
      <c r="E52" s="155">
        <v>1</v>
      </c>
      <c r="F52" s="860"/>
    </row>
    <row r="53" spans="1:6" ht="17.25" thickBot="1">
      <c r="A53" s="840"/>
      <c r="B53" s="172" t="s">
        <v>597</v>
      </c>
      <c r="C53" s="155" t="s">
        <v>182</v>
      </c>
      <c r="D53" s="155">
        <v>1</v>
      </c>
      <c r="E53" s="155">
        <v>1</v>
      </c>
      <c r="F53" s="860"/>
    </row>
    <row r="54" spans="1:6" ht="17.25" thickBot="1">
      <c r="A54" s="840"/>
      <c r="B54" s="132" t="s">
        <v>225</v>
      </c>
      <c r="C54" s="121" t="s">
        <v>182</v>
      </c>
      <c r="D54" s="121">
        <v>1</v>
      </c>
      <c r="E54" s="121">
        <v>1</v>
      </c>
      <c r="F54" s="860"/>
    </row>
    <row r="55" spans="1:6" s="115" customFormat="1" ht="50.25" thickBot="1">
      <c r="A55" s="842"/>
      <c r="B55" s="173" t="s">
        <v>226</v>
      </c>
      <c r="C55" s="174" t="s">
        <v>182</v>
      </c>
      <c r="D55" s="175">
        <v>1</v>
      </c>
      <c r="E55" s="175">
        <v>1</v>
      </c>
      <c r="F55" s="861"/>
    </row>
    <row r="56" spans="1:6" ht="17.25" customHeight="1">
      <c r="A56" s="852" t="s">
        <v>227</v>
      </c>
      <c r="B56" s="176" t="s">
        <v>228</v>
      </c>
      <c r="C56" s="165" t="s">
        <v>182</v>
      </c>
      <c r="D56" s="175">
        <v>16</v>
      </c>
      <c r="E56" s="175">
        <v>16</v>
      </c>
      <c r="F56" s="175">
        <v>56</v>
      </c>
    </row>
    <row r="57" spans="1:6">
      <c r="A57" s="840"/>
      <c r="B57" s="177" t="s">
        <v>321</v>
      </c>
      <c r="C57" s="151" t="s">
        <v>187</v>
      </c>
      <c r="D57" s="138" t="s">
        <v>301</v>
      </c>
      <c r="E57" s="138" t="s">
        <v>301</v>
      </c>
      <c r="F57" s="178" t="s">
        <v>461</v>
      </c>
    </row>
    <row r="58" spans="1:6" ht="18.75" customHeight="1">
      <c r="A58" s="840"/>
      <c r="B58" s="179" t="s">
        <v>229</v>
      </c>
      <c r="C58" s="167" t="s">
        <v>230</v>
      </c>
      <c r="D58" s="178" t="s">
        <v>231</v>
      </c>
      <c r="E58" s="178" t="s">
        <v>231</v>
      </c>
      <c r="F58" s="178">
        <v>1</v>
      </c>
    </row>
    <row r="59" spans="1:6">
      <c r="A59" s="840"/>
      <c r="B59" s="180" t="s">
        <v>598</v>
      </c>
      <c r="C59" s="167" t="s">
        <v>182</v>
      </c>
      <c r="D59" s="178">
        <v>1</v>
      </c>
      <c r="E59" s="178">
        <v>1</v>
      </c>
      <c r="F59" s="181"/>
    </row>
    <row r="60" spans="1:6" ht="16.5" customHeight="1">
      <c r="A60" s="840"/>
      <c r="B60" s="180" t="s">
        <v>458</v>
      </c>
      <c r="C60" s="167" t="s">
        <v>182</v>
      </c>
      <c r="D60" s="178">
        <v>1</v>
      </c>
      <c r="E60" s="178">
        <v>1</v>
      </c>
      <c r="F60" s="178">
        <v>26</v>
      </c>
    </row>
    <row r="61" spans="1:6">
      <c r="A61" s="840"/>
      <c r="B61" s="182" t="s">
        <v>232</v>
      </c>
      <c r="C61" s="167" t="s">
        <v>182</v>
      </c>
      <c r="D61" s="178">
        <v>1</v>
      </c>
      <c r="E61" s="178">
        <v>1</v>
      </c>
      <c r="F61" s="181"/>
    </row>
    <row r="62" spans="1:6">
      <c r="A62" s="840"/>
      <c r="B62" s="182" t="s">
        <v>233</v>
      </c>
      <c r="C62" s="167" t="s">
        <v>182</v>
      </c>
      <c r="D62" s="178">
        <v>9</v>
      </c>
      <c r="E62" s="178">
        <v>9</v>
      </c>
      <c r="F62" s="181"/>
    </row>
    <row r="63" spans="1:6" ht="33">
      <c r="A63" s="840"/>
      <c r="B63" s="141" t="s">
        <v>234</v>
      </c>
      <c r="C63" s="167" t="s">
        <v>182</v>
      </c>
      <c r="D63" s="178">
        <v>1</v>
      </c>
      <c r="E63" s="178">
        <v>1</v>
      </c>
      <c r="F63" s="183">
        <v>1</v>
      </c>
    </row>
    <row r="64" spans="1:6">
      <c r="A64" s="840"/>
      <c r="B64" s="184" t="s">
        <v>235</v>
      </c>
      <c r="C64" s="167" t="s">
        <v>182</v>
      </c>
      <c r="D64" s="178">
        <v>1</v>
      </c>
      <c r="E64" s="178">
        <v>1</v>
      </c>
      <c r="F64" s="181"/>
    </row>
    <row r="65" spans="1:6">
      <c r="A65" s="840"/>
      <c r="B65" s="184" t="s">
        <v>302</v>
      </c>
      <c r="C65" s="167" t="s">
        <v>182</v>
      </c>
      <c r="D65" s="178">
        <v>0</v>
      </c>
      <c r="E65" s="178">
        <v>0</v>
      </c>
      <c r="F65" s="181"/>
    </row>
    <row r="66" spans="1:6">
      <c r="A66" s="840"/>
      <c r="B66" s="184" t="s">
        <v>236</v>
      </c>
      <c r="C66" s="167" t="s">
        <v>182</v>
      </c>
      <c r="D66" s="178">
        <v>1</v>
      </c>
      <c r="E66" s="178">
        <v>1</v>
      </c>
      <c r="F66" s="181"/>
    </row>
    <row r="67" spans="1:6">
      <c r="A67" s="840"/>
      <c r="B67" s="141" t="s">
        <v>459</v>
      </c>
      <c r="C67" s="167" t="s">
        <v>182</v>
      </c>
      <c r="D67" s="178" t="s">
        <v>237</v>
      </c>
      <c r="E67" s="178" t="s">
        <v>237</v>
      </c>
      <c r="F67" s="178">
        <v>1</v>
      </c>
    </row>
    <row r="68" spans="1:6">
      <c r="A68" s="840"/>
      <c r="B68" s="185" t="s">
        <v>238</v>
      </c>
      <c r="C68" s="167" t="s">
        <v>182</v>
      </c>
      <c r="D68" s="178">
        <v>1</v>
      </c>
      <c r="E68" s="178">
        <v>1</v>
      </c>
      <c r="F68" s="181"/>
    </row>
    <row r="69" spans="1:6" ht="33.75" thickBot="1">
      <c r="A69" s="840"/>
      <c r="B69" s="186" t="s">
        <v>239</v>
      </c>
      <c r="C69" s="167" t="s">
        <v>182</v>
      </c>
      <c r="D69" s="187" t="s">
        <v>240</v>
      </c>
      <c r="E69" s="187" t="s">
        <v>240</v>
      </c>
      <c r="F69" s="181"/>
    </row>
    <row r="70" spans="1:6">
      <c r="A70" s="852" t="s">
        <v>241</v>
      </c>
      <c r="B70" s="188" t="s">
        <v>242</v>
      </c>
      <c r="C70" s="121" t="s">
        <v>182</v>
      </c>
      <c r="D70" s="121" t="s">
        <v>243</v>
      </c>
      <c r="E70" s="121" t="s">
        <v>243</v>
      </c>
      <c r="F70" s="121">
        <v>45</v>
      </c>
    </row>
    <row r="71" spans="1:6">
      <c r="A71" s="840"/>
      <c r="B71" s="168" t="s">
        <v>244</v>
      </c>
      <c r="C71" s="122"/>
      <c r="D71" s="122">
        <v>17</v>
      </c>
      <c r="E71" s="122">
        <v>18</v>
      </c>
      <c r="F71" s="161"/>
    </row>
    <row r="72" spans="1:6" ht="17.25">
      <c r="A72" s="840"/>
      <c r="B72" s="168" t="s">
        <v>599</v>
      </c>
      <c r="C72" s="122" t="s">
        <v>224</v>
      </c>
      <c r="D72" s="122">
        <v>3</v>
      </c>
      <c r="E72" s="122">
        <v>4</v>
      </c>
      <c r="F72" s="122">
        <v>1</v>
      </c>
    </row>
    <row r="73" spans="1:6">
      <c r="A73" s="840"/>
      <c r="B73" s="189" t="s">
        <v>245</v>
      </c>
      <c r="C73" s="122" t="s">
        <v>224</v>
      </c>
      <c r="D73" s="122">
        <v>4</v>
      </c>
      <c r="E73" s="122">
        <v>4</v>
      </c>
      <c r="F73" s="161"/>
    </row>
    <row r="74" spans="1:6" ht="17.25" customHeight="1">
      <c r="A74" s="840"/>
      <c r="B74" s="168" t="s">
        <v>290</v>
      </c>
      <c r="C74" s="122" t="s">
        <v>224</v>
      </c>
      <c r="D74" s="122">
        <v>1</v>
      </c>
      <c r="E74" s="122">
        <v>1</v>
      </c>
      <c r="F74" s="161"/>
    </row>
    <row r="75" spans="1:6">
      <c r="A75" s="840"/>
      <c r="B75" s="168" t="s">
        <v>246</v>
      </c>
      <c r="C75" s="122" t="s">
        <v>224</v>
      </c>
      <c r="D75" s="122">
        <v>1</v>
      </c>
      <c r="E75" s="122">
        <v>1</v>
      </c>
      <c r="F75" s="161"/>
    </row>
    <row r="76" spans="1:6" ht="15.75" customHeight="1" thickBot="1">
      <c r="A76" s="840"/>
      <c r="B76" s="190" t="s">
        <v>247</v>
      </c>
      <c r="C76" s="122" t="s">
        <v>224</v>
      </c>
      <c r="D76" s="122">
        <v>8</v>
      </c>
      <c r="E76" s="122">
        <v>8</v>
      </c>
      <c r="F76" s="161"/>
    </row>
    <row r="77" spans="1:6" ht="19.5">
      <c r="A77" s="840"/>
      <c r="B77" s="188" t="s">
        <v>248</v>
      </c>
      <c r="C77" s="121" t="s">
        <v>224</v>
      </c>
      <c r="D77" s="121">
        <v>9</v>
      </c>
      <c r="E77" s="121">
        <v>9</v>
      </c>
      <c r="F77" s="121">
        <v>1</v>
      </c>
    </row>
    <row r="78" spans="1:6" ht="19.5" customHeight="1" thickBot="1">
      <c r="A78" s="840"/>
      <c r="B78" s="168" t="s">
        <v>249</v>
      </c>
      <c r="C78" s="122" t="s">
        <v>28</v>
      </c>
      <c r="D78" s="116">
        <v>6233</v>
      </c>
      <c r="E78" s="116">
        <v>6280</v>
      </c>
      <c r="F78" s="116">
        <v>8117</v>
      </c>
    </row>
    <row r="79" spans="1:6" ht="19.5" customHeight="1">
      <c r="A79" s="853" t="s">
        <v>383</v>
      </c>
      <c r="B79" s="188" t="s">
        <v>384</v>
      </c>
      <c r="C79" s="191" t="s">
        <v>182</v>
      </c>
      <c r="D79" s="236">
        <v>3</v>
      </c>
      <c r="E79" s="237">
        <v>3</v>
      </c>
      <c r="F79" s="236"/>
    </row>
    <row r="80" spans="1:6" ht="19.5" customHeight="1">
      <c r="A80" s="854"/>
      <c r="B80" s="168" t="s">
        <v>31</v>
      </c>
      <c r="C80" s="238"/>
      <c r="D80" s="239"/>
      <c r="E80" s="240"/>
      <c r="F80" s="239"/>
    </row>
    <row r="81" spans="1:8" ht="19.5" customHeight="1">
      <c r="A81" s="854"/>
      <c r="B81" s="168" t="s">
        <v>385</v>
      </c>
      <c r="C81" s="238" t="s">
        <v>182</v>
      </c>
      <c r="D81" s="239">
        <v>1</v>
      </c>
      <c r="E81" s="240">
        <v>1</v>
      </c>
      <c r="F81" s="239"/>
    </row>
    <row r="82" spans="1:8" ht="19.5" customHeight="1">
      <c r="A82" s="854"/>
      <c r="B82" s="189" t="s">
        <v>386</v>
      </c>
      <c r="C82" s="238" t="s">
        <v>182</v>
      </c>
      <c r="D82" s="239">
        <v>1</v>
      </c>
      <c r="E82" s="240">
        <v>1</v>
      </c>
      <c r="F82" s="239"/>
    </row>
    <row r="83" spans="1:8" ht="19.5" customHeight="1" thickBot="1">
      <c r="A83" s="855"/>
      <c r="B83" s="168" t="s">
        <v>600</v>
      </c>
      <c r="C83" s="193" t="s">
        <v>182</v>
      </c>
      <c r="D83" s="241">
        <v>1</v>
      </c>
      <c r="E83" s="242">
        <v>1</v>
      </c>
      <c r="F83" s="241"/>
    </row>
    <row r="84" spans="1:8" ht="28.5" customHeight="1">
      <c r="A84" s="856" t="s">
        <v>42</v>
      </c>
      <c r="B84" s="261" t="s">
        <v>601</v>
      </c>
      <c r="C84" s="243" t="s">
        <v>182</v>
      </c>
      <c r="D84" s="244">
        <v>2</v>
      </c>
      <c r="E84" s="243">
        <v>1</v>
      </c>
      <c r="F84" s="244">
        <v>1</v>
      </c>
    </row>
    <row r="85" spans="1:8" ht="26.25" customHeight="1" thickBot="1">
      <c r="A85" s="857"/>
      <c r="B85" s="192" t="s">
        <v>250</v>
      </c>
      <c r="C85" s="193" t="s">
        <v>182</v>
      </c>
      <c r="D85" s="194">
        <v>1</v>
      </c>
      <c r="E85" s="193">
        <v>1</v>
      </c>
      <c r="F85" s="195"/>
    </row>
    <row r="86" spans="1:8" ht="21.75" customHeight="1">
      <c r="A86" s="113"/>
      <c r="B86" s="858" t="s">
        <v>460</v>
      </c>
      <c r="C86" s="858"/>
      <c r="D86" s="858"/>
      <c r="E86" s="858"/>
      <c r="F86" s="858"/>
      <c r="G86" s="446"/>
      <c r="H86" s="446"/>
    </row>
    <row r="87" spans="1:8" ht="30.75" customHeight="1">
      <c r="A87" s="113"/>
      <c r="B87" s="858" t="s">
        <v>602</v>
      </c>
      <c r="C87" s="858"/>
      <c r="D87" s="858"/>
      <c r="E87" s="858"/>
      <c r="F87" s="858"/>
      <c r="G87" s="446"/>
      <c r="H87" s="446"/>
    </row>
    <row r="88" spans="1:8" ht="22.5" customHeight="1">
      <c r="B88" s="858" t="s">
        <v>603</v>
      </c>
      <c r="C88" s="858"/>
      <c r="D88" s="858"/>
      <c r="E88" s="858"/>
      <c r="F88" s="858"/>
      <c r="G88" s="446"/>
      <c r="H88" s="446"/>
    </row>
    <row r="89" spans="1:8" ht="21.75" customHeight="1">
      <c r="B89" s="862" t="s">
        <v>604</v>
      </c>
      <c r="C89" s="863"/>
      <c r="D89" s="863"/>
      <c r="E89" s="863"/>
      <c r="F89" s="863"/>
      <c r="G89" s="863"/>
      <c r="H89" s="863"/>
    </row>
    <row r="90" spans="1:8" ht="20.25" customHeight="1">
      <c r="A90" s="113"/>
      <c r="B90" s="862" t="s">
        <v>605</v>
      </c>
      <c r="C90" s="863"/>
      <c r="D90" s="863"/>
      <c r="E90" s="863"/>
      <c r="F90" s="863"/>
      <c r="G90" s="863"/>
      <c r="H90" s="863"/>
    </row>
    <row r="91" spans="1:8" ht="40.5" customHeight="1">
      <c r="B91" s="858" t="s">
        <v>606</v>
      </c>
      <c r="C91" s="858"/>
      <c r="D91" s="858"/>
      <c r="E91" s="858"/>
      <c r="F91" s="858"/>
      <c r="G91" s="858"/>
      <c r="H91" s="858"/>
    </row>
    <row r="92" spans="1:8" ht="55.5" customHeight="1">
      <c r="B92" s="858" t="s">
        <v>610</v>
      </c>
      <c r="C92" s="858"/>
      <c r="D92" s="858"/>
      <c r="E92" s="858"/>
      <c r="F92" s="858"/>
    </row>
  </sheetData>
  <mergeCells count="20">
    <mergeCell ref="B92:F92"/>
    <mergeCell ref="F39:F55"/>
    <mergeCell ref="B86:F86"/>
    <mergeCell ref="B87:F87"/>
    <mergeCell ref="B88:F88"/>
    <mergeCell ref="B89:H89"/>
    <mergeCell ref="B90:H90"/>
    <mergeCell ref="B91:F91"/>
    <mergeCell ref="G91:H91"/>
    <mergeCell ref="A39:A55"/>
    <mergeCell ref="A56:A69"/>
    <mergeCell ref="A70:A78"/>
    <mergeCell ref="A79:A83"/>
    <mergeCell ref="A84:A85"/>
    <mergeCell ref="A5:A38"/>
    <mergeCell ref="B1:F1"/>
    <mergeCell ref="E2:F2"/>
    <mergeCell ref="A3:A4"/>
    <mergeCell ref="B3:B4"/>
    <mergeCell ref="C3:E3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49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D30"/>
  <sheetViews>
    <sheetView zoomScaleNormal="100" workbookViewId="0">
      <selection activeCell="K7" sqref="K7"/>
    </sheetView>
  </sheetViews>
  <sheetFormatPr defaultRowHeight="15"/>
  <cols>
    <col min="1" max="1" width="57" style="676" customWidth="1"/>
    <col min="2" max="4" width="17.7109375" style="676" customWidth="1"/>
    <col min="5" max="256" width="9.140625" style="676"/>
    <col min="257" max="257" width="57" style="676" customWidth="1"/>
    <col min="258" max="260" width="17.7109375" style="676" customWidth="1"/>
    <col min="261" max="512" width="9.140625" style="676"/>
    <col min="513" max="513" width="57" style="676" customWidth="1"/>
    <col min="514" max="516" width="17.7109375" style="676" customWidth="1"/>
    <col min="517" max="768" width="9.140625" style="676"/>
    <col min="769" max="769" width="57" style="676" customWidth="1"/>
    <col min="770" max="772" width="17.7109375" style="676" customWidth="1"/>
    <col min="773" max="1024" width="9.140625" style="676"/>
    <col min="1025" max="1025" width="57" style="676" customWidth="1"/>
    <col min="1026" max="1028" width="17.7109375" style="676" customWidth="1"/>
    <col min="1029" max="1280" width="9.140625" style="676"/>
    <col min="1281" max="1281" width="57" style="676" customWidth="1"/>
    <col min="1282" max="1284" width="17.7109375" style="676" customWidth="1"/>
    <col min="1285" max="1536" width="9.140625" style="676"/>
    <col min="1537" max="1537" width="57" style="676" customWidth="1"/>
    <col min="1538" max="1540" width="17.7109375" style="676" customWidth="1"/>
    <col min="1541" max="1792" width="9.140625" style="676"/>
    <col min="1793" max="1793" width="57" style="676" customWidth="1"/>
    <col min="1794" max="1796" width="17.7109375" style="676" customWidth="1"/>
    <col min="1797" max="2048" width="9.140625" style="676"/>
    <col min="2049" max="2049" width="57" style="676" customWidth="1"/>
    <col min="2050" max="2052" width="17.7109375" style="676" customWidth="1"/>
    <col min="2053" max="2304" width="9.140625" style="676"/>
    <col min="2305" max="2305" width="57" style="676" customWidth="1"/>
    <col min="2306" max="2308" width="17.7109375" style="676" customWidth="1"/>
    <col min="2309" max="2560" width="9.140625" style="676"/>
    <col min="2561" max="2561" width="57" style="676" customWidth="1"/>
    <col min="2562" max="2564" width="17.7109375" style="676" customWidth="1"/>
    <col min="2565" max="2816" width="9.140625" style="676"/>
    <col min="2817" max="2817" width="57" style="676" customWidth="1"/>
    <col min="2818" max="2820" width="17.7109375" style="676" customWidth="1"/>
    <col min="2821" max="3072" width="9.140625" style="676"/>
    <col min="3073" max="3073" width="57" style="676" customWidth="1"/>
    <col min="3074" max="3076" width="17.7109375" style="676" customWidth="1"/>
    <col min="3077" max="3328" width="9.140625" style="676"/>
    <col min="3329" max="3329" width="57" style="676" customWidth="1"/>
    <col min="3330" max="3332" width="17.7109375" style="676" customWidth="1"/>
    <col min="3333" max="3584" width="9.140625" style="676"/>
    <col min="3585" max="3585" width="57" style="676" customWidth="1"/>
    <col min="3586" max="3588" width="17.7109375" style="676" customWidth="1"/>
    <col min="3589" max="3840" width="9.140625" style="676"/>
    <col min="3841" max="3841" width="57" style="676" customWidth="1"/>
    <col min="3842" max="3844" width="17.7109375" style="676" customWidth="1"/>
    <col min="3845" max="4096" width="9.140625" style="676"/>
    <col min="4097" max="4097" width="57" style="676" customWidth="1"/>
    <col min="4098" max="4100" width="17.7109375" style="676" customWidth="1"/>
    <col min="4101" max="4352" width="9.140625" style="676"/>
    <col min="4353" max="4353" width="57" style="676" customWidth="1"/>
    <col min="4354" max="4356" width="17.7109375" style="676" customWidth="1"/>
    <col min="4357" max="4608" width="9.140625" style="676"/>
    <col min="4609" max="4609" width="57" style="676" customWidth="1"/>
    <col min="4610" max="4612" width="17.7109375" style="676" customWidth="1"/>
    <col min="4613" max="4864" width="9.140625" style="676"/>
    <col min="4865" max="4865" width="57" style="676" customWidth="1"/>
    <col min="4866" max="4868" width="17.7109375" style="676" customWidth="1"/>
    <col min="4869" max="5120" width="9.140625" style="676"/>
    <col min="5121" max="5121" width="57" style="676" customWidth="1"/>
    <col min="5122" max="5124" width="17.7109375" style="676" customWidth="1"/>
    <col min="5125" max="5376" width="9.140625" style="676"/>
    <col min="5377" max="5377" width="57" style="676" customWidth="1"/>
    <col min="5378" max="5380" width="17.7109375" style="676" customWidth="1"/>
    <col min="5381" max="5632" width="9.140625" style="676"/>
    <col min="5633" max="5633" width="57" style="676" customWidth="1"/>
    <col min="5634" max="5636" width="17.7109375" style="676" customWidth="1"/>
    <col min="5637" max="5888" width="9.140625" style="676"/>
    <col min="5889" max="5889" width="57" style="676" customWidth="1"/>
    <col min="5890" max="5892" width="17.7109375" style="676" customWidth="1"/>
    <col min="5893" max="6144" width="9.140625" style="676"/>
    <col min="6145" max="6145" width="57" style="676" customWidth="1"/>
    <col min="6146" max="6148" width="17.7109375" style="676" customWidth="1"/>
    <col min="6149" max="6400" width="9.140625" style="676"/>
    <col min="6401" max="6401" width="57" style="676" customWidth="1"/>
    <col min="6402" max="6404" width="17.7109375" style="676" customWidth="1"/>
    <col min="6405" max="6656" width="9.140625" style="676"/>
    <col min="6657" max="6657" width="57" style="676" customWidth="1"/>
    <col min="6658" max="6660" width="17.7109375" style="676" customWidth="1"/>
    <col min="6661" max="6912" width="9.140625" style="676"/>
    <col min="6913" max="6913" width="57" style="676" customWidth="1"/>
    <col min="6914" max="6916" width="17.7109375" style="676" customWidth="1"/>
    <col min="6917" max="7168" width="9.140625" style="676"/>
    <col min="7169" max="7169" width="57" style="676" customWidth="1"/>
    <col min="7170" max="7172" width="17.7109375" style="676" customWidth="1"/>
    <col min="7173" max="7424" width="9.140625" style="676"/>
    <col min="7425" max="7425" width="57" style="676" customWidth="1"/>
    <col min="7426" max="7428" width="17.7109375" style="676" customWidth="1"/>
    <col min="7429" max="7680" width="9.140625" style="676"/>
    <col min="7681" max="7681" width="57" style="676" customWidth="1"/>
    <col min="7682" max="7684" width="17.7109375" style="676" customWidth="1"/>
    <col min="7685" max="7936" width="9.140625" style="676"/>
    <col min="7937" max="7937" width="57" style="676" customWidth="1"/>
    <col min="7938" max="7940" width="17.7109375" style="676" customWidth="1"/>
    <col min="7941" max="8192" width="9.140625" style="676"/>
    <col min="8193" max="8193" width="57" style="676" customWidth="1"/>
    <col min="8194" max="8196" width="17.7109375" style="676" customWidth="1"/>
    <col min="8197" max="8448" width="9.140625" style="676"/>
    <col min="8449" max="8449" width="57" style="676" customWidth="1"/>
    <col min="8450" max="8452" width="17.7109375" style="676" customWidth="1"/>
    <col min="8453" max="8704" width="9.140625" style="676"/>
    <col min="8705" max="8705" width="57" style="676" customWidth="1"/>
    <col min="8706" max="8708" width="17.7109375" style="676" customWidth="1"/>
    <col min="8709" max="8960" width="9.140625" style="676"/>
    <col min="8961" max="8961" width="57" style="676" customWidth="1"/>
    <col min="8962" max="8964" width="17.7109375" style="676" customWidth="1"/>
    <col min="8965" max="9216" width="9.140625" style="676"/>
    <col min="9217" max="9217" width="57" style="676" customWidth="1"/>
    <col min="9218" max="9220" width="17.7109375" style="676" customWidth="1"/>
    <col min="9221" max="9472" width="9.140625" style="676"/>
    <col min="9473" max="9473" width="57" style="676" customWidth="1"/>
    <col min="9474" max="9476" width="17.7109375" style="676" customWidth="1"/>
    <col min="9477" max="9728" width="9.140625" style="676"/>
    <col min="9729" max="9729" width="57" style="676" customWidth="1"/>
    <col min="9730" max="9732" width="17.7109375" style="676" customWidth="1"/>
    <col min="9733" max="9984" width="9.140625" style="676"/>
    <col min="9985" max="9985" width="57" style="676" customWidth="1"/>
    <col min="9986" max="9988" width="17.7109375" style="676" customWidth="1"/>
    <col min="9989" max="10240" width="9.140625" style="676"/>
    <col min="10241" max="10241" width="57" style="676" customWidth="1"/>
    <col min="10242" max="10244" width="17.7109375" style="676" customWidth="1"/>
    <col min="10245" max="10496" width="9.140625" style="676"/>
    <col min="10497" max="10497" width="57" style="676" customWidth="1"/>
    <col min="10498" max="10500" width="17.7109375" style="676" customWidth="1"/>
    <col min="10501" max="10752" width="9.140625" style="676"/>
    <col min="10753" max="10753" width="57" style="676" customWidth="1"/>
    <col min="10754" max="10756" width="17.7109375" style="676" customWidth="1"/>
    <col min="10757" max="11008" width="9.140625" style="676"/>
    <col min="11009" max="11009" width="57" style="676" customWidth="1"/>
    <col min="11010" max="11012" width="17.7109375" style="676" customWidth="1"/>
    <col min="11013" max="11264" width="9.140625" style="676"/>
    <col min="11265" max="11265" width="57" style="676" customWidth="1"/>
    <col min="11266" max="11268" width="17.7109375" style="676" customWidth="1"/>
    <col min="11269" max="11520" width="9.140625" style="676"/>
    <col min="11521" max="11521" width="57" style="676" customWidth="1"/>
    <col min="11522" max="11524" width="17.7109375" style="676" customWidth="1"/>
    <col min="11525" max="11776" width="9.140625" style="676"/>
    <col min="11777" max="11777" width="57" style="676" customWidth="1"/>
    <col min="11778" max="11780" width="17.7109375" style="676" customWidth="1"/>
    <col min="11781" max="12032" width="9.140625" style="676"/>
    <col min="12033" max="12033" width="57" style="676" customWidth="1"/>
    <col min="12034" max="12036" width="17.7109375" style="676" customWidth="1"/>
    <col min="12037" max="12288" width="9.140625" style="676"/>
    <col min="12289" max="12289" width="57" style="676" customWidth="1"/>
    <col min="12290" max="12292" width="17.7109375" style="676" customWidth="1"/>
    <col min="12293" max="12544" width="9.140625" style="676"/>
    <col min="12545" max="12545" width="57" style="676" customWidth="1"/>
    <col min="12546" max="12548" width="17.7109375" style="676" customWidth="1"/>
    <col min="12549" max="12800" width="9.140625" style="676"/>
    <col min="12801" max="12801" width="57" style="676" customWidth="1"/>
    <col min="12802" max="12804" width="17.7109375" style="676" customWidth="1"/>
    <col min="12805" max="13056" width="9.140625" style="676"/>
    <col min="13057" max="13057" width="57" style="676" customWidth="1"/>
    <col min="13058" max="13060" width="17.7109375" style="676" customWidth="1"/>
    <col min="13061" max="13312" width="9.140625" style="676"/>
    <col min="13313" max="13313" width="57" style="676" customWidth="1"/>
    <col min="13314" max="13316" width="17.7109375" style="676" customWidth="1"/>
    <col min="13317" max="13568" width="9.140625" style="676"/>
    <col min="13569" max="13569" width="57" style="676" customWidth="1"/>
    <col min="13570" max="13572" width="17.7109375" style="676" customWidth="1"/>
    <col min="13573" max="13824" width="9.140625" style="676"/>
    <col min="13825" max="13825" width="57" style="676" customWidth="1"/>
    <col min="13826" max="13828" width="17.7109375" style="676" customWidth="1"/>
    <col min="13829" max="14080" width="9.140625" style="676"/>
    <col min="14081" max="14081" width="57" style="676" customWidth="1"/>
    <col min="14082" max="14084" width="17.7109375" style="676" customWidth="1"/>
    <col min="14085" max="14336" width="9.140625" style="676"/>
    <col min="14337" max="14337" width="57" style="676" customWidth="1"/>
    <col min="14338" max="14340" width="17.7109375" style="676" customWidth="1"/>
    <col min="14341" max="14592" width="9.140625" style="676"/>
    <col min="14593" max="14593" width="57" style="676" customWidth="1"/>
    <col min="14594" max="14596" width="17.7109375" style="676" customWidth="1"/>
    <col min="14597" max="14848" width="9.140625" style="676"/>
    <col min="14849" max="14849" width="57" style="676" customWidth="1"/>
    <col min="14850" max="14852" width="17.7109375" style="676" customWidth="1"/>
    <col min="14853" max="15104" width="9.140625" style="676"/>
    <col min="15105" max="15105" width="57" style="676" customWidth="1"/>
    <col min="15106" max="15108" width="17.7109375" style="676" customWidth="1"/>
    <col min="15109" max="15360" width="9.140625" style="676"/>
    <col min="15361" max="15361" width="57" style="676" customWidth="1"/>
    <col min="15362" max="15364" width="17.7109375" style="676" customWidth="1"/>
    <col min="15365" max="15616" width="9.140625" style="676"/>
    <col min="15617" max="15617" width="57" style="676" customWidth="1"/>
    <col min="15618" max="15620" width="17.7109375" style="676" customWidth="1"/>
    <col min="15621" max="15872" width="9.140625" style="676"/>
    <col min="15873" max="15873" width="57" style="676" customWidth="1"/>
    <col min="15874" max="15876" width="17.7109375" style="676" customWidth="1"/>
    <col min="15877" max="16128" width="9.140625" style="676"/>
    <col min="16129" max="16129" width="57" style="676" customWidth="1"/>
    <col min="16130" max="16132" width="17.7109375" style="676" customWidth="1"/>
    <col min="16133" max="16384" width="9.140625" style="676"/>
  </cols>
  <sheetData>
    <row r="1" spans="1:4" ht="66" customHeight="1">
      <c r="A1" s="865" t="s">
        <v>607</v>
      </c>
      <c r="B1" s="865"/>
      <c r="C1" s="865"/>
      <c r="D1" s="865"/>
    </row>
    <row r="2" spans="1:4" ht="15.75">
      <c r="A2" s="691"/>
      <c r="B2" s="691"/>
      <c r="C2" s="868" t="s">
        <v>614</v>
      </c>
      <c r="D2" s="868"/>
    </row>
    <row r="3" spans="1:4" s="677" customFormat="1" ht="16.5">
      <c r="A3" s="866" t="s">
        <v>471</v>
      </c>
      <c r="B3" s="866" t="s">
        <v>472</v>
      </c>
      <c r="C3" s="866"/>
      <c r="D3" s="866"/>
    </row>
    <row r="4" spans="1:4" s="677" customFormat="1" ht="16.5">
      <c r="A4" s="866"/>
      <c r="B4" s="680">
        <v>2012</v>
      </c>
      <c r="C4" s="680">
        <v>2013</v>
      </c>
      <c r="D4" s="692" t="s">
        <v>567</v>
      </c>
    </row>
    <row r="5" spans="1:4" s="678" customFormat="1" ht="16.5">
      <c r="A5" s="681" t="s">
        <v>473</v>
      </c>
      <c r="B5" s="682">
        <f>B7+B15+B23</f>
        <v>150</v>
      </c>
      <c r="C5" s="682">
        <f>C7+C15+C23</f>
        <v>150</v>
      </c>
      <c r="D5" s="682">
        <f>D7+D15+D23</f>
        <v>154</v>
      </c>
    </row>
    <row r="6" spans="1:4" ht="16.5">
      <c r="A6" s="683" t="s">
        <v>474</v>
      </c>
      <c r="B6" s="684"/>
      <c r="C6" s="684"/>
      <c r="D6" s="684"/>
    </row>
    <row r="7" spans="1:4" s="678" customFormat="1" ht="16.5">
      <c r="A7" s="682" t="s">
        <v>475</v>
      </c>
      <c r="B7" s="682">
        <f>SUM(B9:B14)</f>
        <v>139</v>
      </c>
      <c r="C7" s="682">
        <f>SUM(C9:C14)</f>
        <v>137</v>
      </c>
      <c r="D7" s="682">
        <f>SUM(D9:D14)</f>
        <v>138</v>
      </c>
    </row>
    <row r="8" spans="1:4" ht="16.5">
      <c r="A8" s="683" t="s">
        <v>476</v>
      </c>
      <c r="B8" s="684"/>
      <c r="C8" s="684"/>
      <c r="D8" s="684"/>
    </row>
    <row r="9" spans="1:4" s="679" customFormat="1" ht="16.5">
      <c r="A9" s="685" t="s">
        <v>176</v>
      </c>
      <c r="B9" s="686">
        <v>86</v>
      </c>
      <c r="C9" s="686">
        <v>84</v>
      </c>
      <c r="D9" s="686">
        <v>84</v>
      </c>
    </row>
    <row r="10" spans="1:4" s="679" customFormat="1" ht="16.5">
      <c r="A10" s="685" t="s">
        <v>477</v>
      </c>
      <c r="B10" s="686">
        <v>15</v>
      </c>
      <c r="C10" s="686">
        <v>15</v>
      </c>
      <c r="D10" s="686">
        <v>15</v>
      </c>
    </row>
    <row r="11" spans="1:4" s="679" customFormat="1" ht="16.5">
      <c r="A11" s="685" t="s">
        <v>478</v>
      </c>
      <c r="B11" s="686">
        <v>10</v>
      </c>
      <c r="C11" s="686">
        <v>10</v>
      </c>
      <c r="D11" s="686">
        <v>10</v>
      </c>
    </row>
    <row r="12" spans="1:4" s="679" customFormat="1" ht="16.5">
      <c r="A12" s="685" t="s">
        <v>175</v>
      </c>
      <c r="B12" s="686">
        <v>25</v>
      </c>
      <c r="C12" s="686">
        <v>25</v>
      </c>
      <c r="D12" s="686">
        <v>25</v>
      </c>
    </row>
    <row r="13" spans="1:4" s="679" customFormat="1" ht="16.5">
      <c r="A13" s="685" t="s">
        <v>479</v>
      </c>
      <c r="B13" s="686">
        <v>2</v>
      </c>
      <c r="C13" s="686">
        <v>2</v>
      </c>
      <c r="D13" s="686">
        <v>3</v>
      </c>
    </row>
    <row r="14" spans="1:4" s="679" customFormat="1" ht="16.5">
      <c r="A14" s="685" t="s">
        <v>480</v>
      </c>
      <c r="B14" s="686">
        <v>1</v>
      </c>
      <c r="C14" s="686">
        <v>1</v>
      </c>
      <c r="D14" s="686">
        <v>1</v>
      </c>
    </row>
    <row r="15" spans="1:4" s="678" customFormat="1" ht="16.5">
      <c r="A15" s="682" t="s">
        <v>481</v>
      </c>
      <c r="B15" s="682">
        <f>SUM(B17:B22)</f>
        <v>5</v>
      </c>
      <c r="C15" s="682">
        <f>SUM(C17:C22)</f>
        <v>7</v>
      </c>
      <c r="D15" s="682">
        <f>SUM(D17:D22)</f>
        <v>10</v>
      </c>
    </row>
    <row r="16" spans="1:4" ht="16.5">
      <c r="A16" s="683" t="s">
        <v>476</v>
      </c>
      <c r="B16" s="684"/>
      <c r="C16" s="684"/>
      <c r="D16" s="684"/>
    </row>
    <row r="17" spans="1:4" s="679" customFormat="1" ht="16.5">
      <c r="A17" s="685" t="s">
        <v>176</v>
      </c>
      <c r="B17" s="686">
        <v>3</v>
      </c>
      <c r="C17" s="686">
        <v>5</v>
      </c>
      <c r="D17" s="686">
        <v>8</v>
      </c>
    </row>
    <row r="18" spans="1:4" s="679" customFormat="1" ht="16.5">
      <c r="A18" s="685" t="s">
        <v>477</v>
      </c>
      <c r="B18" s="686"/>
      <c r="C18" s="686"/>
      <c r="D18" s="686"/>
    </row>
    <row r="19" spans="1:4" s="679" customFormat="1" ht="16.5">
      <c r="A19" s="685" t="s">
        <v>478</v>
      </c>
      <c r="B19" s="686"/>
      <c r="C19" s="686"/>
      <c r="D19" s="686"/>
    </row>
    <row r="20" spans="1:4" s="679" customFormat="1" ht="16.5">
      <c r="A20" s="685" t="s">
        <v>175</v>
      </c>
      <c r="B20" s="686">
        <v>1</v>
      </c>
      <c r="C20" s="686">
        <v>1</v>
      </c>
      <c r="D20" s="686">
        <v>1</v>
      </c>
    </row>
    <row r="21" spans="1:4" s="679" customFormat="1" ht="16.5">
      <c r="A21" s="685" t="s">
        <v>479</v>
      </c>
      <c r="B21" s="686"/>
      <c r="C21" s="686"/>
      <c r="D21" s="686"/>
    </row>
    <row r="22" spans="1:4" s="679" customFormat="1" ht="16.5">
      <c r="A22" s="685" t="s">
        <v>480</v>
      </c>
      <c r="B22" s="686">
        <v>1</v>
      </c>
      <c r="C22" s="686">
        <v>1</v>
      </c>
      <c r="D22" s="686">
        <v>1</v>
      </c>
    </row>
    <row r="23" spans="1:4" s="678" customFormat="1" ht="16.5">
      <c r="A23" s="682" t="s">
        <v>482</v>
      </c>
      <c r="B23" s="682">
        <v>6</v>
      </c>
      <c r="C23" s="682">
        <v>6</v>
      </c>
      <c r="D23" s="682">
        <v>6</v>
      </c>
    </row>
    <row r="24" spans="1:4">
      <c r="A24" s="687"/>
      <c r="B24" s="687"/>
      <c r="C24" s="687"/>
      <c r="D24" s="687"/>
    </row>
    <row r="25" spans="1:4">
      <c r="A25" s="688" t="s">
        <v>483</v>
      </c>
      <c r="B25" s="688"/>
      <c r="C25" s="688"/>
      <c r="D25" s="688"/>
    </row>
    <row r="26" spans="1:4" ht="141.75" customHeight="1">
      <c r="A26" s="864" t="s">
        <v>484</v>
      </c>
      <c r="B26" s="864"/>
      <c r="C26" s="864"/>
      <c r="D26" s="864"/>
    </row>
    <row r="27" spans="1:4" ht="23.25" customHeight="1">
      <c r="A27" s="867" t="s">
        <v>611</v>
      </c>
      <c r="B27" s="867"/>
      <c r="C27" s="867"/>
      <c r="D27" s="867"/>
    </row>
    <row r="28" spans="1:4" ht="23.25" customHeight="1">
      <c r="A28" s="864" t="s">
        <v>485</v>
      </c>
      <c r="B28" s="864"/>
      <c r="C28" s="864"/>
      <c r="D28" s="864"/>
    </row>
    <row r="29" spans="1:4" ht="30.75" customHeight="1">
      <c r="A29" s="864" t="s">
        <v>486</v>
      </c>
      <c r="B29" s="864"/>
      <c r="C29" s="864"/>
      <c r="D29" s="864"/>
    </row>
    <row r="30" spans="1:4" ht="48.75" customHeight="1">
      <c r="A30" s="864" t="s">
        <v>487</v>
      </c>
      <c r="B30" s="864"/>
      <c r="C30" s="864"/>
      <c r="D30" s="864"/>
    </row>
  </sheetData>
  <mergeCells count="9">
    <mergeCell ref="A29:D29"/>
    <mergeCell ref="A30:D30"/>
    <mergeCell ref="A1:D1"/>
    <mergeCell ref="A3:A4"/>
    <mergeCell ref="B3:D3"/>
    <mergeCell ref="A26:D26"/>
    <mergeCell ref="A27:D27"/>
    <mergeCell ref="A28:D28"/>
    <mergeCell ref="C2:D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O97"/>
  <sheetViews>
    <sheetView view="pageBreakPreview" topLeftCell="A7" zoomScale="60" zoomScaleNormal="60" workbookViewId="0">
      <selection activeCell="R114" sqref="R114"/>
    </sheetView>
  </sheetViews>
  <sheetFormatPr defaultColWidth="9.140625" defaultRowHeight="15.7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>
      <c r="A1" s="871" t="s">
        <v>370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</row>
    <row r="2" spans="1:15" ht="6" customHeight="1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5"/>
    </row>
    <row r="3" spans="1:15" ht="40.5" customHeight="1" thickBot="1">
      <c r="A3" s="15"/>
      <c r="B3" s="872" t="s">
        <v>120</v>
      </c>
      <c r="C3" s="869" t="s">
        <v>252</v>
      </c>
      <c r="D3" s="870"/>
      <c r="E3" s="869" t="s">
        <v>258</v>
      </c>
      <c r="F3" s="870"/>
      <c r="G3" s="869" t="s">
        <v>253</v>
      </c>
      <c r="H3" s="870"/>
      <c r="I3" s="869" t="s">
        <v>254</v>
      </c>
      <c r="J3" s="870"/>
      <c r="K3" s="869" t="s">
        <v>255</v>
      </c>
      <c r="L3" s="870"/>
      <c r="M3" s="869" t="s">
        <v>256</v>
      </c>
      <c r="N3" s="870"/>
    </row>
    <row r="4" spans="1:15" ht="23.25" customHeight="1" thickBot="1">
      <c r="A4" s="15"/>
      <c r="B4" s="873"/>
      <c r="C4" s="268">
        <v>2013</v>
      </c>
      <c r="D4" s="269">
        <v>2014</v>
      </c>
      <c r="E4" s="268">
        <v>2013</v>
      </c>
      <c r="F4" s="269">
        <v>2014</v>
      </c>
      <c r="G4" s="268">
        <v>2013</v>
      </c>
      <c r="H4" s="269">
        <v>2014</v>
      </c>
      <c r="I4" s="268">
        <v>2013</v>
      </c>
      <c r="J4" s="269">
        <v>2014</v>
      </c>
      <c r="K4" s="268">
        <v>2013</v>
      </c>
      <c r="L4" s="269">
        <v>2014</v>
      </c>
      <c r="M4" s="268">
        <v>2013</v>
      </c>
      <c r="N4" s="269">
        <v>2014</v>
      </c>
    </row>
    <row r="5" spans="1:15" s="34" customFormat="1" ht="45" customHeight="1">
      <c r="A5" s="219"/>
      <c r="B5" s="270" t="s">
        <v>10</v>
      </c>
      <c r="C5" s="271">
        <v>8048.7713636363642</v>
      </c>
      <c r="D5" s="271">
        <v>7294.3281818181822</v>
      </c>
      <c r="E5" s="271">
        <v>17459.886363636364</v>
      </c>
      <c r="F5" s="272">
        <v>14076.37</v>
      </c>
      <c r="G5" s="271">
        <v>1636.57</v>
      </c>
      <c r="H5" s="271">
        <v>1423.18</v>
      </c>
      <c r="I5" s="271">
        <v>712.36</v>
      </c>
      <c r="J5" s="272">
        <v>734.14</v>
      </c>
      <c r="K5" s="271">
        <v>1669.91</v>
      </c>
      <c r="L5" s="271">
        <v>1244.8</v>
      </c>
      <c r="M5" s="273">
        <v>31.06</v>
      </c>
      <c r="N5" s="273">
        <v>19.91</v>
      </c>
    </row>
    <row r="6" spans="1:15" s="34" customFormat="1" ht="39" customHeight="1">
      <c r="A6" s="219"/>
      <c r="B6" s="274" t="s">
        <v>11</v>
      </c>
      <c r="C6" s="275">
        <v>8070.02</v>
      </c>
      <c r="D6" s="275">
        <v>7151.58</v>
      </c>
      <c r="E6" s="275">
        <v>17728.625</v>
      </c>
      <c r="F6" s="276">
        <v>14191.63</v>
      </c>
      <c r="G6" s="275">
        <v>1673.75</v>
      </c>
      <c r="H6" s="275">
        <v>1410.5</v>
      </c>
      <c r="I6" s="275">
        <v>751.93</v>
      </c>
      <c r="J6" s="276">
        <v>728.55</v>
      </c>
      <c r="K6" s="275">
        <v>1627.59</v>
      </c>
      <c r="L6" s="275">
        <v>1300.98</v>
      </c>
      <c r="M6" s="277">
        <v>30.33</v>
      </c>
      <c r="N6" s="277">
        <v>20.83</v>
      </c>
    </row>
    <row r="7" spans="1:15" s="34" customFormat="1" ht="39.75" customHeight="1">
      <c r="A7" s="219"/>
      <c r="B7" s="274" t="s">
        <v>12</v>
      </c>
      <c r="C7" s="275">
        <v>7662.24</v>
      </c>
      <c r="D7" s="275">
        <v>6667.56</v>
      </c>
      <c r="E7" s="275">
        <v>16725.13</v>
      </c>
      <c r="F7" s="276">
        <v>15656.79</v>
      </c>
      <c r="G7" s="275">
        <v>1583.3</v>
      </c>
      <c r="H7" s="275">
        <v>1451.62</v>
      </c>
      <c r="I7" s="275">
        <v>756.65</v>
      </c>
      <c r="J7" s="276">
        <v>773.07</v>
      </c>
      <c r="K7" s="275">
        <v>1592.86</v>
      </c>
      <c r="L7" s="275">
        <v>1336.08</v>
      </c>
      <c r="M7" s="277">
        <v>28.8</v>
      </c>
      <c r="N7" s="277">
        <v>20.74</v>
      </c>
    </row>
    <row r="8" spans="1:15" s="34" customFormat="1" ht="43.5" customHeight="1">
      <c r="A8" s="219"/>
      <c r="B8" s="274" t="s">
        <v>13</v>
      </c>
      <c r="C8" s="275">
        <v>7202.97</v>
      </c>
      <c r="D8" s="275">
        <v>6670.24</v>
      </c>
      <c r="E8" s="275">
        <v>15631.55</v>
      </c>
      <c r="F8" s="276">
        <v>17370.75</v>
      </c>
      <c r="G8" s="275">
        <v>1489.12</v>
      </c>
      <c r="H8" s="275">
        <v>1431.5</v>
      </c>
      <c r="I8" s="275">
        <v>703.05</v>
      </c>
      <c r="J8" s="276">
        <v>792.33</v>
      </c>
      <c r="K8" s="275">
        <v>1485.08</v>
      </c>
      <c r="L8" s="275">
        <v>1299</v>
      </c>
      <c r="M8" s="277">
        <v>25.2</v>
      </c>
      <c r="N8" s="277">
        <v>19.71</v>
      </c>
    </row>
    <row r="9" spans="1:15" s="34" customFormat="1" ht="41.25" customHeight="1">
      <c r="B9" s="274" t="s">
        <v>14</v>
      </c>
      <c r="C9" s="275">
        <v>7228.62</v>
      </c>
      <c r="D9" s="275">
        <v>6883.15</v>
      </c>
      <c r="E9" s="275">
        <v>14947.98</v>
      </c>
      <c r="F9" s="276">
        <v>19434.38</v>
      </c>
      <c r="G9" s="275">
        <v>1474.9</v>
      </c>
      <c r="H9" s="275">
        <v>1455.89</v>
      </c>
      <c r="I9" s="275">
        <v>720.19</v>
      </c>
      <c r="J9" s="276">
        <v>821.05</v>
      </c>
      <c r="K9" s="275">
        <v>1413.87</v>
      </c>
      <c r="L9" s="275">
        <v>1286.69</v>
      </c>
      <c r="M9" s="277">
        <v>23.01</v>
      </c>
      <c r="N9" s="277">
        <v>19.36</v>
      </c>
    </row>
    <row r="10" spans="1:15" s="34" customFormat="1" ht="41.25" customHeight="1">
      <c r="B10" s="274" t="s">
        <v>15</v>
      </c>
      <c r="C10" s="275">
        <v>7003.7150000000001</v>
      </c>
      <c r="D10" s="275">
        <v>6805.8</v>
      </c>
      <c r="E10" s="275">
        <v>14266.875</v>
      </c>
      <c r="F10" s="276">
        <v>18568.22</v>
      </c>
      <c r="G10" s="275">
        <v>1430.23</v>
      </c>
      <c r="H10" s="275">
        <v>1452.57</v>
      </c>
      <c r="I10" s="275">
        <v>713.68</v>
      </c>
      <c r="J10" s="276">
        <v>832.19</v>
      </c>
      <c r="K10" s="275">
        <v>1342.36</v>
      </c>
      <c r="L10" s="275">
        <v>1279.0999999999999</v>
      </c>
      <c r="M10" s="277">
        <v>21.11</v>
      </c>
      <c r="N10" s="277">
        <v>19.79</v>
      </c>
    </row>
    <row r="11" spans="1:15" s="34" customFormat="1" ht="47.25" customHeight="1">
      <c r="B11" s="278" t="s">
        <v>119</v>
      </c>
      <c r="C11" s="279">
        <v>6892.5091304347825</v>
      </c>
      <c r="D11" s="275">
        <v>7104.02</v>
      </c>
      <c r="E11" s="279">
        <v>13702.174999999999</v>
      </c>
      <c r="F11" s="276">
        <v>19046.737391304348</v>
      </c>
      <c r="G11" s="279">
        <v>1401.48</v>
      </c>
      <c r="H11" s="275">
        <v>1492.48</v>
      </c>
      <c r="I11" s="279">
        <v>718.02</v>
      </c>
      <c r="J11" s="276">
        <v>871.36</v>
      </c>
      <c r="K11" s="279">
        <v>1286.72</v>
      </c>
      <c r="L11" s="275">
        <v>1311.11</v>
      </c>
      <c r="M11" s="280">
        <v>19.71</v>
      </c>
      <c r="N11" s="277">
        <v>20.93</v>
      </c>
    </row>
    <row r="12" spans="1:15" s="34" customFormat="1" ht="43.5" customHeight="1">
      <c r="B12" s="278" t="s">
        <v>127</v>
      </c>
      <c r="C12" s="279">
        <v>7181.88</v>
      </c>
      <c r="D12" s="275">
        <v>7000.1750000000002</v>
      </c>
      <c r="E12" s="279">
        <v>14278.22</v>
      </c>
      <c r="F12" s="276">
        <v>18572.375</v>
      </c>
      <c r="G12" s="279">
        <v>1494.1</v>
      </c>
      <c r="H12" s="275">
        <v>1447.64</v>
      </c>
      <c r="I12" s="279">
        <v>740.57</v>
      </c>
      <c r="J12" s="276">
        <v>875.32</v>
      </c>
      <c r="K12" s="279">
        <v>1347.1</v>
      </c>
      <c r="L12" s="275">
        <v>1295.94</v>
      </c>
      <c r="M12" s="280">
        <v>21.84</v>
      </c>
      <c r="N12" s="277">
        <v>19.8</v>
      </c>
    </row>
    <row r="13" spans="1:15" s="34" customFormat="1" ht="42.75" customHeight="1">
      <c r="B13" s="278" t="s">
        <v>133</v>
      </c>
      <c r="C13" s="279">
        <v>7161.11</v>
      </c>
      <c r="D13" s="279">
        <v>6871.8286363636362</v>
      </c>
      <c r="E13" s="279">
        <v>13776.19</v>
      </c>
      <c r="F13" s="281">
        <v>18075.8</v>
      </c>
      <c r="G13" s="279">
        <v>1456.86</v>
      </c>
      <c r="H13" s="279">
        <v>1362.29</v>
      </c>
      <c r="I13" s="279">
        <v>709.14</v>
      </c>
      <c r="J13" s="281">
        <v>841.88</v>
      </c>
      <c r="K13" s="279">
        <v>1348.8</v>
      </c>
      <c r="L13" s="279">
        <v>1239.75</v>
      </c>
      <c r="M13" s="280">
        <v>22.56</v>
      </c>
      <c r="N13" s="280">
        <v>18.48</v>
      </c>
    </row>
    <row r="14" spans="1:15" s="34" customFormat="1" ht="51.75" customHeight="1">
      <c r="B14" s="274" t="s">
        <v>134</v>
      </c>
      <c r="C14" s="275">
        <v>7188.38</v>
      </c>
      <c r="D14" s="275"/>
      <c r="E14" s="275">
        <v>14066.41</v>
      </c>
      <c r="F14" s="275"/>
      <c r="G14" s="275">
        <v>1413.48</v>
      </c>
      <c r="H14" s="275"/>
      <c r="I14" s="275">
        <v>724.61</v>
      </c>
      <c r="J14" s="275"/>
      <c r="K14" s="275"/>
      <c r="L14" s="275"/>
      <c r="M14" s="277">
        <v>21.92</v>
      </c>
      <c r="N14" s="275"/>
    </row>
    <row r="15" spans="1:15" s="34" customFormat="1" ht="45" customHeight="1">
      <c r="B15" s="274" t="s">
        <v>139</v>
      </c>
      <c r="C15" s="275">
        <v>7066.06</v>
      </c>
      <c r="D15" s="282"/>
      <c r="E15" s="275">
        <v>13725.12</v>
      </c>
      <c r="F15" s="283"/>
      <c r="G15" s="275">
        <v>1420.19</v>
      </c>
      <c r="H15" s="282"/>
      <c r="I15" s="275">
        <v>733.36</v>
      </c>
      <c r="J15" s="283"/>
      <c r="K15" s="275">
        <v>1276.45</v>
      </c>
      <c r="L15" s="282"/>
      <c r="M15" s="277">
        <v>20.77</v>
      </c>
      <c r="N15" s="284"/>
    </row>
    <row r="16" spans="1:15" s="34" customFormat="1" ht="51.75" customHeight="1" thickBot="1">
      <c r="B16" s="274" t="s">
        <v>140</v>
      </c>
      <c r="C16" s="275">
        <v>7202.5499999999993</v>
      </c>
      <c r="D16" s="275"/>
      <c r="E16" s="285">
        <v>13911.125</v>
      </c>
      <c r="F16" s="276"/>
      <c r="G16" s="275">
        <v>1357.1</v>
      </c>
      <c r="H16" s="275"/>
      <c r="I16" s="285">
        <v>718.2</v>
      </c>
      <c r="J16" s="276"/>
      <c r="K16" s="275">
        <v>1222.76</v>
      </c>
      <c r="L16" s="275"/>
      <c r="M16" s="277">
        <v>19.61</v>
      </c>
      <c r="N16" s="277"/>
    </row>
    <row r="17" spans="2:14" s="34" customFormat="1" ht="49.5" customHeight="1" thickBot="1">
      <c r="B17" s="286" t="s">
        <v>257</v>
      </c>
      <c r="C17" s="287">
        <f>AVERAGE(C5:C16)</f>
        <v>7325.7354578392624</v>
      </c>
      <c r="D17" s="287">
        <f>AVERAGE(D5:D16)</f>
        <v>6938.7424242424258</v>
      </c>
      <c r="E17" s="287">
        <f t="shared" ref="E17:L17" si="0">AVERAGE(E5:E16)</f>
        <v>15018.273863636365</v>
      </c>
      <c r="F17" s="287">
        <f t="shared" si="0"/>
        <v>17221.450265700481</v>
      </c>
      <c r="G17" s="287">
        <f>AVERAGE(G5:G16)</f>
        <v>1485.9233333333332</v>
      </c>
      <c r="H17" s="287">
        <f>AVERAGE(H5:H16)</f>
        <v>1436.4077777777775</v>
      </c>
      <c r="I17" s="287">
        <f>AVERAGE(I5:I16)</f>
        <v>725.14666666666653</v>
      </c>
      <c r="J17" s="287">
        <f t="shared" si="0"/>
        <v>807.76555555555547</v>
      </c>
      <c r="K17" s="287">
        <f>AVERAGE(K5:K16)</f>
        <v>1419.409090909091</v>
      </c>
      <c r="L17" s="287">
        <f t="shared" si="0"/>
        <v>1288.1611111111113</v>
      </c>
      <c r="M17" s="288">
        <f>AVERAGE(M5:M16)</f>
        <v>23.826666666666668</v>
      </c>
      <c r="N17" s="288">
        <f>AVERAGE(N5:N16)</f>
        <v>19.950000000000003</v>
      </c>
    </row>
    <row r="18" spans="2:14" ht="30" customHeight="1"/>
    <row r="21" spans="2:14">
      <c r="F21" s="59"/>
    </row>
    <row r="57" ht="42.75" customHeight="1"/>
    <row r="96" spans="8:8" ht="26.25">
      <c r="H96" s="212">
        <v>15</v>
      </c>
    </row>
    <row r="97" spans="8:8" ht="26.25">
      <c r="H97" s="212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view="pageBreakPreview" zoomScale="90" zoomScaleNormal="85" zoomScaleSheetLayoutView="90" workbookViewId="0">
      <selection activeCell="L18" sqref="L18"/>
    </sheetView>
  </sheetViews>
  <sheetFormatPr defaultColWidth="9.140625" defaultRowHeight="15.7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6"/>
      <c r="C2" s="13"/>
      <c r="D2" s="13"/>
      <c r="E2" s="13"/>
      <c r="F2" s="13"/>
      <c r="G2" s="13"/>
      <c r="H2" s="13"/>
      <c r="I2" s="13"/>
      <c r="J2" s="13"/>
    </row>
    <row r="3" spans="2:10" ht="15">
      <c r="B3" s="95"/>
      <c r="C3" s="95"/>
      <c r="D3" s="95"/>
      <c r="E3" s="95"/>
      <c r="F3" s="95"/>
      <c r="G3" s="95"/>
      <c r="H3" s="95"/>
      <c r="I3" s="21"/>
      <c r="J3" s="21"/>
    </row>
    <row r="4" spans="2:10" ht="14.25" customHeight="1">
      <c r="B4" s="96"/>
      <c r="C4" s="19"/>
      <c r="D4" s="19"/>
      <c r="E4" s="19"/>
      <c r="F4" s="19"/>
      <c r="G4" s="19"/>
      <c r="H4" s="19"/>
      <c r="I4" s="21"/>
      <c r="J4" s="21"/>
    </row>
    <row r="5" spans="2:10" ht="14.25">
      <c r="B5" s="96"/>
      <c r="C5" s="20"/>
      <c r="D5" s="20"/>
      <c r="E5" s="20"/>
      <c r="F5" s="20"/>
      <c r="G5" s="20"/>
      <c r="H5" s="20"/>
      <c r="I5" s="20"/>
      <c r="J5" s="20"/>
    </row>
    <row r="6" spans="2:10" ht="14.25">
      <c r="B6" s="96"/>
      <c r="C6" s="20"/>
      <c r="D6" s="20"/>
      <c r="E6" s="20"/>
      <c r="F6" s="20"/>
      <c r="G6" s="20"/>
      <c r="H6" s="20"/>
      <c r="I6" s="20"/>
      <c r="J6" s="20"/>
    </row>
    <row r="7" spans="2:10" ht="14.25">
      <c r="B7" s="96"/>
      <c r="C7" s="20"/>
      <c r="D7" s="20"/>
      <c r="E7" s="20"/>
      <c r="F7" s="20"/>
      <c r="G7" s="20"/>
      <c r="H7" s="20"/>
      <c r="I7" s="20"/>
      <c r="J7" s="20"/>
    </row>
    <row r="8" spans="2:10" ht="14.25">
      <c r="B8" s="96"/>
      <c r="C8" s="20"/>
      <c r="D8" s="20"/>
      <c r="E8" s="20"/>
      <c r="F8" s="20"/>
      <c r="G8" s="20"/>
      <c r="H8" s="20"/>
      <c r="I8" s="20"/>
      <c r="J8" s="20"/>
    </row>
    <row r="9" spans="2:10" ht="14.25">
      <c r="B9" s="96"/>
      <c r="C9" s="20"/>
      <c r="D9" s="20"/>
      <c r="E9" s="20"/>
      <c r="F9" s="20"/>
      <c r="G9" s="20"/>
      <c r="H9" s="20"/>
      <c r="I9" s="20"/>
      <c r="J9" s="20"/>
    </row>
    <row r="10" spans="2:10" ht="14.25">
      <c r="B10" s="96"/>
      <c r="C10" s="19"/>
      <c r="D10" s="19"/>
      <c r="E10" s="19"/>
      <c r="F10" s="19"/>
      <c r="G10" s="19"/>
      <c r="H10" s="20"/>
      <c r="I10" s="19"/>
      <c r="J10" s="19"/>
    </row>
    <row r="11" spans="2:10" ht="12.75">
      <c r="B11" s="97"/>
      <c r="C11" s="13"/>
      <c r="D11" s="13"/>
      <c r="E11" s="13"/>
      <c r="F11" s="13"/>
      <c r="G11" s="13"/>
      <c r="H11" s="13"/>
      <c r="I11" s="13"/>
      <c r="J11" s="13"/>
    </row>
    <row r="12" spans="2:10" ht="12.75">
      <c r="B12" s="98"/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99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99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99"/>
      <c r="C16" s="13"/>
      <c r="D16" s="13"/>
      <c r="E16" s="13"/>
      <c r="F16" s="13"/>
      <c r="G16" s="13"/>
      <c r="H16" s="13"/>
      <c r="I16" s="13"/>
      <c r="J16" s="13"/>
    </row>
    <row r="17" spans="2:10" ht="12.75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>
      <c r="B19" s="100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 </vt:lpstr>
      <vt:lpstr>Типы учреждений </vt:lpstr>
      <vt:lpstr>цены на металл</vt:lpstr>
      <vt:lpstr>цены на металл 2</vt:lpstr>
      <vt:lpstr>дин. цен</vt:lpstr>
      <vt:lpstr>индекс потр цен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'социнфрастр '!Область_печати</vt:lpstr>
      <vt:lpstr>'Ст.мин. набора прод.'!Область_печати</vt:lpstr>
      <vt:lpstr>'Типы учреждений 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</cp:lastModifiedBy>
  <cp:lastPrinted>2014-12-01T09:21:58Z</cp:lastPrinted>
  <dcterms:created xsi:type="dcterms:W3CDTF">1996-09-27T09:22:49Z</dcterms:created>
  <dcterms:modified xsi:type="dcterms:W3CDTF">2014-12-02T03:39:42Z</dcterms:modified>
</cp:coreProperties>
</file>