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обмен\! Работа\7. КНИЖКА\2017\на 01.03.2017\В информатизацию\"/>
    </mc:Choice>
  </mc:AlternateContent>
  <bookViews>
    <workbookView xWindow="0" yWindow="0" windowWidth="28800" windowHeight="12435" tabRatio="856" firstSheet="1" activeTab="4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88" r:id="rId6"/>
    <sheet name="цены на металл" sheetId="95" r:id="rId7"/>
    <sheet name="цены на металл 2" sheetId="96" r:id="rId8"/>
    <sheet name="дин. цен" sheetId="286" r:id="rId9"/>
    <sheet name="индекс потр цен " sheetId="287" r:id="rId10"/>
    <sheet name="Средние цены" sheetId="271" r:id="rId11"/>
  </sheets>
  <externalReferences>
    <externalReference r:id="rId12"/>
    <externalReference r:id="rId13"/>
  </externalReferences>
  <definedNames>
    <definedName name="_xlnm._FilterDatabase" localSheetId="0" hidden="1">диаграмма!$A$75:$C$83</definedName>
    <definedName name="_xlnm.Print_Titles" localSheetId="8">'дин. цен'!$3:$4</definedName>
    <definedName name="_xlnm.Print_Titles" localSheetId="5">социнфрастр!$3:$4</definedName>
    <definedName name="_xlnm.Print_Area" localSheetId="1">демогр!$A$1:$H$61</definedName>
    <definedName name="_xlnm.Print_Area" localSheetId="8">'дин. цен'!$A$1:$F$103</definedName>
    <definedName name="_xlnm.Print_Area" localSheetId="3">занятость!$A$1:$H$51</definedName>
    <definedName name="_xlnm.Print_Area" localSheetId="9">'индекс потр цен '!$A$1:$P$137</definedName>
    <definedName name="_xlnm.Print_Area" localSheetId="5">социнфрастр!$A$1:$E$134</definedName>
    <definedName name="_xlnm.Print_Area" localSheetId="10">'Средние цены'!$A$1:$T$45</definedName>
    <definedName name="_xlnm.Print_Area" localSheetId="4">'Ст.мин. набора прод.'!$A$1:$K$142</definedName>
    <definedName name="_xlnm.Print_Area" localSheetId="2">'труд рес '!$A$1:$I$65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D22" i="149" l="1"/>
  <c r="F25" i="149" l="1"/>
  <c r="F24" i="149"/>
  <c r="F22" i="149"/>
  <c r="F21" i="149"/>
  <c r="F20" i="149"/>
  <c r="D57" i="261" l="1"/>
  <c r="D53" i="261"/>
  <c r="G57" i="261"/>
  <c r="G53" i="261"/>
  <c r="F57" i="261"/>
  <c r="F53" i="261"/>
  <c r="E54" i="286" l="1"/>
  <c r="E53" i="286"/>
  <c r="E52" i="286"/>
  <c r="D81" i="98" l="1"/>
  <c r="C80" i="98"/>
  <c r="C81" i="98"/>
  <c r="J81" i="98" l="1"/>
  <c r="I81" i="98"/>
  <c r="G81" i="98"/>
  <c r="G80" i="98"/>
  <c r="F81" i="98"/>
  <c r="F80" i="98"/>
  <c r="G36" i="261" l="1"/>
  <c r="F69" i="286" l="1"/>
  <c r="G69" i="286" l="1"/>
  <c r="F5" i="23" l="1"/>
  <c r="I37" i="261" l="1"/>
  <c r="E9" i="149"/>
  <c r="E5" i="149"/>
  <c r="H39" i="261" l="1"/>
  <c r="F36" i="261"/>
  <c r="I9" i="261" l="1"/>
  <c r="I6" i="261"/>
  <c r="H9" i="261"/>
  <c r="H6" i="261"/>
  <c r="E22" i="149" l="1"/>
  <c r="E13" i="149" l="1"/>
  <c r="E11" i="149"/>
  <c r="I10" i="261" l="1"/>
  <c r="I11" i="261"/>
  <c r="I12" i="261"/>
  <c r="I13" i="261"/>
  <c r="I14" i="261"/>
  <c r="I15" i="261"/>
  <c r="I16" i="261"/>
  <c r="I17" i="261"/>
  <c r="I18" i="261"/>
  <c r="I19" i="261"/>
  <c r="I20" i="261"/>
  <c r="I21" i="261"/>
  <c r="I22" i="261"/>
  <c r="I23" i="261"/>
  <c r="I24" i="261"/>
  <c r="H24" i="261"/>
  <c r="H23" i="261"/>
  <c r="H22" i="261"/>
  <c r="H21" i="261"/>
  <c r="H20" i="261"/>
  <c r="H19" i="261"/>
  <c r="H18" i="261"/>
  <c r="H17" i="261"/>
  <c r="H16" i="261"/>
  <c r="H15" i="261"/>
  <c r="H14" i="261"/>
  <c r="H13" i="261"/>
  <c r="H12" i="261"/>
  <c r="H11" i="261"/>
  <c r="H10" i="261"/>
  <c r="D69" i="286" l="1"/>
  <c r="C69" i="286"/>
  <c r="E68" i="286"/>
  <c r="E69" i="286" l="1"/>
  <c r="BB28" i="26" l="1"/>
  <c r="BC28" i="26" s="1"/>
  <c r="G13" i="149"/>
  <c r="E44" i="288" l="1"/>
  <c r="G22" i="149" l="1"/>
  <c r="D109" i="288" l="1"/>
  <c r="D106" i="288"/>
  <c r="C106" i="288"/>
  <c r="D92" i="288"/>
  <c r="D91" i="288" s="1"/>
  <c r="D88" i="288"/>
  <c r="C88" i="288"/>
  <c r="D83" i="288"/>
  <c r="G64" i="288" s="1"/>
  <c r="C83" i="288"/>
  <c r="D63" i="288"/>
  <c r="D56" i="288"/>
  <c r="C56" i="288"/>
  <c r="D52" i="288"/>
  <c r="C52" i="288"/>
  <c r="D48" i="288"/>
  <c r="C48" i="288"/>
  <c r="D45" i="288"/>
  <c r="C45" i="288"/>
  <c r="C44" i="288" s="1"/>
  <c r="D44" i="288"/>
  <c r="D40" i="288"/>
  <c r="C40" i="288"/>
  <c r="C32" i="288"/>
  <c r="D26" i="288"/>
  <c r="D11" i="288"/>
  <c r="D7" i="288" s="1"/>
  <c r="D5" i="288" s="1"/>
  <c r="C11" i="288"/>
  <c r="E7" i="288"/>
  <c r="E5" i="288" s="1"/>
  <c r="C7" i="288"/>
  <c r="C5" i="288" s="1"/>
  <c r="D80" i="98" l="1"/>
  <c r="D78" i="98"/>
  <c r="C78" i="98"/>
  <c r="F6" i="23" l="1"/>
  <c r="I42" i="261" l="1"/>
  <c r="I41" i="261"/>
  <c r="I40" i="261"/>
  <c r="I39" i="261"/>
  <c r="H40" i="261"/>
  <c r="H41" i="261"/>
  <c r="H42" i="261"/>
  <c r="H37" i="261"/>
  <c r="D36" i="261"/>
  <c r="I36" i="261" l="1"/>
  <c r="H36" i="261"/>
  <c r="H59" i="261"/>
  <c r="C22" i="149" l="1"/>
  <c r="E50" i="286" l="1"/>
  <c r="H8" i="261" l="1"/>
  <c r="H25" i="261"/>
  <c r="I54" i="261"/>
  <c r="I55" i="261"/>
  <c r="I57" i="261"/>
  <c r="I58" i="261"/>
  <c r="I59" i="261"/>
  <c r="H54" i="261"/>
  <c r="H55" i="261"/>
  <c r="H57" i="261"/>
  <c r="H58" i="261"/>
  <c r="H53" i="261"/>
  <c r="F7" i="23" l="1"/>
  <c r="E70" i="286" l="1"/>
  <c r="E67" i="286"/>
  <c r="E64" i="286"/>
  <c r="E63" i="286"/>
  <c r="E62" i="286"/>
  <c r="E61" i="286"/>
  <c r="E60" i="286"/>
  <c r="E58" i="286"/>
  <c r="E57" i="286"/>
  <c r="E56" i="286"/>
  <c r="E55" i="286"/>
  <c r="E51" i="286"/>
  <c r="E49" i="286"/>
  <c r="E48" i="286"/>
  <c r="E47" i="286"/>
  <c r="E46" i="286"/>
  <c r="E45" i="286"/>
  <c r="E44" i="286"/>
  <c r="E43" i="286"/>
  <c r="E42" i="286"/>
  <c r="E41" i="286"/>
  <c r="E40" i="286"/>
  <c r="E39" i="286"/>
  <c r="E38" i="286"/>
  <c r="E37" i="286"/>
  <c r="E36" i="286"/>
  <c r="E34" i="286"/>
  <c r="E33" i="286"/>
  <c r="E32" i="286"/>
  <c r="E31" i="286"/>
  <c r="E30" i="286"/>
  <c r="E29" i="286"/>
  <c r="E28" i="286"/>
  <c r="E27" i="286"/>
  <c r="E26" i="286"/>
  <c r="E25" i="286"/>
  <c r="E24" i="286"/>
  <c r="E23" i="286"/>
  <c r="E22" i="286"/>
  <c r="E21" i="286"/>
  <c r="E20" i="286"/>
  <c r="E19" i="286"/>
  <c r="E18" i="286"/>
  <c r="E17" i="286"/>
  <c r="E16" i="286"/>
  <c r="E15" i="286"/>
  <c r="E14" i="286"/>
  <c r="E13" i="286"/>
  <c r="E12" i="286"/>
  <c r="E11" i="286"/>
  <c r="E10" i="286"/>
  <c r="E9" i="286"/>
  <c r="E8" i="286"/>
  <c r="E7" i="286"/>
  <c r="E6" i="286"/>
  <c r="BB29" i="26" l="1"/>
  <c r="BB30" i="26" l="1"/>
  <c r="BC29" i="26"/>
  <c r="BC30" i="26" s="1"/>
  <c r="F8" i="23"/>
  <c r="BA30" i="26" l="1"/>
  <c r="AZ30" i="26" l="1"/>
  <c r="F9" i="23" l="1"/>
  <c r="I8" i="261" l="1"/>
  <c r="I25" i="261"/>
  <c r="I53" i="261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I43" i="261" l="1"/>
  <c r="I44" i="261"/>
  <c r="H43" i="261"/>
  <c r="H44" i="261"/>
  <c r="L17" i="95" l="1"/>
  <c r="J17" i="95"/>
  <c r="H17" i="95"/>
  <c r="F17" i="95"/>
  <c r="D17" i="95"/>
  <c r="C74" i="98" l="1"/>
  <c r="D74" i="98"/>
  <c r="F74" i="98"/>
  <c r="G74" i="98"/>
  <c r="I74" i="98"/>
  <c r="J74" i="98"/>
  <c r="F45" i="261" l="1"/>
  <c r="D45" i="261"/>
  <c r="G45" i="261" l="1"/>
  <c r="I45" i="261" l="1"/>
  <c r="H45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</calcChain>
</file>

<file path=xl/sharedStrings.xml><?xml version="1.0" encoding="utf-8"?>
<sst xmlns="http://schemas.openxmlformats.org/spreadsheetml/2006/main" count="997" uniqueCount="558">
  <si>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</si>
  <si>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</si>
  <si>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</si>
  <si>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</si>
  <si>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</si>
  <si>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</si>
  <si>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</si>
  <si>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</si>
  <si>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</si>
  <si>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</si>
  <si>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</si>
  <si>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</si>
  <si>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</si>
  <si>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</si>
  <si>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</si>
  <si>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</si>
  <si>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</si>
  <si>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</si>
  <si>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</si>
  <si>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</si>
  <si>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</si>
  <si>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</si>
  <si>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</si>
  <si>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</si>
  <si>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</si>
  <si>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</si>
  <si>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</si>
  <si>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</si>
  <si>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</si>
  <si>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</si>
  <si>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</si>
  <si>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</si>
  <si>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</si>
  <si>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</si>
  <si>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</si>
  <si>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</si>
  <si>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</si>
  <si>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</si>
  <si>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</si>
  <si>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</si>
  <si>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</si>
  <si>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</si>
  <si>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</si>
  <si>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</si>
  <si>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</si>
  <si>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</si>
  <si>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</si>
  <si>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</si>
  <si>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</si>
  <si>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</si>
  <si>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</si>
  <si>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</si>
  <si>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</si>
  <si>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</si>
  <si>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</si>
  <si>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</si>
  <si>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</si>
  <si>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</si>
  <si>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</si>
  <si>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</si>
  <si>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</si>
  <si>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</si>
  <si>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</si>
  <si>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</si>
  <si>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</si>
  <si>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</si>
  <si>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</si>
  <si>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</si>
  <si>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</si>
  <si>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</si>
  <si>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</si>
  <si>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</si>
  <si>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</si>
  <si>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</si>
  <si>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</si>
  <si>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</si>
  <si>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</si>
  <si>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</si>
  <si>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</si>
  <si>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</si>
  <si>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</si>
  <si>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</si>
  <si>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</si>
  <si>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</si>
  <si>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</si>
  <si>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</si>
  <si>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</si>
  <si>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</si>
  <si>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</si>
  <si>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</si>
  <si>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</si>
  <si>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</si>
  <si>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</si>
  <si>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</si>
  <si>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</si>
  <si>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</si>
  <si>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</si>
  <si>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</si>
  <si>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</si>
  <si>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</si>
  <si>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</si>
  <si>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</si>
  <si>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</si>
  <si>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</si>
  <si>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</si>
  <si>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</si>
  <si>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</si>
  <si>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</si>
  <si>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</si>
  <si>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планирования и экономического развития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</si>
  <si>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</si>
  <si>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</si>
  <si>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</si>
  <si>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</si>
  <si>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</si>
  <si>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</si>
  <si>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</si>
  <si>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</si>
  <si>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</si>
  <si>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</si>
  <si>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</si>
  <si>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</si>
  <si>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</si>
  <si>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</si>
  <si>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</si>
  <si>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</si>
  <si>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</si>
  <si>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</si>
  <si>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</si>
  <si>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</si>
  <si>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</si>
  <si>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</si>
  <si>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</si>
  <si>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</si>
  <si>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</si>
  <si>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</si>
  <si>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</si>
  <si>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</si>
  <si>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</si>
  <si>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</si>
  <si>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</si>
  <si>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</si>
  <si>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</si>
  <si>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</si>
  <si>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</si>
  <si>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</si>
  <si>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</si>
  <si>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</si>
  <si>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</si>
  <si>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</si>
  <si>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</si>
  <si>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</si>
  <si>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</si>
  <si>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</si>
  <si>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</si>
  <si>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</si>
  <si>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</si>
  <si>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</si>
  <si>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</si>
  <si>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</si>
  <si>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</si>
  <si>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</si>
  <si>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</si>
  <si>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</si>
  <si>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</si>
  <si>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</si>
  <si>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</si>
  <si>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</si>
  <si>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</si>
  <si>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</si>
  <si>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</si>
  <si>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</si>
  <si>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</si>
  <si>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</si>
  <si>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</si>
  <si>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</si>
  <si>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</si>
  <si>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</si>
  <si>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</si>
  <si>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</si>
  <si>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</si>
  <si>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</si>
  <si>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</si>
  <si>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</si>
  <si>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</si>
  <si>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</si>
  <si>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</si>
  <si>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</si>
  <si>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</si>
  <si>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</si>
  <si>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</si>
  <si>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</si>
  <si>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</si>
  <si>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</si>
  <si>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</si>
  <si>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</si>
  <si>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</si>
  <si>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</si>
  <si>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</si>
  <si>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</si>
  <si>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</si>
  <si>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</si>
  <si>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</si>
  <si>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</si>
  <si>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</si>
  <si>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</si>
  <si>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</si>
  <si>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</si>
  <si>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</si>
  <si>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</si>
  <si>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</si>
  <si>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</si>
  <si>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</si>
  <si>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</si>
  <si>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</si>
  <si>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</si>
  <si>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</si>
  <si>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</si>
  <si>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</si>
  <si>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</si>
  <si>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</si>
  <si>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</si>
  <si>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</si>
  <si>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</si>
  <si>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</si>
  <si>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</si>
  <si>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</si>
  <si>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</si>
  <si>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</si>
  <si>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</si>
  <si>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</si>
  <si>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</si>
  <si>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</si>
  <si>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</si>
  <si>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</si>
  <si>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</si>
  <si>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</si>
  <si>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</si>
  <si>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</si>
  <si>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</si>
  <si>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</si>
  <si>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</si>
  <si>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</si>
  <si>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</si>
  <si>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</si>
  <si>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</si>
  <si>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</si>
  <si>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</si>
  <si>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</si>
  <si>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</si>
  <si>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</si>
  <si>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</si>
  <si>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</si>
  <si>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</si>
  <si>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</si>
  <si>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</si>
  <si>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</si>
  <si>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</si>
  <si>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</si>
  <si>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</si>
  <si>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</si>
  <si>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</si>
  <si>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</si>
  <si>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</si>
  <si>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</si>
  <si>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</si>
  <si>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</si>
  <si>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</si>
  <si>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</si>
  <si>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</si>
  <si>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</si>
  <si>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</si>
  <si>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</si>
  <si>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</si>
  <si>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</si>
  <si>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</si>
  <si>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</si>
  <si>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</si>
  <si>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</si>
  <si>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</si>
  <si>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</si>
  <si>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</si>
  <si>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</si>
  <si>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</si>
  <si>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</si>
  <si>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</si>
  <si>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</si>
  <si>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</si>
  <si>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</si>
  <si>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</si>
  <si>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</si>
  <si>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</si>
  <si>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</si>
  <si>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</si>
  <si>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</si>
  <si>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</si>
  <si>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</si>
  <si>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</si>
  <si>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</si>
  <si>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</si>
  <si>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</si>
  <si>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</si>
  <si>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</si>
  <si>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</si>
  <si>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</si>
  <si>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</si>
  <si>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</si>
  <si>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</si>
  <si>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</si>
  <si>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</si>
  <si>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</si>
  <si>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</si>
  <si>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</si>
  <si>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</si>
  <si>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</si>
  <si>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</si>
  <si>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</si>
  <si>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</si>
  <si>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</si>
  <si>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</si>
  <si>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</si>
  <si>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</si>
  <si>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</si>
  <si>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</si>
  <si>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</si>
  <si>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</si>
  <si>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</si>
  <si>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</si>
  <si>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</si>
  <si>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</si>
  <si>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</si>
  <si>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</si>
  <si>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</si>
  <si>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</si>
  <si>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</si>
  <si>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</si>
  <si>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</si>
  <si>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</si>
  <si>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</si>
  <si>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</si>
  <si>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</si>
  <si>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</si>
  <si>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</si>
  <si>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</si>
  <si>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</si>
  <si>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</si>
  <si>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</si>
  <si>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</si>
  <si>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</si>
  <si>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</si>
  <si>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</si>
  <si>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</si>
  <si>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</si>
  <si>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</si>
  <si>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</si>
  <si>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</si>
  <si>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</si>
  <si>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</si>
  <si>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</si>
  <si>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</si>
  <si>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МБУ «Норильская художественная галерея»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</si>
  <si>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</si>
  <si>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</si>
  <si>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</si>
  <si>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</si>
  <si>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</si>
  <si>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</si>
  <si>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</si>
  <si>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</si>
  <si>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</si>
  <si>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</si>
  <si>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</si>
  <si>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</si>
  <si>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</si>
  <si>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</si>
  <si>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</si>
  <si>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</si>
  <si>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</si>
  <si>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</si>
  <si>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</si>
  <si>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</si>
  <si>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</si>
  <si>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</si>
  <si>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</si>
  <si>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0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</si>
  <si>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</si>
  <si>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</si>
  <si>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39,50 / 40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</si>
  <si>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</si>
  <si>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</si>
  <si>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</si>
  <si>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</si>
  <si>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</si>
  <si>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</si>
  <si>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</si>
  <si>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</si>
  <si>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r>
      <t>26 / 40</t>
    </r>
    <r>
      <rPr>
        <vertAlign val="superscript"/>
        <sz val="13"/>
        <rFont val="Times New Roman Cyr"/>
        <charset val="204"/>
      </rPr>
      <t>1)</t>
    </r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</si>
  <si>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</si>
  <si>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</si>
  <si>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</si>
  <si>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</si>
  <si>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</si>
  <si>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</si>
  <si>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</si>
  <si>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</si>
  <si>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</si>
  <si>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</si>
  <si>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</si>
  <si>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</si>
  <si>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</si>
  <si>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</si>
  <si>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</si>
  <si>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</si>
  <si>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2015 г. среднесписочная численность работников по полному кругу организаций и предприятий (с дорасчетом по малому бизнесу - 15 575 чел.) составила 101 142 чел.</t>
  </si>
  <si>
    <t>Администрации города Норильска</t>
  </si>
  <si>
    <t xml:space="preserve">Начальник Управления экономики, </t>
  </si>
  <si>
    <t>О.Н. Попсуевич</t>
  </si>
  <si>
    <t>2 кв. 2016</t>
  </si>
  <si>
    <t xml:space="preserve"> - высшее профессиональное образование</t>
  </si>
  <si>
    <t xml:space="preserve">                - Управление по спорту</t>
  </si>
  <si>
    <t>9 265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</si>
  <si>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</si>
  <si>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</si>
  <si>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</si>
  <si>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</si>
  <si>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«Политехнический колледж» ФГБОУ ВО («Норильский государственный индустриальный институт»)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</si>
  <si>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</si>
  <si>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</si>
  <si>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22-90-90</t>
  </si>
  <si>
    <t>3 кв. 2016</t>
  </si>
  <si>
    <t>1) Ежеквартальная информация</t>
  </si>
  <si>
    <t>41,60 / 43</t>
  </si>
  <si>
    <t>43,50 / 45</t>
  </si>
  <si>
    <t>40 / 41</t>
  </si>
  <si>
    <t>41 / 43</t>
  </si>
  <si>
    <t>45 / 45,40</t>
  </si>
  <si>
    <t>62,00 / 68,00</t>
  </si>
  <si>
    <t>на 01.01.17г.</t>
  </si>
  <si>
    <t>Отклонение 01.01.17г./ 01.01.16г, +, -</t>
  </si>
  <si>
    <t>4 кв. 2016</t>
  </si>
  <si>
    <t>январь-декабрь 2016</t>
  </si>
  <si>
    <t>декабрь
2016</t>
  </si>
  <si>
    <t>на 01.01.17г</t>
  </si>
  <si>
    <t>декабрь 2016</t>
  </si>
  <si>
    <t>2017</t>
  </si>
  <si>
    <t>к декабрю 2016 г., %</t>
  </si>
  <si>
    <t>к декабрю 2016г., %</t>
  </si>
  <si>
    <t>43-70-90 доб. 1608</t>
  </si>
  <si>
    <t>5 980 / 0</t>
  </si>
  <si>
    <t>6 344 / 0</t>
  </si>
  <si>
    <t>в т.ч.: школа</t>
  </si>
  <si>
    <t xml:space="preserve">         лицей</t>
  </si>
  <si>
    <t xml:space="preserve">         центр образования¹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</si>
  <si>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</si>
  <si>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</si>
  <si>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3 802 / 74 581</t>
  </si>
  <si>
    <t>3 609 / 86 142</t>
  </si>
  <si>
    <t>1.6. Музеи, всего:</t>
  </si>
  <si>
    <t xml:space="preserve"> - количество посещений учреждений музейного типа</t>
  </si>
  <si>
    <t>в т.ч.: плавательный бассейн города Норильска</t>
  </si>
  <si>
    <t xml:space="preserve">          каток («Льдинка», «Умка»)</t>
  </si>
  <si>
    <t xml:space="preserve">          спортивно-оздоровительный комплекс «Восток»</t>
  </si>
  <si>
    <t xml:space="preserve">          спортивный зал («Геркулес», «Горняк»)</t>
  </si>
  <si>
    <t xml:space="preserve">          дворец спорта («Арктика», «Ледовый д/с «Кайеркан»)</t>
  </si>
  <si>
    <t xml:space="preserve">          дом физической культуры</t>
  </si>
  <si>
    <t>43,90 / 46</t>
  </si>
  <si>
    <t>45,70 / 48</t>
  </si>
  <si>
    <t>47,30 / 47,50</t>
  </si>
  <si>
    <t>Средний курс за 2016 год</t>
  </si>
  <si>
    <t>58,38 / 61,50</t>
  </si>
  <si>
    <t>62,21 / 65,71</t>
  </si>
  <si>
    <t>60,71 / 63,83</t>
  </si>
  <si>
    <t>63,82 / 67,32</t>
  </si>
  <si>
    <t>65,22 / 65,84</t>
  </si>
  <si>
    <t>59,00 / 65,00</t>
  </si>
  <si>
    <t>61,83 / 62,38</t>
  </si>
  <si>
    <t>на 01.01.17</t>
  </si>
  <si>
    <t xml:space="preserve">Таймырский Долгано-Ненецкий муницип. район </t>
  </si>
  <si>
    <t>3) По данным МО г.Дудинка на 01.01.2017 г.</t>
  </si>
  <si>
    <t>59,34 / 59,94</t>
  </si>
  <si>
    <t>63,34 / 64,01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</si>
  <si>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</si>
  <si>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</si>
  <si>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</si>
  <si>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</si>
  <si>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Деятельности с операциями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</si>
  <si>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</si>
  <si>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</si>
  <si>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</si>
  <si>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</si>
  <si>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</si>
  <si>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</si>
  <si>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</si>
  <si>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</si>
  <si>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58,00 / 62,00</t>
  </si>
  <si>
    <t>61,00 / 65,00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</si>
  <si>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МБОУ «Центр образования №1» присоединен к МБОУ «СОШ №8»
     МБОУ «Центр образования №2» присоединен к МБОУ «СОШ №27»
     МБОУ «Центр образования №3» присоединен к МБОУ «СОШ №32»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</si>
  <si>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ФГБОУ ВО «Московский государственный институт культуры» образовательную деятельность на территории больше не осуществляет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</si>
  <si>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НОУ ВПО «Московский институт предпринимательства и права» реорганизовано путем присоединения к НОЧУ ВО «Московский финансово-промышленный университет «Синергия»</t>
    </r>
  </si>
  <si>
    <r>
      <rPr>
        <b/>
        <sz val="12"/>
        <rFont val="Times New Roman"/>
        <family val="1"/>
        <charset val="204"/>
      </rPr>
      <t xml:space="preserve">(4) </t>
    </r>
    <r>
      <rPr>
        <sz val="12"/>
        <rFont val="Times New Roman"/>
        <family val="1"/>
        <charset val="204"/>
      </rPr>
      <t xml:space="preserve">АНО «Учебный центр Санкт-Петербургского университета аэрокосмического приборостроения» с 2016 года осуществляет образовательную деятельность на территории </t>
    </r>
  </si>
  <si>
    <r>
      <rPr>
        <b/>
        <sz val="12"/>
        <rFont val="Times New Roman"/>
        <family val="1"/>
        <charset val="204"/>
      </rPr>
      <t xml:space="preserve">(5) </t>
    </r>
    <r>
      <rPr>
        <sz val="12"/>
        <rFont val="Times New Roman"/>
        <family val="1"/>
        <charset val="204"/>
      </rPr>
      <t>НОУ ВПО «Кисловодский институт экономики и права» образовательную деятельность на территории больше не осуществляет</t>
    </r>
  </si>
  <si>
    <r>
      <rPr>
        <b/>
        <sz val="12"/>
        <rFont val="Times New Roman"/>
        <family val="1"/>
        <charset val="204"/>
      </rPr>
      <t>(6)</t>
    </r>
    <r>
      <rPr>
        <sz val="12"/>
        <rFont val="Times New Roman"/>
        <family val="1"/>
        <charset val="204"/>
      </rPr>
      <t xml:space="preserve">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</t>
    </r>
  </si>
  <si>
    <r>
      <rPr>
        <b/>
        <sz val="12"/>
        <rFont val="Times New Roman"/>
        <family val="1"/>
        <charset val="204"/>
      </rPr>
      <t>(7)</t>
    </r>
    <r>
      <rPr>
        <sz val="12"/>
        <rFont val="Times New Roman"/>
        <family val="1"/>
        <charset val="204"/>
      </rPr>
      <t xml:space="preserve"> МБУ «Норильская художественная галерея» реорганизовано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</t>
    </r>
  </si>
  <si>
    <r>
      <rPr>
        <b/>
        <sz val="12"/>
        <rFont val="Times New Roman"/>
        <family val="1"/>
        <charset val="204"/>
      </rPr>
      <t>(8)</t>
    </r>
    <r>
      <rPr>
        <sz val="12"/>
        <rFont val="Times New Roman"/>
        <family val="1"/>
        <charset val="204"/>
      </rPr>
      <t xml:space="preserve"> МКУ «Централизованная бухгалтерия учреждений по делам культуры и искусства» переименовано в МКУ «Обеспечивающий комплекс учреждений культуры»</t>
    </r>
  </si>
  <si>
    <r>
      <rPr>
        <b/>
        <sz val="12"/>
        <rFont val="Times New Roman"/>
        <family val="1"/>
        <charset val="204"/>
      </rPr>
      <t>(9)</t>
    </r>
    <r>
      <rPr>
        <sz val="12"/>
        <rFont val="Times New Roman"/>
        <family val="1"/>
        <charset val="204"/>
      </rPr>
      <t xml:space="preserve"> МКУ «Централизованная бухгалтерия учреждений по спорту и туризму» переименовано в МКУ «Обеспечивающий комплекс учреждений спорта»</t>
    </r>
  </si>
  <si>
    <t xml:space="preserve">Обрабатывающие производства </t>
  </si>
  <si>
    <t xml:space="preserve">Деятельность финансовая и страховая </t>
  </si>
  <si>
    <t>№ п/п</t>
  </si>
  <si>
    <t>2) По данным ЗАГС</t>
  </si>
  <si>
    <t xml:space="preserve">от 300 до 2200 </t>
  </si>
  <si>
    <t>2) По МО г. Дудинка информация приведена по состоянию на 01.01.2017 г.</t>
  </si>
  <si>
    <r>
      <t xml:space="preserve"> Детское дошкольное учреждение: </t>
    </r>
    <r>
      <rPr>
        <b/>
        <vertAlign val="superscript"/>
        <sz val="14"/>
        <rFont val="Times New Roman Cyr"/>
        <charset val="204"/>
      </rPr>
      <t>2)</t>
    </r>
  </si>
  <si>
    <r>
      <t xml:space="preserve"> Тарифы для населения на жилищно-коммунальное хозяйство:</t>
    </r>
    <r>
      <rPr>
        <b/>
        <vertAlign val="superscript"/>
        <sz val="14"/>
        <rFont val="Times New Roman Cyr"/>
        <charset val="204"/>
      </rPr>
      <t xml:space="preserve"> 2)</t>
    </r>
  </si>
  <si>
    <r>
      <t>Таймырский Долгано-Ненецкий муницип. район</t>
    </r>
    <r>
      <rPr>
        <b/>
        <vertAlign val="superscript"/>
        <sz val="10"/>
        <rFont val="Times New Roman CYR"/>
        <charset val="204"/>
      </rPr>
      <t>1)</t>
    </r>
  </si>
  <si>
    <r>
      <t xml:space="preserve"> - ФГБОУ ВО «Московский государственный институт культуры»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</si>
  <si>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 - НОУ ВПО «Московский институт предпринимательства и права»</t>
    </r>
    <r>
      <rPr>
        <vertAlign val="superscript"/>
        <sz val="13"/>
        <rFont val="Times New Roman"/>
        <family val="1"/>
        <charset val="204"/>
      </rPr>
      <t>3</t>
    </r>
  </si>
  <si>
    <r>
      <t xml:space="preserve"> - НОЧУ ВО «Московский финансово-промышленный университет «Синергия», филиал</t>
    </r>
    <r>
      <rPr>
        <vertAlign val="superscript"/>
        <sz val="13"/>
        <rFont val="Times New Roman"/>
        <family val="1"/>
        <charset val="204"/>
      </rPr>
      <t>3</t>
    </r>
  </si>
  <si>
    <r>
      <t xml:space="preserve"> - АНО «Учебный центр Санкт-Петербургского университета аэрокосмического приборостроения»</t>
    </r>
    <r>
      <rPr>
        <vertAlign val="superscript"/>
        <sz val="13"/>
        <rFont val="Times New Roman"/>
        <family val="1"/>
        <charset val="204"/>
      </rPr>
      <t>4</t>
    </r>
  </si>
  <si>
    <r>
      <t xml:space="preserve"> - НОУ ВПО «Кисловодский институт экономики и права», филиал</t>
    </r>
    <r>
      <rPr>
        <vertAlign val="superscript"/>
        <sz val="13"/>
        <rFont val="Times New Roman"/>
        <family val="1"/>
        <charset val="204"/>
      </rPr>
      <t>5</t>
    </r>
  </si>
  <si>
    <r>
      <t xml:space="preserve"> - МКУ «Обеспечивающий комплекс учреждений общего и дошкольного образования»</t>
    </r>
    <r>
      <rPr>
        <vertAlign val="superscript"/>
        <sz val="13"/>
        <rFont val="Times New Roman"/>
        <family val="1"/>
        <charset val="204"/>
      </rPr>
      <t>6</t>
    </r>
  </si>
  <si>
    <r>
      <t xml:space="preserve"> - МБУ «Музейно-выставочный комплекс "Музей Норильска" / в том числе филиал в районе Талнах</t>
    </r>
    <r>
      <rPr>
        <vertAlign val="superscript"/>
        <sz val="13"/>
        <rFont val="Times New Roman"/>
        <family val="1"/>
        <charset val="204"/>
      </rPr>
      <t>7</t>
    </r>
  </si>
  <si>
    <r>
      <t xml:space="preserve"> - МКУ «Обеспечивающий комплекс учреждений культуры»</t>
    </r>
    <r>
      <rPr>
        <vertAlign val="superscript"/>
        <sz val="13"/>
        <rFont val="Times New Roman"/>
        <family val="1"/>
        <charset val="204"/>
      </rPr>
      <t>8</t>
    </r>
  </si>
  <si>
    <r>
      <t xml:space="preserve"> - МКУ «Обеспечивающий комплекс учреждений спорта»</t>
    </r>
    <r>
      <rPr>
        <vertAlign val="superscript"/>
        <sz val="13"/>
        <rFont val="Times New Roman"/>
        <family val="1"/>
        <charset val="204"/>
      </rPr>
      <t>9</t>
    </r>
  </si>
  <si>
    <t>на 01.03.2016г.</t>
  </si>
  <si>
    <t>на 01.03.2017г.</t>
  </si>
  <si>
    <r>
      <t>на 01.03.16г.</t>
    </r>
    <r>
      <rPr>
        <b/>
        <vertAlign val="superscript"/>
        <sz val="12"/>
        <rFont val="Times New Roman Cyr"/>
        <charset val="204"/>
      </rPr>
      <t>2)</t>
    </r>
  </si>
  <si>
    <r>
      <t>на 01.03.17г.</t>
    </r>
    <r>
      <rPr>
        <b/>
        <vertAlign val="superscript"/>
        <sz val="12"/>
        <rFont val="Times New Roman Cyr"/>
        <charset val="204"/>
      </rPr>
      <t>2)</t>
    </r>
  </si>
  <si>
    <t>февраль
 2016</t>
  </si>
  <si>
    <t>февраль
 2017</t>
  </si>
  <si>
    <t>февраль 2016</t>
  </si>
  <si>
    <t>февраль 2017</t>
  </si>
  <si>
    <t>Отклонение                                        февраль 2017 / 2016</t>
  </si>
  <si>
    <t>Отклонение                                          февраль 2017 / 2016</t>
  </si>
  <si>
    <t>на 01.03.16г.</t>
  </si>
  <si>
    <t>на 01.03.17</t>
  </si>
  <si>
    <t>Отклонение 01.03.17/ 01.03.16,          +, -</t>
  </si>
  <si>
    <t>на 01.03.16 г.</t>
  </si>
  <si>
    <t>на 01.03.17 г.</t>
  </si>
  <si>
    <t>Итого 
за 2 месяца</t>
  </si>
  <si>
    <r>
      <t>Средние цены в городах РФ и МО г. Норильск в феврале 2017 года</t>
    </r>
    <r>
      <rPr>
        <vertAlign val="superscript"/>
        <sz val="12"/>
        <rFont val="Times New Roman"/>
        <family val="1"/>
        <charset val="204"/>
      </rPr>
      <t>1)</t>
    </r>
  </si>
  <si>
    <t>01.03.14 г.</t>
  </si>
  <si>
    <t>01.03.15 г.</t>
  </si>
  <si>
    <t>01.03.16 г.</t>
  </si>
  <si>
    <t>01.03.17 г.</t>
  </si>
  <si>
    <t>за февраль 2017г</t>
  </si>
  <si>
    <t>за февраль 2016г</t>
  </si>
  <si>
    <t>57,93 / 60,21</t>
  </si>
  <si>
    <t>60.72 / 64,22</t>
  </si>
  <si>
    <t>57,00 / 61,00</t>
  </si>
  <si>
    <t>62,00 / 66,00</t>
  </si>
  <si>
    <t>58,23 / 58,76</t>
  </si>
  <si>
    <t>62,07 / 62,68</t>
  </si>
  <si>
    <t>на 01.03.17г</t>
  </si>
  <si>
    <t>на 01.03.16г</t>
  </si>
  <si>
    <t>Отклонение                                    01.03.17г. / 01.03.16г.</t>
  </si>
  <si>
    <t>Отклонение 01.03.17г./ 01.03.16г, +, -</t>
  </si>
  <si>
    <r>
      <t>на 01.01.17г.</t>
    </r>
    <r>
      <rPr>
        <b/>
        <vertAlign val="superscript"/>
        <sz val="12"/>
        <rFont val="Times New Roman Cyr"/>
        <charset val="204"/>
      </rPr>
      <t>3)</t>
    </r>
  </si>
  <si>
    <t>3) Ежеквартальная информация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</si>
</sst>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#,##0.0_ ;\-#,##0.0\ "/>
  </numFmts>
  <fonts count="1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0"/>
      <name val="Times New Roman CYR"/>
      <charset val="204"/>
    </font>
    <font>
      <b/>
      <sz val="10"/>
      <color indexed="8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vertAlign val="superscript"/>
      <sz val="13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288">
    <xf numFmtId="0" fontId="0" fillId="0" borderId="0"/>
    <xf numFmtId="164" fontId="27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6" fillId="0" borderId="0"/>
    <xf numFmtId="0" fontId="27" fillId="0" borderId="0"/>
    <xf numFmtId="9" fontId="27" fillId="0" borderId="0" applyFont="0" applyFill="0" applyBorder="0" applyAlignment="0" applyProtection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8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23" fillId="31" borderId="80" applyNumberFormat="0" applyAlignment="0" applyProtection="0"/>
    <xf numFmtId="0" fontId="122" fillId="32" borderId="81" applyNumberFormat="0" applyAlignment="0" applyProtection="0"/>
    <xf numFmtId="0" fontId="121" fillId="32" borderId="80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120" fillId="0" borderId="78" applyNumberFormat="0" applyFill="0" applyAlignment="0" applyProtection="0"/>
    <xf numFmtId="0" fontId="119" fillId="0" borderId="86" applyNumberFormat="0" applyFill="0" applyAlignment="0" applyProtection="0"/>
    <xf numFmtId="0" fontId="118" fillId="0" borderId="79" applyNumberFormat="0" applyFill="0" applyAlignment="0" applyProtection="0"/>
    <xf numFmtId="0" fontId="118" fillId="0" borderId="0" applyNumberFormat="0" applyFill="0" applyBorder="0" applyAlignment="0" applyProtection="0"/>
    <xf numFmtId="0" fontId="109" fillId="0" borderId="85" applyNumberFormat="0" applyFill="0" applyAlignment="0" applyProtection="0"/>
    <xf numFmtId="0" fontId="110" fillId="33" borderId="83" applyNumberFormat="0" applyAlignment="0" applyProtection="0"/>
    <xf numFmtId="0" fontId="117" fillId="0" borderId="0" applyNumberFormat="0" applyFill="0" applyBorder="0" applyAlignment="0" applyProtection="0"/>
    <xf numFmtId="0" fontId="116" fillId="34" borderId="0" applyNumberFormat="0" applyBorder="0" applyAlignment="0" applyProtection="0"/>
    <xf numFmtId="0" fontId="115" fillId="35" borderId="0" applyNumberFormat="0" applyBorder="0" applyAlignment="0" applyProtection="0"/>
    <xf numFmtId="0" fontId="114" fillId="0" borderId="0" applyNumberFormat="0" applyFill="0" applyBorder="0" applyAlignment="0" applyProtection="0"/>
    <xf numFmtId="0" fontId="27" fillId="36" borderId="84" applyNumberFormat="0" applyFont="0" applyAlignment="0" applyProtection="0"/>
    <xf numFmtId="9" fontId="27" fillId="0" borderId="0" applyFont="0" applyFill="0" applyBorder="0" applyAlignment="0" applyProtection="0"/>
    <xf numFmtId="0" fontId="113" fillId="0" borderId="82" applyNumberFormat="0" applyFill="0" applyAlignment="0" applyProtection="0"/>
    <xf numFmtId="0" fontId="11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112" fillId="37" borderId="0" applyNumberFormat="0" applyBorder="0" applyAlignment="0" applyProtection="0"/>
    <xf numFmtId="0" fontId="27" fillId="0" borderId="0"/>
  </cellStyleXfs>
  <cellXfs count="1190">
    <xf numFmtId="0" fontId="0" fillId="0" borderId="0" xfId="0"/>
    <xf numFmtId="166" fontId="3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/>
    <xf numFmtId="166" fontId="33" fillId="0" borderId="0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33" fillId="0" borderId="0" xfId="0" applyFont="1" applyFill="1" applyBorder="1"/>
    <xf numFmtId="0" fontId="33" fillId="0" borderId="0" xfId="0" applyFont="1" applyFill="1"/>
    <xf numFmtId="167" fontId="28" fillId="0" borderId="0" xfId="0" applyNumberFormat="1" applyFont="1" applyFill="1"/>
    <xf numFmtId="0" fontId="29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28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9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6" fillId="0" borderId="0" xfId="0" applyFont="1" applyFill="1" applyAlignment="1">
      <alignment horizontal="left"/>
    </xf>
    <xf numFmtId="0" fontId="33" fillId="0" borderId="0" xfId="0" applyFont="1" applyFill="1" applyAlignment="1">
      <alignment wrapText="1"/>
    </xf>
    <xf numFmtId="0" fontId="56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wrapText="1"/>
    </xf>
    <xf numFmtId="0" fontId="29" fillId="0" borderId="0" xfId="0" applyFont="1" applyFill="1" applyBorder="1"/>
    <xf numFmtId="0" fontId="57" fillId="0" borderId="0" xfId="0" applyFont="1" applyFill="1" applyBorder="1" applyAlignment="1">
      <alignment vertical="top" wrapText="1"/>
    </xf>
    <xf numFmtId="2" fontId="28" fillId="0" borderId="0" xfId="0" applyNumberFormat="1" applyFont="1" applyFill="1"/>
    <xf numFmtId="1" fontId="28" fillId="0" borderId="0" xfId="0" applyNumberFormat="1" applyFont="1" applyFill="1"/>
    <xf numFmtId="49" fontId="28" fillId="0" borderId="0" xfId="0" applyNumberFormat="1" applyFont="1" applyFill="1" applyAlignment="1">
      <alignment horizontal="center"/>
    </xf>
    <xf numFmtId="166" fontId="33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166" fontId="29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59" fillId="0" borderId="0" xfId="0" applyFont="1" applyFill="1" applyBorder="1"/>
    <xf numFmtId="3" fontId="28" fillId="0" borderId="0" xfId="0" applyNumberFormat="1" applyFont="1" applyFill="1"/>
    <xf numFmtId="0" fontId="30" fillId="0" borderId="0" xfId="0" applyFont="1" applyFill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167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/>
    <xf numFmtId="166" fontId="28" fillId="0" borderId="0" xfId="0" applyNumberFormat="1" applyFont="1" applyFill="1" applyBorder="1"/>
    <xf numFmtId="0" fontId="78" fillId="0" borderId="0" xfId="7" applyFont="1" applyFill="1"/>
    <xf numFmtId="167" fontId="56" fillId="0" borderId="0" xfId="0" applyNumberFormat="1" applyFont="1" applyFill="1" applyBorder="1" applyAlignment="1">
      <alignment horizontal="center" vertical="center" wrapText="1"/>
    </xf>
    <xf numFmtId="0" fontId="78" fillId="0" borderId="0" xfId="11" applyFont="1" applyFill="1"/>
    <xf numFmtId="0" fontId="78" fillId="0" borderId="0" xfId="12" applyFont="1" applyFill="1"/>
    <xf numFmtId="0" fontId="78" fillId="0" borderId="0" xfId="13" applyFont="1" applyFill="1"/>
    <xf numFmtId="0" fontId="81" fillId="0" borderId="0" xfId="3" applyFont="1" applyFill="1" applyBorder="1" applyAlignment="1">
      <alignment horizontal="right" wrapText="1"/>
    </xf>
    <xf numFmtId="0" fontId="79" fillId="0" borderId="0" xfId="2" applyFont="1" applyFill="1" applyBorder="1" applyAlignment="1">
      <alignment horizontal="right" wrapText="1"/>
    </xf>
    <xf numFmtId="0" fontId="77" fillId="0" borderId="0" xfId="14" applyFill="1"/>
    <xf numFmtId="0" fontId="77" fillId="0" borderId="0" xfId="15" applyFill="1"/>
    <xf numFmtId="0" fontId="81" fillId="0" borderId="0" xfId="4" applyFont="1" applyFill="1" applyBorder="1" applyAlignment="1">
      <alignment horizontal="right" wrapText="1"/>
    </xf>
    <xf numFmtId="0" fontId="78" fillId="0" borderId="0" xfId="16" applyFont="1" applyFill="1"/>
    <xf numFmtId="0" fontId="78" fillId="0" borderId="0" xfId="8" applyFont="1" applyFill="1"/>
    <xf numFmtId="0" fontId="56" fillId="0" borderId="0" xfId="17" applyFont="1" applyFill="1" applyBorder="1" applyAlignment="1">
      <alignment horizontal="left" wrapText="1"/>
    </xf>
    <xf numFmtId="0" fontId="78" fillId="0" borderId="0" xfId="10" applyFont="1" applyFill="1"/>
    <xf numFmtId="0" fontId="78" fillId="0" borderId="0" xfId="9" applyFont="1" applyFill="1"/>
    <xf numFmtId="0" fontId="82" fillId="0" borderId="0" xfId="5" applyFont="1" applyFill="1" applyBorder="1" applyAlignment="1">
      <alignment horizontal="right" wrapText="1"/>
    </xf>
    <xf numFmtId="0" fontId="80" fillId="0" borderId="0" xfId="8" applyFont="1" applyFill="1"/>
    <xf numFmtId="0" fontId="30" fillId="0" borderId="0" xfId="0" applyFont="1" applyFill="1" applyBorder="1"/>
    <xf numFmtId="0" fontId="80" fillId="0" borderId="0" xfId="10" applyFont="1" applyFill="1"/>
    <xf numFmtId="0" fontId="80" fillId="0" borderId="0" xfId="9" applyFont="1" applyFill="1"/>
    <xf numFmtId="2" fontId="28" fillId="0" borderId="0" xfId="0" applyNumberFormat="1" applyFont="1" applyFill="1" applyAlignment="1">
      <alignment horizontal="left"/>
    </xf>
    <xf numFmtId="167" fontId="28" fillId="0" borderId="0" xfId="0" applyNumberFormat="1" applyFont="1" applyFill="1" applyAlignment="1">
      <alignment horizontal="left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center"/>
    </xf>
    <xf numFmtId="166" fontId="29" fillId="0" borderId="7" xfId="0" applyNumberFormat="1" applyFont="1" applyFill="1" applyBorder="1" applyAlignment="1">
      <alignment horizontal="center" vertical="center"/>
    </xf>
    <xf numFmtId="0" fontId="29" fillId="0" borderId="8" xfId="0" applyFont="1" applyFill="1" applyBorder="1"/>
    <xf numFmtId="166" fontId="29" fillId="0" borderId="0" xfId="0" applyNumberFormat="1" applyFont="1" applyFill="1" applyBorder="1"/>
    <xf numFmtId="0" fontId="28" fillId="0" borderId="0" xfId="0" applyFont="1" applyFill="1" applyBorder="1" applyAlignment="1"/>
    <xf numFmtId="0" fontId="59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61" fillId="0" borderId="0" xfId="0" applyFont="1" applyFill="1" applyBorder="1"/>
    <xf numFmtId="0" fontId="62" fillId="0" borderId="0" xfId="0" applyFont="1" applyFill="1" applyBorder="1" applyAlignment="1">
      <alignment horizontal="right"/>
    </xf>
    <xf numFmtId="0" fontId="63" fillId="0" borderId="0" xfId="0" applyFont="1" applyFill="1" applyBorder="1" applyAlignment="1">
      <alignment horizontal="justify"/>
    </xf>
    <xf numFmtId="0" fontId="58" fillId="0" borderId="0" xfId="0" applyFont="1" applyFill="1"/>
    <xf numFmtId="0" fontId="75" fillId="0" borderId="0" xfId="0" applyFont="1" applyFill="1" applyAlignment="1"/>
    <xf numFmtId="0" fontId="41" fillId="0" borderId="0" xfId="0" applyFont="1" applyFill="1" applyAlignment="1"/>
    <xf numFmtId="0" fontId="70" fillId="0" borderId="0" xfId="0" applyFont="1" applyFill="1"/>
    <xf numFmtId="0" fontId="43" fillId="0" borderId="0" xfId="0" applyFont="1" applyFill="1" applyAlignment="1"/>
    <xf numFmtId="3" fontId="3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3" fontId="33" fillId="2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wrapText="1"/>
    </xf>
    <xf numFmtId="0" fontId="88" fillId="0" borderId="0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Alignment="1"/>
    <xf numFmtId="3" fontId="46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/>
    <xf numFmtId="3" fontId="33" fillId="0" borderId="67" xfId="0" applyNumberFormat="1" applyFont="1" applyFill="1" applyBorder="1" applyAlignment="1">
      <alignment horizontal="center" vertical="center"/>
    </xf>
    <xf numFmtId="166" fontId="58" fillId="0" borderId="0" xfId="0" applyNumberFormat="1" applyFont="1" applyFill="1" applyBorder="1" applyAlignment="1">
      <alignment horizontal="center"/>
    </xf>
    <xf numFmtId="0" fontId="96" fillId="0" borderId="0" xfId="0" applyFont="1" applyFill="1"/>
    <xf numFmtId="166" fontId="97" fillId="0" borderId="0" xfId="0" applyNumberFormat="1" applyFont="1" applyFill="1" applyBorder="1" applyAlignment="1">
      <alignment horizontal="center" vertical="center"/>
    </xf>
    <xf numFmtId="166" fontId="97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left" wrapText="1"/>
    </xf>
    <xf numFmtId="167" fontId="78" fillId="0" borderId="0" xfId="10" applyNumberFormat="1" applyFont="1" applyFill="1" applyBorder="1"/>
    <xf numFmtId="167" fontId="83" fillId="0" borderId="0" xfId="17" applyNumberFormat="1" applyFont="1" applyFill="1" applyBorder="1" applyAlignment="1">
      <alignment horizontal="center" wrapText="1"/>
    </xf>
    <xf numFmtId="0" fontId="42" fillId="0" borderId="0" xfId="0" applyFont="1" applyFill="1" applyBorder="1" applyAlignment="1"/>
    <xf numFmtId="0" fontId="58" fillId="0" borderId="0" xfId="0" applyFont="1" applyFill="1" applyBorder="1"/>
    <xf numFmtId="166" fontId="33" fillId="0" borderId="5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85" fillId="0" borderId="32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vertical="center"/>
    </xf>
    <xf numFmtId="0" fontId="86" fillId="0" borderId="57" xfId="0" applyFont="1" applyFill="1" applyBorder="1" applyAlignment="1">
      <alignment horizontal="center" vertical="center" wrapText="1"/>
    </xf>
    <xf numFmtId="0" fontId="86" fillId="0" borderId="29" xfId="0" applyFont="1" applyFill="1" applyBorder="1" applyAlignment="1">
      <alignment horizontal="center" vertical="center" wrapText="1"/>
    </xf>
    <xf numFmtId="0" fontId="86" fillId="0" borderId="36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166" fontId="85" fillId="0" borderId="27" xfId="0" applyNumberFormat="1" applyFont="1" applyFill="1" applyBorder="1" applyAlignment="1">
      <alignment horizontal="center" vertical="center" wrapText="1"/>
    </xf>
    <xf numFmtId="166" fontId="85" fillId="0" borderId="32" xfId="0" applyNumberFormat="1" applyFont="1" applyFill="1" applyBorder="1" applyAlignment="1">
      <alignment horizontal="center" vertical="center" wrapText="1"/>
    </xf>
    <xf numFmtId="167" fontId="28" fillId="0" borderId="0" xfId="0" applyNumberFormat="1" applyFont="1" applyFill="1" applyAlignment="1">
      <alignment horizontal="center" vertical="center"/>
    </xf>
    <xf numFmtId="0" fontId="49" fillId="0" borderId="3" xfId="19" applyFont="1" applyFill="1" applyBorder="1" applyAlignment="1">
      <alignment horizontal="center"/>
    </xf>
    <xf numFmtId="0" fontId="49" fillId="0" borderId="3" xfId="19" applyFont="1" applyFill="1" applyBorder="1" applyAlignment="1">
      <alignment horizontal="left"/>
    </xf>
    <xf numFmtId="0" fontId="49" fillId="0" borderId="3" xfId="19" applyFont="1" applyFill="1" applyBorder="1"/>
    <xf numFmtId="1" fontId="84" fillId="0" borderId="0" xfId="0" applyNumberFormat="1" applyFont="1" applyFill="1"/>
    <xf numFmtId="0" fontId="84" fillId="0" borderId="0" xfId="0" applyFont="1" applyFill="1"/>
    <xf numFmtId="4" fontId="84" fillId="0" borderId="0" xfId="0" applyNumberFormat="1" applyFont="1" applyFill="1"/>
    <xf numFmtId="0" fontId="30" fillId="0" borderId="0" xfId="0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49" fontId="98" fillId="0" borderId="0" xfId="0" applyNumberFormat="1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/>
    </xf>
    <xf numFmtId="0" fontId="98" fillId="0" borderId="0" xfId="0" applyFont="1" applyFill="1"/>
    <xf numFmtId="0" fontId="31" fillId="0" borderId="0" xfId="0" applyFont="1" applyFill="1" applyBorder="1" applyAlignment="1">
      <alignment vertical="center"/>
    </xf>
    <xf numFmtId="2" fontId="54" fillId="0" borderId="0" xfId="0" applyNumberFormat="1" applyFont="1" applyFill="1" applyBorder="1" applyAlignment="1">
      <alignment vertical="center"/>
    </xf>
    <xf numFmtId="166" fontId="34" fillId="0" borderId="0" xfId="0" applyNumberFormat="1" applyFont="1" applyFill="1" applyBorder="1" applyAlignment="1">
      <alignment horizontal="center"/>
    </xf>
    <xf numFmtId="167" fontId="28" fillId="0" borderId="0" xfId="0" applyNumberFormat="1" applyFont="1" applyFill="1" applyBorder="1"/>
    <xf numFmtId="3" fontId="49" fillId="0" borderId="3" xfId="19" applyNumberFormat="1" applyFont="1" applyFill="1" applyBorder="1" applyAlignment="1">
      <alignment horizontal="center"/>
    </xf>
    <xf numFmtId="0" fontId="49" fillId="0" borderId="0" xfId="19" applyFont="1" applyFill="1" applyAlignment="1">
      <alignment vertical="center" wrapText="1"/>
    </xf>
    <xf numFmtId="3" fontId="33" fillId="0" borderId="32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58" fillId="0" borderId="0" xfId="0" applyFont="1" applyFill="1" applyBorder="1"/>
    <xf numFmtId="0" fontId="58" fillId="0" borderId="0" xfId="0" applyFont="1" applyFill="1" applyBorder="1" applyAlignment="1"/>
    <xf numFmtId="0" fontId="28" fillId="0" borderId="0" xfId="0" applyFont="1" applyFill="1" applyAlignment="1"/>
    <xf numFmtId="0" fontId="58" fillId="0" borderId="0" xfId="0" applyFont="1" applyFill="1" applyBorder="1" applyAlignment="1">
      <alignment vertical="top"/>
    </xf>
    <xf numFmtId="167" fontId="33" fillId="0" borderId="55" xfId="0" applyNumberFormat="1" applyFont="1" applyFill="1" applyBorder="1" applyAlignment="1">
      <alignment horizontal="center" vertical="center"/>
    </xf>
    <xf numFmtId="49" fontId="56" fillId="0" borderId="2" xfId="19" applyNumberFormat="1" applyFont="1" applyFill="1" applyBorder="1" applyAlignment="1">
      <alignment horizontal="center" vertical="center" wrapText="1"/>
    </xf>
    <xf numFmtId="167" fontId="56" fillId="0" borderId="76" xfId="19" applyNumberFormat="1" applyFont="1" applyFill="1" applyBorder="1" applyAlignment="1">
      <alignment horizontal="center" vertical="center" wrapText="1"/>
    </xf>
    <xf numFmtId="167" fontId="56" fillId="0" borderId="30" xfId="19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 wrapText="1"/>
    </xf>
    <xf numFmtId="2" fontId="34" fillId="0" borderId="32" xfId="0" applyNumberFormat="1" applyFont="1" applyFill="1" applyBorder="1" applyAlignment="1">
      <alignment horizontal="center" vertical="center"/>
    </xf>
    <xf numFmtId="2" fontId="30" fillId="0" borderId="32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left" vertical="justify" wrapText="1"/>
    </xf>
    <xf numFmtId="0" fontId="33" fillId="0" borderId="5" xfId="0" applyNumberFormat="1" applyFont="1" applyFill="1" applyBorder="1" applyAlignment="1">
      <alignment horizontal="center" vertical="center" wrapText="1"/>
    </xf>
    <xf numFmtId="0" fontId="33" fillId="0" borderId="31" xfId="0" applyNumberFormat="1" applyFont="1" applyFill="1" applyBorder="1" applyAlignment="1">
      <alignment horizontal="center" vertical="center"/>
    </xf>
    <xf numFmtId="0" fontId="33" fillId="0" borderId="55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justify" wrapText="1"/>
    </xf>
    <xf numFmtId="0" fontId="32" fillId="0" borderId="5" xfId="0" applyFont="1" applyFill="1" applyBorder="1" applyAlignment="1">
      <alignment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vertical="center"/>
    </xf>
    <xf numFmtId="3" fontId="46" fillId="0" borderId="3" xfId="0" applyNumberFormat="1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vertical="center"/>
    </xf>
    <xf numFmtId="167" fontId="33" fillId="0" borderId="32" xfId="0" applyNumberFormat="1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left" vertical="center" wrapText="1"/>
    </xf>
    <xf numFmtId="3" fontId="33" fillId="0" borderId="3" xfId="0" applyNumberFormat="1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vertical="center" wrapText="1"/>
    </xf>
    <xf numFmtId="3" fontId="33" fillId="0" borderId="55" xfId="0" applyNumberFormat="1" applyFont="1" applyFill="1" applyBorder="1" applyAlignment="1">
      <alignment horizontal="center" vertical="center" wrapText="1"/>
    </xf>
    <xf numFmtId="167" fontId="33" fillId="0" borderId="2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166" fontId="56" fillId="0" borderId="24" xfId="19" applyNumberFormat="1" applyFont="1" applyFill="1" applyBorder="1" applyAlignment="1">
      <alignment horizontal="center" vertical="center" wrapText="1"/>
    </xf>
    <xf numFmtId="0" fontId="49" fillId="0" borderId="3" xfId="19" applyFont="1" applyFill="1" applyBorder="1" applyAlignment="1"/>
    <xf numFmtId="166" fontId="56" fillId="0" borderId="27" xfId="0" applyNumberFormat="1" applyFont="1" applyFill="1" applyBorder="1" applyAlignment="1">
      <alignment horizontal="center" vertical="center" wrapText="1"/>
    </xf>
    <xf numFmtId="167" fontId="56" fillId="0" borderId="64" xfId="0" applyNumberFormat="1" applyFont="1" applyFill="1" applyBorder="1" applyAlignment="1">
      <alignment horizontal="center" vertical="center" wrapText="1"/>
    </xf>
    <xf numFmtId="167" fontId="56" fillId="0" borderId="28" xfId="0" applyNumberFormat="1" applyFont="1" applyFill="1" applyBorder="1" applyAlignment="1">
      <alignment horizontal="center" vertical="center" wrapText="1"/>
    </xf>
    <xf numFmtId="167" fontId="49" fillId="0" borderId="0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center" vertical="center" wrapText="1"/>
    </xf>
    <xf numFmtId="0" fontId="29" fillId="2" borderId="0" xfId="0" applyNumberFormat="1" applyFont="1" applyFill="1" applyBorder="1" applyAlignment="1">
      <alignment horizontal="center" vertical="center"/>
    </xf>
    <xf numFmtId="166" fontId="33" fillId="2" borderId="0" xfId="0" applyNumberFormat="1" applyFont="1" applyFill="1" applyBorder="1" applyAlignment="1">
      <alignment horizontal="center" vertical="center" wrapText="1"/>
    </xf>
    <xf numFmtId="166" fontId="33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34" fillId="0" borderId="5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 vertical="center"/>
    </xf>
    <xf numFmtId="0" fontId="101" fillId="0" borderId="0" xfId="0" applyFont="1" applyFill="1" applyBorder="1"/>
    <xf numFmtId="0" fontId="56" fillId="0" borderId="1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167" fontId="56" fillId="0" borderId="12" xfId="0" applyNumberFormat="1" applyFont="1" applyFill="1" applyBorder="1" applyAlignment="1">
      <alignment horizontal="center" wrapText="1"/>
    </xf>
    <xf numFmtId="167" fontId="29" fillId="0" borderId="13" xfId="0" applyNumberFormat="1" applyFont="1" applyFill="1" applyBorder="1" applyAlignment="1">
      <alignment horizontal="center"/>
    </xf>
    <xf numFmtId="167" fontId="29" fillId="0" borderId="12" xfId="0" applyNumberFormat="1" applyFont="1" applyFill="1" applyBorder="1" applyAlignment="1">
      <alignment horizontal="center"/>
    </xf>
    <xf numFmtId="167" fontId="56" fillId="0" borderId="57" xfId="0" applyNumberFormat="1" applyFont="1" applyFill="1" applyBorder="1" applyAlignment="1">
      <alignment horizontal="center" wrapText="1"/>
    </xf>
    <xf numFmtId="167" fontId="29" fillId="0" borderId="41" xfId="0" applyNumberFormat="1" applyFont="1" applyFill="1" applyBorder="1" applyAlignment="1">
      <alignment horizontal="center"/>
    </xf>
    <xf numFmtId="167" fontId="56" fillId="0" borderId="13" xfId="0" applyNumberFormat="1" applyFont="1" applyFill="1" applyBorder="1" applyAlignment="1">
      <alignment horizontal="center" wrapText="1"/>
    </xf>
    <xf numFmtId="167" fontId="29" fillId="0" borderId="57" xfId="0" applyNumberFormat="1" applyFont="1" applyFill="1" applyBorder="1" applyAlignment="1">
      <alignment horizontal="center"/>
    </xf>
    <xf numFmtId="167" fontId="56" fillId="0" borderId="14" xfId="0" applyNumberFormat="1" applyFont="1" applyFill="1" applyBorder="1" applyAlignment="1">
      <alignment horizontal="center" wrapText="1"/>
    </xf>
    <xf numFmtId="167" fontId="29" fillId="0" borderId="16" xfId="0" applyNumberFormat="1" applyFont="1" applyFill="1" applyBorder="1" applyAlignment="1">
      <alignment horizontal="center"/>
    </xf>
    <xf numFmtId="167" fontId="29" fillId="0" borderId="14" xfId="0" applyNumberFormat="1" applyFont="1" applyFill="1" applyBorder="1" applyAlignment="1">
      <alignment horizontal="center"/>
    </xf>
    <xf numFmtId="167" fontId="56" fillId="0" borderId="29" xfId="0" applyNumberFormat="1" applyFont="1" applyFill="1" applyBorder="1" applyAlignment="1">
      <alignment horizontal="center" wrapText="1"/>
    </xf>
    <xf numFmtId="167" fontId="29" fillId="0" borderId="43" xfId="0" applyNumberFormat="1" applyFont="1" applyFill="1" applyBorder="1" applyAlignment="1">
      <alignment horizontal="center"/>
    </xf>
    <xf numFmtId="167" fontId="56" fillId="0" borderId="16" xfId="0" applyNumberFormat="1" applyFont="1" applyFill="1" applyBorder="1" applyAlignment="1">
      <alignment horizontal="center" wrapText="1"/>
    </xf>
    <xf numFmtId="167" fontId="29" fillId="0" borderId="29" xfId="0" applyNumberFormat="1" applyFont="1" applyFill="1" applyBorder="1" applyAlignment="1">
      <alignment horizontal="center"/>
    </xf>
    <xf numFmtId="167" fontId="56" fillId="0" borderId="14" xfId="0" applyNumberFormat="1" applyFont="1" applyFill="1" applyBorder="1" applyAlignment="1">
      <alignment horizontal="center" vertical="top" wrapText="1"/>
    </xf>
    <xf numFmtId="167" fontId="56" fillId="0" borderId="29" xfId="0" applyNumberFormat="1" applyFont="1" applyFill="1" applyBorder="1" applyAlignment="1">
      <alignment horizontal="center" vertical="top" wrapText="1"/>
    </xf>
    <xf numFmtId="167" fontId="56" fillId="0" borderId="16" xfId="0" applyNumberFormat="1" applyFont="1" applyFill="1" applyBorder="1" applyAlignment="1">
      <alignment horizontal="center" vertical="top" wrapText="1"/>
    </xf>
    <xf numFmtId="167" fontId="56" fillId="0" borderId="14" xfId="0" applyNumberFormat="1" applyFont="1" applyFill="1" applyBorder="1" applyAlignment="1">
      <alignment horizontal="center"/>
    </xf>
    <xf numFmtId="167" fontId="56" fillId="0" borderId="29" xfId="0" applyNumberFormat="1" applyFont="1" applyFill="1" applyBorder="1" applyAlignment="1">
      <alignment horizontal="center"/>
    </xf>
    <xf numFmtId="167" fontId="56" fillId="0" borderId="16" xfId="0" applyNumberFormat="1" applyFont="1" applyFill="1" applyBorder="1" applyAlignment="1">
      <alignment horizontal="center"/>
    </xf>
    <xf numFmtId="167" fontId="56" fillId="0" borderId="67" xfId="0" applyNumberFormat="1" applyFont="1" applyFill="1" applyBorder="1" applyAlignment="1">
      <alignment horizontal="center"/>
    </xf>
    <xf numFmtId="167" fontId="29" fillId="0" borderId="54" xfId="0" applyNumberFormat="1" applyFont="1" applyFill="1" applyBorder="1" applyAlignment="1">
      <alignment horizontal="center"/>
    </xf>
    <xf numFmtId="167" fontId="29" fillId="0" borderId="67" xfId="0" applyNumberFormat="1" applyFont="1" applyFill="1" applyBorder="1" applyAlignment="1">
      <alignment horizontal="center"/>
    </xf>
    <xf numFmtId="167" fontId="56" fillId="0" borderId="66" xfId="0" applyNumberFormat="1" applyFont="1" applyFill="1" applyBorder="1" applyAlignment="1">
      <alignment horizontal="center"/>
    </xf>
    <xf numFmtId="167" fontId="29" fillId="0" borderId="45" xfId="0" applyNumberFormat="1" applyFont="1" applyFill="1" applyBorder="1" applyAlignment="1">
      <alignment horizontal="center"/>
    </xf>
    <xf numFmtId="167" fontId="56" fillId="0" borderId="54" xfId="0" applyNumberFormat="1" applyFont="1" applyFill="1" applyBorder="1" applyAlignment="1">
      <alignment horizontal="center"/>
    </xf>
    <xf numFmtId="167" fontId="29" fillId="0" borderId="66" xfId="0" applyNumberFormat="1" applyFont="1" applyFill="1" applyBorder="1" applyAlignment="1">
      <alignment horizontal="center"/>
    </xf>
    <xf numFmtId="0" fontId="55" fillId="0" borderId="3" xfId="19" applyFont="1" applyFill="1" applyBorder="1" applyAlignment="1">
      <alignment horizontal="left"/>
    </xf>
    <xf numFmtId="3" fontId="33" fillId="2" borderId="0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0" fontId="28" fillId="0" borderId="59" xfId="0" applyFont="1" applyFill="1" applyBorder="1"/>
    <xf numFmtId="0" fontId="56" fillId="0" borderId="0" xfId="0" applyFont="1" applyFill="1" applyBorder="1" applyAlignment="1">
      <alignment vertical="top" wrapText="1"/>
    </xf>
    <xf numFmtId="0" fontId="58" fillId="0" borderId="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69" fillId="0" borderId="0" xfId="0" applyFont="1" applyFill="1" applyBorder="1"/>
    <xf numFmtId="0" fontId="69" fillId="0" borderId="0" xfId="0" applyFont="1" applyFill="1" applyBorder="1" applyAlignment="1">
      <alignment horizontal="center"/>
    </xf>
    <xf numFmtId="14" fontId="28" fillId="0" borderId="60" xfId="0" applyNumberFormat="1" applyFont="1" applyFill="1" applyBorder="1" applyAlignment="1">
      <alignment vertical="center"/>
    </xf>
    <xf numFmtId="14" fontId="28" fillId="0" borderId="58" xfId="0" applyNumberFormat="1" applyFont="1" applyFill="1" applyBorder="1" applyAlignment="1">
      <alignment vertical="center"/>
    </xf>
    <xf numFmtId="14" fontId="28" fillId="0" borderId="12" xfId="0" applyNumberFormat="1" applyFont="1" applyFill="1" applyBorder="1" applyAlignment="1">
      <alignment vertical="center"/>
    </xf>
    <xf numFmtId="3" fontId="33" fillId="0" borderId="59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33" fillId="0" borderId="65" xfId="0" applyNumberFormat="1" applyFont="1" applyFill="1" applyBorder="1" applyAlignment="1">
      <alignment horizontal="center" vertical="center"/>
    </xf>
    <xf numFmtId="3" fontId="33" fillId="0" borderId="68" xfId="0" applyNumberFormat="1" applyFont="1" applyFill="1" applyBorder="1" applyAlignment="1">
      <alignment horizontal="center" vertical="center"/>
    </xf>
    <xf numFmtId="166" fontId="29" fillId="0" borderId="67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3" fontId="46" fillId="0" borderId="67" xfId="0" applyNumberFormat="1" applyFont="1" applyFill="1" applyBorder="1" applyAlignment="1">
      <alignment horizontal="center" vertical="center" wrapText="1"/>
    </xf>
    <xf numFmtId="2" fontId="32" fillId="0" borderId="32" xfId="0" applyNumberFormat="1" applyFont="1" applyFill="1" applyBorder="1" applyAlignment="1">
      <alignment horizontal="center" vertical="center" wrapText="1"/>
    </xf>
    <xf numFmtId="2" fontId="32" fillId="0" borderId="52" xfId="0" applyNumberFormat="1" applyFont="1" applyFill="1" applyBorder="1" applyAlignment="1">
      <alignment horizontal="center" vertical="top"/>
    </xf>
    <xf numFmtId="49" fontId="32" fillId="0" borderId="52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horizontal="center"/>
    </xf>
    <xf numFmtId="2" fontId="54" fillId="0" borderId="2" xfId="0" applyNumberFormat="1" applyFont="1" applyFill="1" applyBorder="1" applyAlignment="1">
      <alignment horizontal="center" vertical="center"/>
    </xf>
    <xf numFmtId="3" fontId="33" fillId="0" borderId="4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wrapText="1"/>
    </xf>
    <xf numFmtId="3" fontId="43" fillId="0" borderId="2" xfId="0" applyNumberFormat="1" applyFont="1" applyFill="1" applyBorder="1" applyAlignment="1">
      <alignment horizontal="center" vertical="center"/>
    </xf>
    <xf numFmtId="3" fontId="43" fillId="0" borderId="31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/>
    </xf>
    <xf numFmtId="0" fontId="32" fillId="0" borderId="32" xfId="0" applyFont="1" applyFill="1" applyBorder="1" applyAlignment="1">
      <alignment horizontal="left"/>
    </xf>
    <xf numFmtId="0" fontId="28" fillId="0" borderId="32" xfId="0" applyNumberFormat="1" applyFont="1" applyFill="1" applyBorder="1" applyAlignment="1">
      <alignment horizontal="center" vertical="center"/>
    </xf>
    <xf numFmtId="0" fontId="32" fillId="0" borderId="1" xfId="0" applyFont="1" applyFill="1" applyBorder="1"/>
    <xf numFmtId="0" fontId="33" fillId="0" borderId="2" xfId="0" applyFont="1" applyFill="1" applyBorder="1" applyAlignment="1">
      <alignment horizontal="left"/>
    </xf>
    <xf numFmtId="0" fontId="32" fillId="0" borderId="2" xfId="0" applyFont="1" applyFill="1" applyBorder="1"/>
    <xf numFmtId="0" fontId="32" fillId="0" borderId="32" xfId="0" applyFont="1" applyFill="1" applyBorder="1"/>
    <xf numFmtId="0" fontId="42" fillId="0" borderId="0" xfId="0" applyFont="1" applyFill="1" applyBorder="1"/>
    <xf numFmtId="0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/>
    <xf numFmtId="0" fontId="29" fillId="0" borderId="0" xfId="0" applyFont="1" applyFill="1" applyBorder="1" applyAlignment="1">
      <alignment horizontal="left" wrapText="1"/>
    </xf>
    <xf numFmtId="0" fontId="33" fillId="0" borderId="12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/>
    <xf numFmtId="0" fontId="33" fillId="0" borderId="14" xfId="0" applyNumberFormat="1" applyFont="1" applyFill="1" applyBorder="1" applyAlignment="1">
      <alignment horizontal="center" vertical="center"/>
    </xf>
    <xf numFmtId="49" fontId="29" fillId="0" borderId="67" xfId="0" applyNumberFormat="1" applyFont="1" applyFill="1" applyBorder="1" applyAlignment="1">
      <alignment horizontal="center" vertical="center"/>
    </xf>
    <xf numFmtId="0" fontId="33" fillId="0" borderId="67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 wrapText="1"/>
    </xf>
    <xf numFmtId="166" fontId="46" fillId="0" borderId="14" xfId="0" applyNumberFormat="1" applyFont="1" applyFill="1" applyBorder="1" applyAlignment="1">
      <alignment horizontal="center" vertical="center" wrapText="1"/>
    </xf>
    <xf numFmtId="166" fontId="46" fillId="0" borderId="67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center"/>
    </xf>
    <xf numFmtId="0" fontId="28" fillId="0" borderId="3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/>
    </xf>
    <xf numFmtId="0" fontId="32" fillId="0" borderId="5" xfId="0" applyFont="1" applyFill="1" applyBorder="1"/>
    <xf numFmtId="0" fontId="33" fillId="0" borderId="31" xfId="0" applyFont="1" applyFill="1" applyBorder="1" applyAlignment="1">
      <alignment horizontal="left"/>
    </xf>
    <xf numFmtId="3" fontId="49" fillId="0" borderId="39" xfId="19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/>
    </xf>
    <xf numFmtId="0" fontId="34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6" fillId="0" borderId="57" xfId="0" applyFont="1" applyFill="1" applyBorder="1" applyAlignment="1">
      <alignment horizontal="center" vertical="top" wrapText="1"/>
    </xf>
    <xf numFmtId="0" fontId="56" fillId="0" borderId="29" xfId="0" applyFont="1" applyFill="1" applyBorder="1" applyAlignment="1">
      <alignment horizontal="center" vertical="top" wrapText="1"/>
    </xf>
    <xf numFmtId="166" fontId="33" fillId="0" borderId="3" xfId="0" applyNumberFormat="1" applyFont="1" applyFill="1" applyBorder="1" applyAlignment="1">
      <alignment horizontal="center" vertical="center"/>
    </xf>
    <xf numFmtId="1" fontId="28" fillId="2" borderId="0" xfId="0" applyNumberFormat="1" applyFont="1" applyFill="1"/>
    <xf numFmtId="167" fontId="28" fillId="2" borderId="0" xfId="0" applyNumberFormat="1" applyFont="1" applyFill="1"/>
    <xf numFmtId="167" fontId="52" fillId="2" borderId="0" xfId="0" applyNumberFormat="1" applyFont="1" applyFill="1"/>
    <xf numFmtId="1" fontId="52" fillId="2" borderId="0" xfId="0" applyNumberFormat="1" applyFont="1" applyFill="1"/>
    <xf numFmtId="0" fontId="52" fillId="2" borderId="0" xfId="0" applyFont="1" applyFill="1"/>
    <xf numFmtId="0" fontId="28" fillId="2" borderId="0" xfId="0" applyFont="1" applyFill="1" applyAlignment="1">
      <alignment vertical="center"/>
    </xf>
    <xf numFmtId="1" fontId="84" fillId="2" borderId="0" xfId="0" applyNumberFormat="1" applyFont="1" applyFill="1"/>
    <xf numFmtId="3" fontId="28" fillId="2" borderId="0" xfId="0" applyNumberFormat="1" applyFont="1" applyFill="1" applyAlignment="1">
      <alignment vertical="center"/>
    </xf>
    <xf numFmtId="1" fontId="28" fillId="2" borderId="0" xfId="0" applyNumberFormat="1" applyFont="1" applyFill="1" applyBorder="1"/>
    <xf numFmtId="0" fontId="28" fillId="2" borderId="0" xfId="0" applyFont="1" applyFill="1" applyBorder="1"/>
    <xf numFmtId="3" fontId="28" fillId="2" borderId="0" xfId="0" applyNumberFormat="1" applyFont="1" applyFill="1"/>
    <xf numFmtId="0" fontId="56" fillId="0" borderId="11" xfId="0" applyFont="1" applyFill="1" applyBorder="1" applyAlignment="1">
      <alignment horizontal="center" wrapText="1"/>
    </xf>
    <xf numFmtId="0" fontId="56" fillId="0" borderId="60" xfId="0" applyFont="1" applyFill="1" applyBorder="1" applyAlignment="1">
      <alignment horizontal="center" wrapText="1"/>
    </xf>
    <xf numFmtId="0" fontId="56" fillId="0" borderId="58" xfId="0" applyFont="1" applyFill="1" applyBorder="1" applyAlignment="1">
      <alignment horizontal="center" wrapText="1"/>
    </xf>
    <xf numFmtId="167" fontId="56" fillId="0" borderId="60" xfId="0" applyNumberFormat="1" applyFont="1" applyFill="1" applyBorder="1" applyAlignment="1">
      <alignment horizontal="center" wrapText="1"/>
    </xf>
    <xf numFmtId="167" fontId="56" fillId="0" borderId="58" xfId="0" applyNumberFormat="1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wrapText="1"/>
    </xf>
    <xf numFmtId="0" fontId="56" fillId="0" borderId="59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167" fontId="56" fillId="0" borderId="59" xfId="0" applyNumberFormat="1" applyFont="1" applyFill="1" applyBorder="1" applyAlignment="1">
      <alignment horizontal="center" wrapText="1"/>
    </xf>
    <xf numFmtId="167" fontId="56" fillId="0" borderId="18" xfId="0" applyNumberFormat="1" applyFont="1" applyFill="1" applyBorder="1" applyAlignment="1">
      <alignment horizontal="center" wrapText="1"/>
    </xf>
    <xf numFmtId="2" fontId="56" fillId="0" borderId="18" xfId="0" applyNumberFormat="1" applyFont="1" applyFill="1" applyBorder="1" applyAlignment="1">
      <alignment horizontal="center" wrapText="1"/>
    </xf>
    <xf numFmtId="0" fontId="56" fillId="0" borderId="36" xfId="0" applyFont="1" applyFill="1" applyBorder="1" applyAlignment="1">
      <alignment horizontal="center" vertical="top" wrapText="1"/>
    </xf>
    <xf numFmtId="0" fontId="56" fillId="0" borderId="46" xfId="0" applyFont="1" applyFill="1" applyBorder="1" applyAlignment="1">
      <alignment horizontal="center" wrapText="1"/>
    </xf>
    <xf numFmtId="167" fontId="56" fillId="0" borderId="62" xfId="0" applyNumberFormat="1" applyFont="1" applyFill="1" applyBorder="1" applyAlignment="1">
      <alignment horizontal="center" wrapText="1"/>
    </xf>
    <xf numFmtId="2" fontId="56" fillId="0" borderId="37" xfId="0" applyNumberFormat="1" applyFont="1" applyFill="1" applyBorder="1" applyAlignment="1">
      <alignment horizontal="center" wrapText="1"/>
    </xf>
    <xf numFmtId="167" fontId="56" fillId="0" borderId="37" xfId="0" applyNumberFormat="1" applyFont="1" applyFill="1" applyBorder="1" applyAlignment="1">
      <alignment horizontal="center" wrapText="1"/>
    </xf>
    <xf numFmtId="49" fontId="56" fillId="0" borderId="12" xfId="0" applyNumberFormat="1" applyFont="1" applyFill="1" applyBorder="1" applyAlignment="1">
      <alignment horizontal="center" vertical="top" wrapText="1"/>
    </xf>
    <xf numFmtId="2" fontId="56" fillId="0" borderId="58" xfId="0" applyNumberFormat="1" applyFont="1" applyFill="1" applyBorder="1" applyAlignment="1">
      <alignment horizontal="center" wrapText="1"/>
    </xf>
    <xf numFmtId="167" fontId="56" fillId="0" borderId="11" xfId="0" applyNumberFormat="1" applyFont="1" applyFill="1" applyBorder="1" applyAlignment="1">
      <alignment horizontal="center" wrapText="1"/>
    </xf>
    <xf numFmtId="49" fontId="56" fillId="0" borderId="23" xfId="0" applyNumberFormat="1" applyFont="1" applyFill="1" applyBorder="1" applyAlignment="1">
      <alignment horizontal="center" vertical="top" wrapText="1"/>
    </xf>
    <xf numFmtId="167" fontId="56" fillId="0" borderId="46" xfId="0" applyNumberFormat="1" applyFont="1" applyFill="1" applyBorder="1" applyAlignment="1">
      <alignment horizontal="center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 wrapText="1"/>
    </xf>
    <xf numFmtId="167" fontId="56" fillId="0" borderId="17" xfId="0" applyNumberFormat="1" applyFont="1" applyFill="1" applyBorder="1" applyAlignment="1">
      <alignment horizontal="center" wrapText="1"/>
    </xf>
    <xf numFmtId="49" fontId="56" fillId="0" borderId="57" xfId="0" applyNumberFormat="1" applyFont="1" applyFill="1" applyBorder="1" applyAlignment="1">
      <alignment horizontal="center" vertical="top" wrapText="1"/>
    </xf>
    <xf numFmtId="167" fontId="56" fillId="0" borderId="61" xfId="0" applyNumberFormat="1" applyFont="1" applyFill="1" applyBorder="1" applyAlignment="1">
      <alignment horizontal="center" wrapText="1"/>
    </xf>
    <xf numFmtId="167" fontId="56" fillId="0" borderId="53" xfId="0" applyNumberFormat="1" applyFont="1" applyFill="1" applyBorder="1" applyAlignment="1">
      <alignment horizontal="center" wrapText="1"/>
    </xf>
    <xf numFmtId="2" fontId="56" fillId="0" borderId="11" xfId="0" applyNumberFormat="1" applyFont="1" applyFill="1" applyBorder="1" applyAlignment="1">
      <alignment horizontal="center" wrapText="1"/>
    </xf>
    <xf numFmtId="49" fontId="56" fillId="0" borderId="29" xfId="0" applyNumberFormat="1" applyFont="1" applyFill="1" applyBorder="1" applyAlignment="1">
      <alignment horizontal="center" vertical="top" wrapText="1"/>
    </xf>
    <xf numFmtId="167" fontId="56" fillId="0" borderId="19" xfId="0" applyNumberFormat="1" applyFont="1" applyFill="1" applyBorder="1" applyAlignment="1">
      <alignment horizontal="center" wrapText="1"/>
    </xf>
    <xf numFmtId="167" fontId="56" fillId="0" borderId="20" xfId="0" applyNumberFormat="1" applyFont="1" applyFill="1" applyBorder="1" applyAlignment="1">
      <alignment horizontal="center" wrapText="1"/>
    </xf>
    <xf numFmtId="49" fontId="56" fillId="0" borderId="36" xfId="0" applyNumberFormat="1" applyFont="1" applyFill="1" applyBorder="1" applyAlignment="1">
      <alignment horizontal="center" vertical="top" wrapText="1"/>
    </xf>
    <xf numFmtId="167" fontId="56" fillId="0" borderId="63" xfId="0" applyNumberFormat="1" applyFont="1" applyFill="1" applyBorder="1" applyAlignment="1">
      <alignment horizontal="center" wrapText="1"/>
    </xf>
    <xf numFmtId="2" fontId="56" fillId="0" borderId="62" xfId="0" applyNumberFormat="1" applyFont="1" applyFill="1" applyBorder="1" applyAlignment="1">
      <alignment horizontal="center" wrapText="1"/>
    </xf>
    <xf numFmtId="167" fontId="56" fillId="0" borderId="26" xfId="0" applyNumberFormat="1" applyFont="1" applyFill="1" applyBorder="1" applyAlignment="1">
      <alignment horizontal="center" wrapText="1"/>
    </xf>
    <xf numFmtId="2" fontId="56" fillId="0" borderId="46" xfId="0" applyNumberFormat="1" applyFont="1" applyFill="1" applyBorder="1" applyAlignment="1">
      <alignment horizontal="center" wrapText="1"/>
    </xf>
    <xf numFmtId="2" fontId="56" fillId="0" borderId="59" xfId="0" applyNumberFormat="1" applyFont="1" applyFill="1" applyBorder="1" applyAlignment="1">
      <alignment horizontal="center" wrapText="1"/>
    </xf>
    <xf numFmtId="2" fontId="56" fillId="0" borderId="17" xfId="0" applyNumberFormat="1" applyFont="1" applyFill="1" applyBorder="1" applyAlignment="1">
      <alignment horizontal="center" wrapText="1"/>
    </xf>
    <xf numFmtId="49" fontId="56" fillId="0" borderId="14" xfId="0" applyNumberFormat="1" applyFont="1" applyFill="1" applyBorder="1" applyAlignment="1">
      <alignment horizontal="center" vertical="top" wrapText="1"/>
    </xf>
    <xf numFmtId="49" fontId="56" fillId="0" borderId="67" xfId="0" applyNumberFormat="1" applyFont="1" applyFill="1" applyBorder="1" applyAlignment="1">
      <alignment horizontal="center" vertical="top" wrapText="1"/>
    </xf>
    <xf numFmtId="167" fontId="56" fillId="0" borderId="44" xfId="0" applyNumberFormat="1" applyFont="1" applyFill="1" applyBorder="1" applyAlignment="1">
      <alignment horizontal="center" wrapText="1"/>
    </xf>
    <xf numFmtId="167" fontId="56" fillId="0" borderId="65" xfId="0" applyNumberFormat="1" applyFont="1" applyFill="1" applyBorder="1" applyAlignment="1">
      <alignment horizontal="center" wrapText="1"/>
    </xf>
    <xf numFmtId="167" fontId="56" fillId="0" borderId="68" xfId="0" applyNumberFormat="1" applyFont="1" applyFill="1" applyBorder="1" applyAlignment="1">
      <alignment horizontal="center" wrapText="1"/>
    </xf>
    <xf numFmtId="167" fontId="56" fillId="0" borderId="69" xfId="0" applyNumberFormat="1" applyFont="1" applyFill="1" applyBorder="1" applyAlignment="1">
      <alignment horizontal="center" wrapText="1"/>
    </xf>
    <xf numFmtId="167" fontId="56" fillId="0" borderId="11" xfId="0" applyNumberFormat="1" applyFont="1" applyFill="1" applyBorder="1" applyAlignment="1">
      <alignment horizontal="center" vertical="center" wrapText="1"/>
    </xf>
    <xf numFmtId="167" fontId="56" fillId="0" borderId="60" xfId="0" applyNumberFormat="1" applyFont="1" applyFill="1" applyBorder="1" applyAlignment="1">
      <alignment horizontal="center" vertical="center" wrapText="1"/>
    </xf>
    <xf numFmtId="167" fontId="56" fillId="0" borderId="58" xfId="0" applyNumberFormat="1" applyFont="1" applyFill="1" applyBorder="1" applyAlignment="1">
      <alignment horizontal="center" vertical="center" wrapText="1"/>
    </xf>
    <xf numFmtId="167" fontId="56" fillId="0" borderId="61" xfId="0" applyNumberFormat="1" applyFont="1" applyFill="1" applyBorder="1" applyAlignment="1">
      <alignment horizontal="center" vertical="center" wrapText="1"/>
    </xf>
    <xf numFmtId="167" fontId="56" fillId="0" borderId="53" xfId="0" applyNumberFormat="1" applyFont="1" applyFill="1" applyBorder="1" applyAlignment="1">
      <alignment horizontal="center" vertical="center" wrapText="1"/>
    </xf>
    <xf numFmtId="167" fontId="56" fillId="0" borderId="18" xfId="0" applyNumberFormat="1" applyFont="1" applyFill="1" applyBorder="1" applyAlignment="1">
      <alignment horizontal="center" vertical="center" wrapText="1"/>
    </xf>
    <xf numFmtId="167" fontId="56" fillId="0" borderId="20" xfId="0" applyNumberFormat="1" applyFont="1" applyFill="1" applyBorder="1" applyAlignment="1">
      <alignment horizontal="center" vertical="center" wrapText="1"/>
    </xf>
    <xf numFmtId="167" fontId="56" fillId="0" borderId="17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167" fontId="56" fillId="0" borderId="59" xfId="0" applyNumberFormat="1" applyFont="1" applyFill="1" applyBorder="1" applyAlignment="1">
      <alignment horizontal="center" vertical="center" wrapText="1"/>
    </xf>
    <xf numFmtId="167" fontId="56" fillId="0" borderId="19" xfId="0" applyNumberFormat="1" applyFont="1" applyFill="1" applyBorder="1" applyAlignment="1">
      <alignment horizontal="center" vertical="center" wrapText="1"/>
    </xf>
    <xf numFmtId="49" fontId="56" fillId="0" borderId="36" xfId="0" applyNumberFormat="1" applyFont="1" applyFill="1" applyBorder="1" applyAlignment="1">
      <alignment horizontal="center" vertical="center" wrapText="1"/>
    </xf>
    <xf numFmtId="167" fontId="56" fillId="0" borderId="46" xfId="0" applyNumberFormat="1" applyFont="1" applyFill="1" applyBorder="1" applyAlignment="1">
      <alignment horizontal="center" vertical="center" wrapText="1"/>
    </xf>
    <xf numFmtId="167" fontId="56" fillId="0" borderId="62" xfId="0" applyNumberFormat="1" applyFont="1" applyFill="1" applyBorder="1" applyAlignment="1">
      <alignment horizontal="center" vertical="center" wrapText="1"/>
    </xf>
    <xf numFmtId="167" fontId="56" fillId="0" borderId="37" xfId="0" applyNumberFormat="1" applyFont="1" applyFill="1" applyBorder="1" applyAlignment="1">
      <alignment horizontal="center" vertical="center" wrapText="1"/>
    </xf>
    <xf numFmtId="167" fontId="56" fillId="0" borderId="63" xfId="0" applyNumberFormat="1" applyFont="1" applyFill="1" applyBorder="1" applyAlignment="1">
      <alignment horizontal="center" vertical="center" wrapText="1"/>
    </xf>
    <xf numFmtId="167" fontId="56" fillId="0" borderId="26" xfId="0" applyNumberFormat="1" applyFont="1" applyFill="1" applyBorder="1" applyAlignment="1">
      <alignment horizontal="center" vertical="center" wrapText="1"/>
    </xf>
    <xf numFmtId="49" fontId="56" fillId="0" borderId="67" xfId="0" applyNumberFormat="1" applyFont="1" applyFill="1" applyBorder="1" applyAlignment="1">
      <alignment horizontal="center" vertical="center" wrapText="1"/>
    </xf>
    <xf numFmtId="166" fontId="56" fillId="0" borderId="44" xfId="0" applyNumberFormat="1" applyFont="1" applyFill="1" applyBorder="1" applyAlignment="1">
      <alignment horizontal="center" vertical="center" wrapText="1"/>
    </xf>
    <xf numFmtId="167" fontId="56" fillId="0" borderId="65" xfId="0" applyNumberFormat="1" applyFont="1" applyFill="1" applyBorder="1" applyAlignment="1">
      <alignment horizontal="center" vertical="center" wrapText="1"/>
    </xf>
    <xf numFmtId="167" fontId="56" fillId="0" borderId="68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166" fontId="56" fillId="0" borderId="11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166" fontId="56" fillId="0" borderId="17" xfId="0" applyNumberFormat="1" applyFont="1" applyFill="1" applyBorder="1" applyAlignment="1">
      <alignment horizontal="center" vertical="center" wrapText="1"/>
    </xf>
    <xf numFmtId="49" fontId="56" fillId="0" borderId="23" xfId="0" applyNumberFormat="1" applyFont="1" applyFill="1" applyBorder="1" applyAlignment="1">
      <alignment horizontal="center" vertical="center" wrapText="1"/>
    </xf>
    <xf numFmtId="166" fontId="56" fillId="0" borderId="46" xfId="0" applyNumberFormat="1" applyFont="1" applyFill="1" applyBorder="1" applyAlignment="1">
      <alignment horizontal="center" vertical="center" wrapText="1"/>
    </xf>
    <xf numFmtId="49" fontId="56" fillId="0" borderId="3" xfId="0" applyNumberFormat="1" applyFont="1" applyFill="1" applyBorder="1" applyAlignment="1">
      <alignment horizontal="center" vertical="center" wrapText="1"/>
    </xf>
    <xf numFmtId="166" fontId="56" fillId="0" borderId="77" xfId="0" applyNumberFormat="1" applyFont="1" applyFill="1" applyBorder="1" applyAlignment="1">
      <alignment horizontal="center" vertical="center" wrapText="1"/>
    </xf>
    <xf numFmtId="167" fontId="56" fillId="0" borderId="7" xfId="0" applyNumberFormat="1" applyFont="1" applyFill="1" applyBorder="1" applyAlignment="1">
      <alignment horizontal="center" vertical="center" wrapText="1"/>
    </xf>
    <xf numFmtId="167" fontId="56" fillId="0" borderId="47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66" fontId="56" fillId="0" borderId="71" xfId="0" applyNumberFormat="1" applyFont="1" applyFill="1" applyBorder="1" applyAlignment="1">
      <alignment horizontal="center" vertical="center" wrapText="1"/>
    </xf>
    <xf numFmtId="167" fontId="56" fillId="0" borderId="75" xfId="0" applyNumberFormat="1" applyFont="1" applyFill="1" applyBorder="1" applyAlignment="1">
      <alignment horizontal="center" vertical="center" wrapText="1"/>
    </xf>
    <xf numFmtId="167" fontId="56" fillId="0" borderId="72" xfId="0" applyNumberFormat="1" applyFont="1" applyFill="1" applyBorder="1" applyAlignment="1">
      <alignment horizontal="center" vertical="center" wrapText="1"/>
    </xf>
    <xf numFmtId="49" fontId="56" fillId="0" borderId="3" xfId="19" applyNumberFormat="1" applyFont="1" applyFill="1" applyBorder="1" applyAlignment="1">
      <alignment horizontal="center" vertical="center" wrapText="1"/>
    </xf>
    <xf numFmtId="166" fontId="56" fillId="0" borderId="77" xfId="19" applyNumberFormat="1" applyFont="1" applyFill="1" applyBorder="1" applyAlignment="1">
      <alignment horizontal="center" vertical="center" wrapText="1"/>
    </xf>
    <xf numFmtId="167" fontId="56" fillId="0" borderId="7" xfId="19" applyNumberFormat="1" applyFont="1" applyFill="1" applyBorder="1" applyAlignment="1">
      <alignment horizontal="center" vertical="center" wrapText="1"/>
    </xf>
    <xf numFmtId="167" fontId="56" fillId="0" borderId="47" xfId="19" applyNumberFormat="1" applyFont="1" applyFill="1" applyBorder="1" applyAlignment="1">
      <alignment horizontal="center" vertical="center" wrapText="1"/>
    </xf>
    <xf numFmtId="49" fontId="56" fillId="0" borderId="14" xfId="19" applyNumberFormat="1" applyFont="1" applyFill="1" applyBorder="1" applyAlignment="1">
      <alignment horizontal="center" vertical="center" wrapText="1"/>
    </xf>
    <xf numFmtId="166" fontId="56" fillId="0" borderId="17" xfId="19" applyNumberFormat="1" applyFont="1" applyFill="1" applyBorder="1" applyAlignment="1">
      <alignment horizontal="center" vertical="center" wrapText="1"/>
    </xf>
    <xf numFmtId="167" fontId="56" fillId="0" borderId="59" xfId="19" applyNumberFormat="1" applyFont="1" applyFill="1" applyBorder="1" applyAlignment="1">
      <alignment horizontal="center" vertical="center" wrapText="1"/>
    </xf>
    <xf numFmtId="167" fontId="56" fillId="0" borderId="18" xfId="19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/>
    <xf numFmtId="167" fontId="29" fillId="0" borderId="0" xfId="0" applyNumberFormat="1" applyFont="1" applyFill="1" applyBorder="1"/>
    <xf numFmtId="166" fontId="33" fillId="2" borderId="1" xfId="0" applyNumberFormat="1" applyFont="1" applyFill="1" applyBorder="1" applyAlignment="1">
      <alignment horizontal="center" vertical="center"/>
    </xf>
    <xf numFmtId="166" fontId="33" fillId="2" borderId="1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left" vertical="top" wrapText="1"/>
    </xf>
    <xf numFmtId="3" fontId="33" fillId="2" borderId="39" xfId="0" applyNumberFormat="1" applyFont="1" applyFill="1" applyBorder="1" applyAlignment="1">
      <alignment horizontal="center" vertical="center"/>
    </xf>
    <xf numFmtId="3" fontId="32" fillId="2" borderId="38" xfId="0" applyNumberFormat="1" applyFont="1" applyFill="1" applyBorder="1" applyAlignment="1">
      <alignment horizontal="center" vertical="center"/>
    </xf>
    <xf numFmtId="3" fontId="46" fillId="2" borderId="39" xfId="0" applyNumberFormat="1" applyFont="1" applyFill="1" applyBorder="1" applyAlignment="1">
      <alignment horizontal="center" vertical="center"/>
    </xf>
    <xf numFmtId="49" fontId="29" fillId="2" borderId="22" xfId="0" applyNumberFormat="1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vertical="center"/>
    </xf>
    <xf numFmtId="0" fontId="33" fillId="2" borderId="22" xfId="0" applyNumberFormat="1" applyFont="1" applyFill="1" applyBorder="1" applyAlignment="1">
      <alignment horizontal="center" vertical="center"/>
    </xf>
    <xf numFmtId="3" fontId="52" fillId="2" borderId="22" xfId="0" applyNumberFormat="1" applyFont="1" applyFill="1" applyBorder="1" applyAlignment="1">
      <alignment horizontal="center" vertical="center" wrapText="1"/>
    </xf>
    <xf numFmtId="3" fontId="46" fillId="2" borderId="22" xfId="0" applyNumberFormat="1" applyFont="1" applyFill="1" applyBorder="1" applyAlignment="1">
      <alignment horizontal="center" vertical="center" wrapText="1"/>
    </xf>
    <xf numFmtId="166" fontId="46" fillId="2" borderId="22" xfId="0" applyNumberFormat="1" applyFont="1" applyFill="1" applyBorder="1" applyAlignment="1">
      <alignment horizontal="center" vertical="center" wrapText="1"/>
    </xf>
    <xf numFmtId="3" fontId="46" fillId="2" borderId="39" xfId="0" applyNumberFormat="1" applyFont="1" applyFill="1" applyBorder="1" applyAlignment="1">
      <alignment horizontal="center" vertical="center" wrapText="1"/>
    </xf>
    <xf numFmtId="2" fontId="33" fillId="0" borderId="32" xfId="0" applyNumberFormat="1" applyFont="1" applyFill="1" applyBorder="1" applyAlignment="1">
      <alignment horizontal="center" vertical="center" wrapText="1"/>
    </xf>
    <xf numFmtId="3" fontId="33" fillId="0" borderId="4" xfId="0" applyNumberFormat="1" applyFont="1" applyFill="1" applyBorder="1" applyAlignment="1">
      <alignment horizontal="center" vertical="center" wrapText="1"/>
    </xf>
    <xf numFmtId="3" fontId="33" fillId="0" borderId="29" xfId="0" applyNumberFormat="1" applyFont="1" applyFill="1" applyBorder="1" applyAlignment="1">
      <alignment horizontal="center" vertical="center" wrapText="1"/>
    </xf>
    <xf numFmtId="3" fontId="33" fillId="0" borderId="66" xfId="0" applyNumberFormat="1" applyFont="1" applyFill="1" applyBorder="1" applyAlignment="1">
      <alignment horizontal="center" vertical="center"/>
    </xf>
    <xf numFmtId="3" fontId="33" fillId="0" borderId="22" xfId="0" applyNumberFormat="1" applyFont="1" applyFill="1" applyBorder="1" applyAlignment="1">
      <alignment horizontal="center" vertical="center"/>
    </xf>
    <xf numFmtId="166" fontId="33" fillId="0" borderId="22" xfId="0" applyNumberFormat="1" applyFont="1" applyFill="1" applyBorder="1" applyAlignment="1">
      <alignment horizontal="center" vertical="center"/>
    </xf>
    <xf numFmtId="166" fontId="33" fillId="0" borderId="67" xfId="0" applyNumberFormat="1" applyFont="1" applyFill="1" applyBorder="1" applyAlignment="1">
      <alignment horizontal="center" vertical="center"/>
    </xf>
    <xf numFmtId="0" fontId="33" fillId="0" borderId="48" xfId="0" applyNumberFormat="1" applyFont="1" applyFill="1" applyBorder="1" applyAlignment="1">
      <alignment horizontal="center" vertical="center"/>
    </xf>
    <xf numFmtId="0" fontId="33" fillId="0" borderId="43" xfId="0" applyNumberFormat="1" applyFont="1" applyFill="1" applyBorder="1" applyAlignment="1">
      <alignment horizontal="center" vertical="center"/>
    </xf>
    <xf numFmtId="0" fontId="33" fillId="0" borderId="45" xfId="0" applyNumberFormat="1" applyFont="1" applyFill="1" applyBorder="1" applyAlignment="1">
      <alignment horizontal="center" vertical="center"/>
    </xf>
    <xf numFmtId="3" fontId="53" fillId="0" borderId="14" xfId="0" applyNumberFormat="1" applyFont="1" applyFill="1" applyBorder="1" applyAlignment="1">
      <alignment horizontal="center" vertical="center"/>
    </xf>
    <xf numFmtId="3" fontId="53" fillId="0" borderId="23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/>
    </xf>
    <xf numFmtId="0" fontId="45" fillId="0" borderId="41" xfId="0" applyNumberFormat="1" applyFont="1" applyFill="1" applyBorder="1" applyAlignment="1">
      <alignment horizontal="center" vertical="center"/>
    </xf>
    <xf numFmtId="0" fontId="48" fillId="0" borderId="43" xfId="0" applyNumberFormat="1" applyFont="1" applyFill="1" applyBorder="1" applyAlignment="1">
      <alignment horizontal="center" vertical="center"/>
    </xf>
    <xf numFmtId="0" fontId="53" fillId="0" borderId="43" xfId="0" applyNumberFormat="1" applyFont="1" applyFill="1" applyBorder="1" applyAlignment="1">
      <alignment horizontal="center" vertical="center"/>
    </xf>
    <xf numFmtId="0" fontId="53" fillId="0" borderId="49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/>
    </xf>
    <xf numFmtId="3" fontId="53" fillId="0" borderId="22" xfId="0" applyNumberFormat="1" applyFont="1" applyFill="1" applyBorder="1" applyAlignment="1">
      <alignment horizontal="center" vertical="center"/>
    </xf>
    <xf numFmtId="166" fontId="53" fillId="0" borderId="22" xfId="0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3" fontId="45" fillId="0" borderId="22" xfId="0" applyNumberFormat="1" applyFont="1" applyFill="1" applyBorder="1" applyAlignment="1">
      <alignment horizontal="center" vertical="center"/>
    </xf>
    <xf numFmtId="166" fontId="45" fillId="0" borderId="22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166" fontId="45" fillId="0" borderId="14" xfId="0" applyNumberFormat="1" applyFont="1" applyFill="1" applyBorder="1" applyAlignment="1">
      <alignment horizontal="center" vertical="center"/>
    </xf>
    <xf numFmtId="0" fontId="87" fillId="0" borderId="45" xfId="0" applyNumberFormat="1" applyFont="1" applyFill="1" applyBorder="1" applyAlignment="1">
      <alignment horizontal="center" vertical="center"/>
    </xf>
    <xf numFmtId="3" fontId="45" fillId="0" borderId="67" xfId="0" applyNumberFormat="1" applyFont="1" applyFill="1" applyBorder="1" applyAlignment="1">
      <alignment horizontal="center" vertical="center"/>
    </xf>
    <xf numFmtId="3" fontId="45" fillId="0" borderId="2" xfId="0" applyNumberFormat="1" applyFont="1" applyFill="1" applyBorder="1" applyAlignment="1">
      <alignment horizontal="center" vertical="center"/>
    </xf>
    <xf numFmtId="166" fontId="45" fillId="0" borderId="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wrapText="1"/>
    </xf>
    <xf numFmtId="166" fontId="33" fillId="2" borderId="2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 wrapText="1"/>
    </xf>
    <xf numFmtId="0" fontId="33" fillId="2" borderId="5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0" fontId="28" fillId="2" borderId="1" xfId="0" applyFont="1" applyFill="1" applyBorder="1"/>
    <xf numFmtId="0" fontId="28" fillId="2" borderId="38" xfId="0" applyFont="1" applyFill="1" applyBorder="1"/>
    <xf numFmtId="0" fontId="33" fillId="2" borderId="3" xfId="0" applyFont="1" applyFill="1" applyBorder="1" applyAlignment="1">
      <alignment vertical="center"/>
    </xf>
    <xf numFmtId="0" fontId="33" fillId="2" borderId="4" xfId="0" applyFont="1" applyFill="1" applyBorder="1" applyAlignment="1">
      <alignment horizontal="center" vertical="center"/>
    </xf>
    <xf numFmtId="166" fontId="33" fillId="2" borderId="3" xfId="0" applyNumberFormat="1" applyFont="1" applyFill="1" applyBorder="1" applyAlignment="1">
      <alignment horizontal="center" vertical="center"/>
    </xf>
    <xf numFmtId="167" fontId="28" fillId="2" borderId="3" xfId="0" applyNumberFormat="1" applyFont="1" applyFill="1" applyBorder="1"/>
    <xf numFmtId="167" fontId="28" fillId="2" borderId="39" xfId="0" applyNumberFormat="1" applyFont="1" applyFill="1" applyBorder="1"/>
    <xf numFmtId="0" fontId="33" fillId="2" borderId="2" xfId="0" applyFont="1" applyFill="1" applyBorder="1" applyAlignment="1">
      <alignment vertical="center" wrapText="1"/>
    </xf>
    <xf numFmtId="0" fontId="33" fillId="2" borderId="31" xfId="0" applyFont="1" applyFill="1" applyBorder="1" applyAlignment="1">
      <alignment horizontal="center" vertical="center"/>
    </xf>
    <xf numFmtId="166" fontId="33" fillId="2" borderId="9" xfId="0" applyNumberFormat="1" applyFont="1" applyFill="1" applyBorder="1" applyAlignment="1">
      <alignment horizontal="center" vertical="center"/>
    </xf>
    <xf numFmtId="167" fontId="28" fillId="2" borderId="2" xfId="0" applyNumberFormat="1" applyFont="1" applyFill="1" applyBorder="1"/>
    <xf numFmtId="167" fontId="28" fillId="2" borderId="40" xfId="0" applyNumberFormat="1" applyFont="1" applyFill="1" applyBorder="1"/>
    <xf numFmtId="2" fontId="30" fillId="0" borderId="32" xfId="0" applyNumberFormat="1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166" fontId="33" fillId="2" borderId="55" xfId="0" applyNumberFormat="1" applyFont="1" applyFill="1" applyBorder="1" applyAlignment="1">
      <alignment horizontal="center" vertical="center"/>
    </xf>
    <xf numFmtId="0" fontId="29" fillId="2" borderId="5" xfId="0" applyNumberFormat="1" applyFont="1" applyFill="1" applyBorder="1" applyAlignment="1">
      <alignment horizontal="center" vertical="center"/>
    </xf>
    <xf numFmtId="166" fontId="33" fillId="2" borderId="38" xfId="0" applyNumberFormat="1" applyFont="1" applyFill="1" applyBorder="1" applyAlignment="1">
      <alignment horizontal="center" vertical="center" wrapText="1"/>
    </xf>
    <xf numFmtId="3" fontId="103" fillId="0" borderId="22" xfId="240" applyNumberFormat="1" applyFont="1" applyFill="1" applyBorder="1" applyAlignment="1">
      <alignment horizontal="center"/>
    </xf>
    <xf numFmtId="3" fontId="104" fillId="0" borderId="0" xfId="240" applyNumberFormat="1" applyFont="1" applyFill="1" applyAlignment="1">
      <alignment horizontal="center"/>
    </xf>
    <xf numFmtId="3" fontId="103" fillId="0" borderId="0" xfId="240" applyNumberFormat="1" applyFont="1" applyFill="1" applyAlignment="1">
      <alignment horizontal="center"/>
    </xf>
    <xf numFmtId="166" fontId="86" fillId="0" borderId="12" xfId="0" applyNumberFormat="1" applyFont="1" applyFill="1" applyBorder="1" applyAlignment="1">
      <alignment horizontal="center" vertical="center" wrapText="1"/>
    </xf>
    <xf numFmtId="166" fontId="86" fillId="0" borderId="13" xfId="0" applyNumberFormat="1" applyFont="1" applyFill="1" applyBorder="1" applyAlignment="1">
      <alignment horizontal="center" vertical="center" wrapText="1"/>
    </xf>
    <xf numFmtId="166" fontId="86" fillId="0" borderId="41" xfId="0" applyNumberFormat="1" applyFont="1" applyFill="1" applyBorder="1" applyAlignment="1">
      <alignment horizontal="center" vertical="center" wrapText="1"/>
    </xf>
    <xf numFmtId="166" fontId="86" fillId="0" borderId="14" xfId="0" applyNumberFormat="1" applyFont="1" applyFill="1" applyBorder="1" applyAlignment="1">
      <alignment horizontal="center" vertical="center" wrapText="1"/>
    </xf>
    <xf numFmtId="166" fontId="86" fillId="0" borderId="16" xfId="0" applyNumberFormat="1" applyFont="1" applyFill="1" applyBorder="1" applyAlignment="1">
      <alignment horizontal="center" vertical="center" wrapText="1"/>
    </xf>
    <xf numFmtId="166" fontId="86" fillId="0" borderId="43" xfId="0" applyNumberFormat="1" applyFont="1" applyFill="1" applyBorder="1" applyAlignment="1">
      <alignment horizontal="center" vertical="center" wrapText="1"/>
    </xf>
    <xf numFmtId="166" fontId="86" fillId="0" borderId="23" xfId="0" applyNumberFormat="1" applyFont="1" applyFill="1" applyBorder="1" applyAlignment="1">
      <alignment horizontal="center" vertical="center" wrapText="1"/>
    </xf>
    <xf numFmtId="166" fontId="86" fillId="0" borderId="49" xfId="0" applyNumberFormat="1" applyFont="1" applyFill="1" applyBorder="1" applyAlignment="1">
      <alignment horizontal="center" vertical="center" wrapText="1"/>
    </xf>
    <xf numFmtId="166" fontId="86" fillId="0" borderId="15" xfId="0" applyNumberFormat="1" applyFont="1" applyFill="1" applyBorder="1" applyAlignment="1">
      <alignment horizontal="center" vertical="center" wrapText="1"/>
    </xf>
    <xf numFmtId="166" fontId="86" fillId="0" borderId="22" xfId="0" applyNumberFormat="1" applyFont="1" applyFill="1" applyBorder="1" applyAlignment="1">
      <alignment horizontal="center" vertical="center" wrapText="1"/>
    </xf>
    <xf numFmtId="166" fontId="86" fillId="0" borderId="21" xfId="0" applyNumberFormat="1" applyFont="1" applyFill="1" applyBorder="1" applyAlignment="1">
      <alignment horizontal="center" vertical="center" wrapText="1"/>
    </xf>
    <xf numFmtId="166" fontId="86" fillId="0" borderId="48" xfId="0" applyNumberFormat="1" applyFont="1" applyFill="1" applyBorder="1" applyAlignment="1">
      <alignment horizontal="center" vertical="center" wrapText="1"/>
    </xf>
    <xf numFmtId="166" fontId="86" fillId="0" borderId="6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/>
    </xf>
    <xf numFmtId="0" fontId="33" fillId="0" borderId="3" xfId="0" applyFont="1" applyFill="1" applyBorder="1"/>
    <xf numFmtId="0" fontId="33" fillId="0" borderId="2" xfId="0" applyFont="1" applyFill="1" applyBorder="1"/>
    <xf numFmtId="166" fontId="33" fillId="0" borderId="32" xfId="0" applyNumberFormat="1" applyFont="1" applyFill="1" applyBorder="1" applyAlignment="1">
      <alignment horizontal="center" vertical="center"/>
    </xf>
    <xf numFmtId="166" fontId="33" fillId="0" borderId="52" xfId="0" applyNumberFormat="1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29" fillId="0" borderId="55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center" wrapText="1"/>
    </xf>
    <xf numFmtId="0" fontId="33" fillId="0" borderId="4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wrapText="1"/>
    </xf>
    <xf numFmtId="0" fontId="33" fillId="0" borderId="31" xfId="0" applyFont="1" applyFill="1" applyBorder="1" applyAlignment="1">
      <alignment wrapText="1"/>
    </xf>
    <xf numFmtId="0" fontId="33" fillId="0" borderId="31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vertical="center"/>
    </xf>
    <xf numFmtId="0" fontId="33" fillId="0" borderId="32" xfId="0" applyFont="1" applyFill="1" applyBorder="1" applyAlignment="1">
      <alignment vertical="center" wrapText="1"/>
    </xf>
    <xf numFmtId="166" fontId="33" fillId="0" borderId="50" xfId="0" applyNumberFormat="1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left" wrapText="1"/>
    </xf>
    <xf numFmtId="0" fontId="29" fillId="0" borderId="55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left" vertical="top" wrapText="1"/>
    </xf>
    <xf numFmtId="0" fontId="33" fillId="0" borderId="4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/>
    </xf>
    <xf numFmtId="166" fontId="29" fillId="0" borderId="5" xfId="0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horizontal="left" wrapText="1"/>
    </xf>
    <xf numFmtId="0" fontId="29" fillId="0" borderId="4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167" fontId="33" fillId="0" borderId="32" xfId="0" applyNumberFormat="1" applyFont="1" applyFill="1" applyBorder="1" applyAlignment="1">
      <alignment horizontal="center" vertical="center"/>
    </xf>
    <xf numFmtId="166" fontId="49" fillId="0" borderId="11" xfId="0" applyNumberFormat="1" applyFont="1" applyFill="1" applyBorder="1" applyAlignment="1">
      <alignment horizontal="center" vertical="center"/>
    </xf>
    <xf numFmtId="166" fontId="49" fillId="0" borderId="60" xfId="0" applyNumberFormat="1" applyFont="1" applyFill="1" applyBorder="1" applyAlignment="1">
      <alignment horizontal="center" vertical="center"/>
    </xf>
    <xf numFmtId="166" fontId="49" fillId="0" borderId="53" xfId="0" applyNumberFormat="1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/>
    </xf>
    <xf numFmtId="4" fontId="49" fillId="0" borderId="59" xfId="0" applyNumberFormat="1" applyFont="1" applyFill="1" applyBorder="1" applyAlignment="1">
      <alignment horizontal="center"/>
    </xf>
    <xf numFmtId="4" fontId="49" fillId="0" borderId="20" xfId="0" applyNumberFormat="1" applyFont="1" applyFill="1" applyBorder="1" applyAlignment="1">
      <alignment horizontal="center"/>
    </xf>
    <xf numFmtId="167" fontId="49" fillId="0" borderId="44" xfId="0" applyNumberFormat="1" applyFont="1" applyFill="1" applyBorder="1" applyAlignment="1">
      <alignment horizontal="center"/>
    </xf>
    <xf numFmtId="167" fontId="49" fillId="0" borderId="65" xfId="0" applyNumberFormat="1" applyFont="1" applyFill="1" applyBorder="1" applyAlignment="1">
      <alignment horizontal="center"/>
    </xf>
    <xf numFmtId="167" fontId="49" fillId="0" borderId="74" xfId="0" applyNumberFormat="1" applyFont="1" applyFill="1" applyBorder="1" applyAlignment="1">
      <alignment horizontal="center"/>
    </xf>
    <xf numFmtId="166" fontId="49" fillId="0" borderId="17" xfId="0" applyNumberFormat="1" applyFont="1" applyFill="1" applyBorder="1" applyAlignment="1">
      <alignment horizontal="center" vertical="center"/>
    </xf>
    <xf numFmtId="166" fontId="49" fillId="0" borderId="59" xfId="0" applyNumberFormat="1" applyFont="1" applyFill="1" applyBorder="1" applyAlignment="1">
      <alignment horizontal="center" vertical="center"/>
    </xf>
    <xf numFmtId="166" fontId="49" fillId="0" borderId="20" xfId="0" applyNumberFormat="1" applyFont="1" applyFill="1" applyBorder="1" applyAlignment="1">
      <alignment horizontal="center" vertical="center"/>
    </xf>
    <xf numFmtId="166" fontId="49" fillId="0" borderId="44" xfId="0" applyNumberFormat="1" applyFont="1" applyFill="1" applyBorder="1" applyAlignment="1">
      <alignment horizontal="center"/>
    </xf>
    <xf numFmtId="166" fontId="49" fillId="0" borderId="65" xfId="0" applyNumberFormat="1" applyFont="1" applyFill="1" applyBorder="1" applyAlignment="1">
      <alignment horizontal="center"/>
    </xf>
    <xf numFmtId="166" fontId="49" fillId="0" borderId="74" xfId="0" applyNumberFormat="1" applyFont="1" applyFill="1" applyBorder="1" applyAlignment="1">
      <alignment horizontal="center"/>
    </xf>
    <xf numFmtId="4" fontId="49" fillId="0" borderId="11" xfId="0" applyNumberFormat="1" applyFont="1" applyFill="1" applyBorder="1" applyAlignment="1">
      <alignment horizontal="center"/>
    </xf>
    <xf numFmtId="4" fontId="49" fillId="0" borderId="60" xfId="0" applyNumberFormat="1" applyFont="1" applyFill="1" applyBorder="1" applyAlignment="1">
      <alignment horizontal="center"/>
    </xf>
    <xf numFmtId="4" fontId="49" fillId="0" borderId="53" xfId="0" applyNumberFormat="1" applyFont="1" applyFill="1" applyBorder="1" applyAlignment="1">
      <alignment horizontal="center"/>
    </xf>
    <xf numFmtId="167" fontId="49" fillId="0" borderId="74" xfId="0" applyNumberFormat="1" applyFont="1" applyFill="1" applyBorder="1" applyAlignment="1">
      <alignment horizontal="center" vertical="center"/>
    </xf>
    <xf numFmtId="166" fontId="49" fillId="0" borderId="44" xfId="0" applyNumberFormat="1" applyFont="1" applyFill="1" applyBorder="1" applyAlignment="1">
      <alignment horizontal="center" vertical="center"/>
    </xf>
    <xf numFmtId="166" fontId="49" fillId="0" borderId="65" xfId="0" applyNumberFormat="1" applyFont="1" applyFill="1" applyBorder="1" applyAlignment="1">
      <alignment horizontal="center" vertical="center"/>
    </xf>
    <xf numFmtId="166" fontId="49" fillId="0" borderId="74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44" fillId="0" borderId="0" xfId="0" applyFont="1" applyFill="1" applyAlignment="1">
      <alignment horizontal="right"/>
    </xf>
    <xf numFmtId="3" fontId="33" fillId="0" borderId="3" xfId="0" applyNumberFormat="1" applyFont="1" applyFill="1" applyBorder="1" applyAlignment="1">
      <alignment horizontal="center" vertical="center"/>
    </xf>
    <xf numFmtId="3" fontId="33" fillId="0" borderId="39" xfId="0" applyNumberFormat="1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71" fillId="0" borderId="32" xfId="19" applyFont="1" applyFill="1" applyBorder="1" applyAlignment="1">
      <alignment horizontal="center" vertical="center" wrapText="1"/>
    </xf>
    <xf numFmtId="2" fontId="28" fillId="0" borderId="3" xfId="0" applyNumberFormat="1" applyFont="1" applyFill="1" applyBorder="1"/>
    <xf numFmtId="0" fontId="33" fillId="0" borderId="2" xfId="0" applyFont="1" applyFill="1" applyBorder="1" applyAlignment="1">
      <alignment vertical="center" wrapText="1"/>
    </xf>
    <xf numFmtId="166" fontId="33" fillId="0" borderId="3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3" fontId="52" fillId="0" borderId="14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/>
    </xf>
    <xf numFmtId="3" fontId="46" fillId="2" borderId="2" xfId="0" applyNumberFormat="1" applyFont="1" applyFill="1" applyBorder="1" applyAlignment="1">
      <alignment horizontal="center" vertical="center" wrapText="1"/>
    </xf>
    <xf numFmtId="3" fontId="46" fillId="0" borderId="2" xfId="0" applyNumberFormat="1" applyFont="1" applyFill="1" applyBorder="1" applyAlignment="1">
      <alignment horizontal="center" vertical="center" wrapText="1"/>
    </xf>
    <xf numFmtId="166" fontId="46" fillId="0" borderId="2" xfId="0" applyNumberFormat="1" applyFont="1" applyFill="1" applyBorder="1" applyAlignment="1">
      <alignment horizontal="center" vertical="center" wrapText="1"/>
    </xf>
    <xf numFmtId="167" fontId="29" fillId="0" borderId="59" xfId="0" applyNumberFormat="1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/>
    </xf>
    <xf numFmtId="0" fontId="28" fillId="2" borderId="20" xfId="0" applyFont="1" applyFill="1" applyBorder="1"/>
    <xf numFmtId="0" fontId="52" fillId="2" borderId="20" xfId="0" applyFont="1" applyFill="1" applyBorder="1"/>
    <xf numFmtId="3" fontId="45" fillId="0" borderId="21" xfId="0" applyNumberFormat="1" applyFont="1" applyFill="1" applyBorder="1" applyAlignment="1">
      <alignment horizontal="center" vertical="center" wrapText="1"/>
    </xf>
    <xf numFmtId="3" fontId="52" fillId="2" borderId="16" xfId="0" applyNumberFormat="1" applyFont="1" applyFill="1" applyBorder="1" applyAlignment="1">
      <alignment horizontal="center" vertical="center" wrapText="1"/>
    </xf>
    <xf numFmtId="3" fontId="46" fillId="0" borderId="16" xfId="0" applyNumberFormat="1" applyFont="1" applyFill="1" applyBorder="1" applyAlignment="1">
      <alignment horizontal="center" vertical="center" wrapText="1"/>
    </xf>
    <xf numFmtId="3" fontId="46" fillId="2" borderId="16" xfId="0" applyNumberFormat="1" applyFont="1" applyFill="1" applyBorder="1" applyAlignment="1">
      <alignment horizontal="center" vertical="center" wrapText="1"/>
    </xf>
    <xf numFmtId="3" fontId="46" fillId="2" borderId="54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/>
    </xf>
    <xf numFmtId="49" fontId="56" fillId="0" borderId="32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9" xfId="0" applyFont="1" applyFill="1" applyBorder="1" applyAlignment="1">
      <alignment horizontal="center" vertical="top" wrapText="1"/>
    </xf>
    <xf numFmtId="0" fontId="56" fillId="0" borderId="9" xfId="0" applyFont="1" applyFill="1" applyBorder="1" applyAlignment="1">
      <alignment horizontal="center"/>
    </xf>
    <xf numFmtId="166" fontId="33" fillId="0" borderId="1" xfId="0" applyNumberFormat="1" applyFont="1" applyFill="1" applyBorder="1" applyAlignment="1">
      <alignment horizontal="center" vertical="center"/>
    </xf>
    <xf numFmtId="3" fontId="33" fillId="0" borderId="5" xfId="0" applyNumberFormat="1" applyFont="1" applyFill="1" applyBorder="1" applyAlignment="1">
      <alignment horizontal="center" vertical="center"/>
    </xf>
    <xf numFmtId="3" fontId="33" fillId="0" borderId="31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33" fillId="0" borderId="55" xfId="0" applyNumberFormat="1" applyFont="1" applyFill="1" applyBorder="1" applyAlignment="1">
      <alignment horizontal="center" vertical="center"/>
    </xf>
    <xf numFmtId="3" fontId="72" fillId="0" borderId="55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0" fontId="58" fillId="0" borderId="0" xfId="19" applyFont="1" applyFill="1"/>
    <xf numFmtId="0" fontId="55" fillId="0" borderId="32" xfId="19" applyFont="1" applyFill="1" applyBorder="1" applyAlignment="1">
      <alignment horizontal="center" vertical="center"/>
    </xf>
    <xf numFmtId="14" fontId="55" fillId="0" borderId="32" xfId="19" applyNumberFormat="1" applyFont="1" applyFill="1" applyBorder="1" applyAlignment="1">
      <alignment horizontal="center" vertical="center"/>
    </xf>
    <xf numFmtId="14" fontId="55" fillId="0" borderId="55" xfId="19" applyNumberFormat="1" applyFont="1" applyFill="1" applyBorder="1" applyAlignment="1">
      <alignment horizontal="center" vertical="center"/>
    </xf>
    <xf numFmtId="0" fontId="76" fillId="4" borderId="4" xfId="19" applyFont="1" applyFill="1" applyBorder="1" applyAlignment="1">
      <alignment horizontal="left" vertical="center"/>
    </xf>
    <xf numFmtId="0" fontId="76" fillId="4" borderId="3" xfId="19" applyFont="1" applyFill="1" applyBorder="1" applyAlignment="1">
      <alignment horizontal="center" vertical="center"/>
    </xf>
    <xf numFmtId="3" fontId="76" fillId="4" borderId="1" xfId="19" applyNumberFormat="1" applyFont="1" applyFill="1" applyBorder="1" applyAlignment="1">
      <alignment horizontal="center" vertical="center"/>
    </xf>
    <xf numFmtId="3" fontId="76" fillId="4" borderId="32" xfId="19" applyNumberFormat="1" applyFont="1" applyFill="1" applyBorder="1" applyAlignment="1">
      <alignment horizontal="center" vertical="center"/>
    </xf>
    <xf numFmtId="0" fontId="55" fillId="0" borderId="5" xfId="19" applyFont="1" applyFill="1" applyBorder="1"/>
    <xf numFmtId="0" fontId="49" fillId="0" borderId="1" xfId="19" applyFont="1" applyFill="1" applyBorder="1" applyAlignment="1">
      <alignment horizontal="center"/>
    </xf>
    <xf numFmtId="49" fontId="55" fillId="0" borderId="1" xfId="19" applyNumberFormat="1" applyFont="1" applyFill="1" applyBorder="1" applyAlignment="1">
      <alignment horizontal="center"/>
    </xf>
    <xf numFmtId="0" fontId="55" fillId="0" borderId="38" xfId="19" applyFont="1" applyFill="1" applyBorder="1" applyAlignment="1">
      <alignment horizontal="center"/>
    </xf>
    <xf numFmtId="0" fontId="58" fillId="2" borderId="0" xfId="19" applyFont="1" applyFill="1"/>
    <xf numFmtId="0" fontId="58" fillId="2" borderId="0" xfId="19" applyFont="1" applyFill="1" applyBorder="1"/>
    <xf numFmtId="0" fontId="58" fillId="0" borderId="0" xfId="19" applyFont="1" applyFill="1" applyBorder="1"/>
    <xf numFmtId="0" fontId="55" fillId="0" borderId="4" xfId="19" applyFont="1" applyFill="1" applyBorder="1"/>
    <xf numFmtId="0" fontId="55" fillId="0" borderId="3" xfId="19" applyFont="1" applyFill="1" applyBorder="1" applyAlignment="1">
      <alignment horizontal="center"/>
    </xf>
    <xf numFmtId="0" fontId="55" fillId="0" borderId="39" xfId="19" applyFont="1" applyFill="1" applyBorder="1" applyAlignment="1">
      <alignment horizontal="center"/>
    </xf>
    <xf numFmtId="0" fontId="49" fillId="0" borderId="4" xfId="19" applyFont="1" applyFill="1" applyBorder="1" applyAlignment="1">
      <alignment horizontal="left"/>
    </xf>
    <xf numFmtId="0" fontId="101" fillId="0" borderId="39" xfId="19" applyFont="1" applyFill="1" applyBorder="1"/>
    <xf numFmtId="0" fontId="49" fillId="0" borderId="3" xfId="19" applyNumberFormat="1" applyFont="1" applyFill="1" applyBorder="1" applyAlignment="1">
      <alignment horizontal="center"/>
    </xf>
    <xf numFmtId="0" fontId="58" fillId="2" borderId="0" xfId="19" applyFont="1" applyFill="1" applyAlignment="1">
      <alignment horizontal="left"/>
    </xf>
    <xf numFmtId="49" fontId="49" fillId="0" borderId="3" xfId="19" applyNumberFormat="1" applyFont="1" applyFill="1" applyBorder="1" applyAlignment="1">
      <alignment horizontal="center" vertical="center"/>
    </xf>
    <xf numFmtId="3" fontId="49" fillId="0" borderId="3" xfId="19" applyNumberFormat="1" applyFont="1" applyFill="1" applyBorder="1" applyAlignment="1">
      <alignment horizontal="center" vertical="center"/>
    </xf>
    <xf numFmtId="49" fontId="55" fillId="0" borderId="3" xfId="19" applyNumberFormat="1" applyFont="1" applyFill="1" applyBorder="1" applyAlignment="1">
      <alignment horizontal="center" vertical="center"/>
    </xf>
    <xf numFmtId="0" fontId="49" fillId="0" borderId="4" xfId="19" applyFont="1" applyFill="1" applyBorder="1" applyAlignment="1">
      <alignment horizontal="center"/>
    </xf>
    <xf numFmtId="3" fontId="49" fillId="2" borderId="0" xfId="19" applyNumberFormat="1" applyFont="1" applyFill="1" applyBorder="1" applyAlignment="1">
      <alignment horizontal="center"/>
    </xf>
    <xf numFmtId="0" fontId="58" fillId="7" borderId="0" xfId="19" applyFont="1" applyFill="1" applyAlignment="1">
      <alignment horizontal="left"/>
    </xf>
    <xf numFmtId="3" fontId="49" fillId="7" borderId="0" xfId="19" applyNumberFormat="1" applyFont="1" applyFill="1" applyBorder="1" applyAlignment="1">
      <alignment horizontal="center"/>
    </xf>
    <xf numFmtId="0" fontId="58" fillId="7" borderId="0" xfId="19" applyFont="1" applyFill="1" applyBorder="1"/>
    <xf numFmtId="0" fontId="58" fillId="7" borderId="0" xfId="19" applyFont="1" applyFill="1"/>
    <xf numFmtId="0" fontId="55" fillId="0" borderId="4" xfId="19" applyFont="1" applyFill="1" applyBorder="1" applyAlignment="1">
      <alignment horizontal="left"/>
    </xf>
    <xf numFmtId="3" fontId="55" fillId="0" borderId="3" xfId="19" applyNumberFormat="1" applyFont="1" applyFill="1" applyBorder="1" applyAlignment="1">
      <alignment horizontal="center"/>
    </xf>
    <xf numFmtId="0" fontId="55" fillId="0" borderId="4" xfId="19" applyFont="1" applyFill="1" applyBorder="1" applyAlignment="1">
      <alignment horizontal="center"/>
    </xf>
    <xf numFmtId="0" fontId="58" fillId="6" borderId="0" xfId="19" applyFont="1" applyFill="1"/>
    <xf numFmtId="3" fontId="49" fillId="6" borderId="0" xfId="19" applyNumberFormat="1" applyFont="1" applyFill="1" applyBorder="1" applyAlignment="1">
      <alignment horizontal="center"/>
    </xf>
    <xf numFmtId="0" fontId="58" fillId="6" borderId="0" xfId="19" applyFont="1" applyFill="1" applyBorder="1"/>
    <xf numFmtId="0" fontId="55" fillId="6" borderId="4" xfId="19" applyFont="1" applyFill="1" applyBorder="1"/>
    <xf numFmtId="0" fontId="49" fillId="0" borderId="4" xfId="19" applyFont="1" applyFill="1" applyBorder="1"/>
    <xf numFmtId="0" fontId="49" fillId="0" borderId="2" xfId="19" applyFont="1" applyFill="1" applyBorder="1" applyAlignment="1">
      <alignment horizontal="center"/>
    </xf>
    <xf numFmtId="0" fontId="49" fillId="0" borderId="1" xfId="19" applyFont="1" applyFill="1" applyBorder="1" applyAlignment="1">
      <alignment horizontal="center" vertical="center"/>
    </xf>
    <xf numFmtId="0" fontId="55" fillId="0" borderId="3" xfId="19" applyFont="1" applyFill="1" applyBorder="1" applyAlignment="1">
      <alignment horizontal="center" vertical="center"/>
    </xf>
    <xf numFmtId="0" fontId="49" fillId="0" borderId="3" xfId="19" applyFont="1" applyFill="1" applyBorder="1" applyAlignment="1">
      <alignment horizontal="center" vertical="center"/>
    </xf>
    <xf numFmtId="0" fontId="124" fillId="0" borderId="3" xfId="19" applyFont="1" applyFill="1" applyBorder="1" applyAlignment="1">
      <alignment horizontal="center"/>
    </xf>
    <xf numFmtId="49" fontId="49" fillId="0" borderId="3" xfId="19" applyNumberFormat="1" applyFont="1" applyFill="1" applyBorder="1" applyAlignment="1">
      <alignment horizontal="center"/>
    </xf>
    <xf numFmtId="49" fontId="124" fillId="0" borderId="3" xfId="19" applyNumberFormat="1" applyFont="1" applyFill="1" applyBorder="1" applyAlignment="1">
      <alignment horizontal="center"/>
    </xf>
    <xf numFmtId="0" fontId="125" fillId="0" borderId="3" xfId="19" applyFont="1" applyFill="1" applyBorder="1" applyAlignment="1">
      <alignment horizontal="center"/>
    </xf>
    <xf numFmtId="0" fontId="49" fillId="0" borderId="4" xfId="19" applyFont="1" applyFill="1" applyBorder="1" applyAlignment="1">
      <alignment vertical="center" wrapText="1"/>
    </xf>
    <xf numFmtId="0" fontId="55" fillId="0" borderId="5" xfId="19" applyFont="1" applyFill="1" applyBorder="1" applyAlignment="1">
      <alignment vertical="center"/>
    </xf>
    <xf numFmtId="3" fontId="49" fillId="0" borderId="0" xfId="19" applyNumberFormat="1" applyFont="1" applyFill="1" applyBorder="1" applyAlignment="1">
      <alignment horizontal="center"/>
    </xf>
    <xf numFmtId="0" fontId="55" fillId="0" borderId="0" xfId="19" applyFont="1" applyFill="1" applyBorder="1" applyAlignment="1">
      <alignment horizontal="center"/>
    </xf>
    <xf numFmtId="0" fontId="71" fillId="6" borderId="0" xfId="19" applyFont="1" applyFill="1"/>
    <xf numFmtId="3" fontId="71" fillId="6" borderId="0" xfId="19" applyNumberFormat="1" applyFont="1" applyFill="1"/>
    <xf numFmtId="0" fontId="49" fillId="0" borderId="0" xfId="19" applyFont="1" applyFill="1" applyBorder="1" applyAlignment="1">
      <alignment horizontal="center"/>
    </xf>
    <xf numFmtId="0" fontId="49" fillId="0" borderId="4" xfId="19" applyFont="1" applyFill="1" applyBorder="1" applyAlignment="1">
      <alignment wrapText="1"/>
    </xf>
    <xf numFmtId="0" fontId="49" fillId="0" borderId="0" xfId="19" applyFont="1" applyFill="1" applyBorder="1" applyAlignment="1">
      <alignment horizontal="center" vertical="center"/>
    </xf>
    <xf numFmtId="0" fontId="49" fillId="0" borderId="33" xfId="19" applyFont="1" applyFill="1" applyBorder="1"/>
    <xf numFmtId="0" fontId="49" fillId="0" borderId="22" xfId="19" applyFont="1" applyFill="1" applyBorder="1" applyAlignment="1">
      <alignment horizontal="center" vertical="center"/>
    </xf>
    <xf numFmtId="3" fontId="49" fillId="0" borderId="22" xfId="19" applyNumberFormat="1" applyFont="1" applyFill="1" applyBorder="1" applyAlignment="1">
      <alignment horizontal="center"/>
    </xf>
    <xf numFmtId="0" fontId="49" fillId="0" borderId="22" xfId="19" applyFont="1" applyFill="1" applyBorder="1" applyAlignment="1">
      <alignment horizontal="center"/>
    </xf>
    <xf numFmtId="3" fontId="55" fillId="0" borderId="0" xfId="19" applyNumberFormat="1" applyFont="1" applyFill="1" applyBorder="1" applyAlignment="1">
      <alignment horizontal="center"/>
    </xf>
    <xf numFmtId="0" fontId="49" fillId="0" borderId="3" xfId="19" applyFont="1" applyFill="1" applyBorder="1" applyAlignment="1">
      <alignment horizontal="left" wrapText="1"/>
    </xf>
    <xf numFmtId="3" fontId="49" fillId="0" borderId="0" xfId="19" applyNumberFormat="1" applyFont="1" applyFill="1" applyBorder="1" applyAlignment="1">
      <alignment horizontal="center" vertical="center"/>
    </xf>
    <xf numFmtId="0" fontId="71" fillId="6" borderId="0" xfId="19" applyFont="1" applyFill="1" applyBorder="1"/>
    <xf numFmtId="0" fontId="55" fillId="0" borderId="1" xfId="19" applyFont="1" applyFill="1" applyBorder="1" applyAlignment="1">
      <alignment horizontal="left"/>
    </xf>
    <xf numFmtId="0" fontId="55" fillId="0" borderId="1" xfId="19" applyFont="1" applyFill="1" applyBorder="1" applyAlignment="1">
      <alignment horizontal="center"/>
    </xf>
    <xf numFmtId="0" fontId="49" fillId="0" borderId="3" xfId="19" applyFont="1" applyFill="1" applyBorder="1" applyAlignment="1">
      <alignment vertical="center"/>
    </xf>
    <xf numFmtId="3" fontId="124" fillId="0" borderId="3" xfId="19" applyNumberFormat="1" applyFont="1" applyFill="1" applyBorder="1" applyAlignment="1">
      <alignment horizontal="center"/>
    </xf>
    <xf numFmtId="0" fontId="55" fillId="0" borderId="5" xfId="19" applyFont="1" applyFill="1" applyBorder="1" applyAlignment="1">
      <alignment horizontal="left"/>
    </xf>
    <xf numFmtId="3" fontId="55" fillId="0" borderId="1" xfId="19" applyNumberFormat="1" applyFont="1" applyFill="1" applyBorder="1" applyAlignment="1">
      <alignment horizontal="center" vertical="center"/>
    </xf>
    <xf numFmtId="0" fontId="71" fillId="2" borderId="0" xfId="19" applyFont="1" applyFill="1"/>
    <xf numFmtId="0" fontId="71" fillId="0" borderId="0" xfId="19" applyFont="1" applyFill="1"/>
    <xf numFmtId="0" fontId="55" fillId="0" borderId="3" xfId="19" applyFont="1" applyFill="1" applyBorder="1" applyAlignment="1">
      <alignment horizontal="left" wrapText="1"/>
    </xf>
    <xf numFmtId="3" fontId="49" fillId="0" borderId="2" xfId="19" applyNumberFormat="1" applyFont="1" applyFill="1" applyBorder="1" applyAlignment="1">
      <alignment horizontal="center"/>
    </xf>
    <xf numFmtId="0" fontId="49" fillId="0" borderId="2" xfId="19" applyFont="1" applyFill="1" applyBorder="1" applyAlignment="1">
      <alignment horizontal="left"/>
    </xf>
    <xf numFmtId="0" fontId="55" fillId="0" borderId="0" xfId="19" applyFont="1" applyFill="1" applyBorder="1" applyAlignment="1">
      <alignment horizontal="left" wrapText="1"/>
    </xf>
    <xf numFmtId="0" fontId="55" fillId="0" borderId="0" xfId="19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3" fontId="33" fillId="0" borderId="5" xfId="0" applyNumberFormat="1" applyFont="1" applyFill="1" applyBorder="1" applyAlignment="1">
      <alignment horizontal="center" vertical="center"/>
    </xf>
    <xf numFmtId="3" fontId="33" fillId="0" borderId="31" xfId="0" applyNumberFormat="1" applyFont="1" applyFill="1" applyBorder="1" applyAlignment="1">
      <alignment horizontal="center" vertical="center"/>
    </xf>
    <xf numFmtId="166" fontId="33" fillId="0" borderId="2" xfId="0" applyNumberFormat="1" applyFont="1" applyFill="1" applyBorder="1" applyAlignment="1">
      <alignment horizontal="center" vertical="center"/>
    </xf>
    <xf numFmtId="166" fontId="33" fillId="0" borderId="17" xfId="0" applyNumberFormat="1" applyFont="1" applyFill="1" applyBorder="1" applyAlignment="1">
      <alignment horizontal="center" vertical="center"/>
    </xf>
    <xf numFmtId="166" fontId="33" fillId="0" borderId="18" xfId="0" applyNumberFormat="1" applyFont="1" applyFill="1" applyBorder="1" applyAlignment="1">
      <alignment horizontal="center" vertical="center"/>
    </xf>
    <xf numFmtId="166" fontId="33" fillId="0" borderId="44" xfId="0" applyNumberFormat="1" applyFont="1" applyFill="1" applyBorder="1" applyAlignment="1">
      <alignment horizontal="center" vertical="center"/>
    </xf>
    <xf numFmtId="2" fontId="57" fillId="2" borderId="14" xfId="120" applyNumberFormat="1" applyFont="1" applyFill="1" applyBorder="1" applyAlignment="1">
      <alignment horizontal="center" wrapText="1"/>
    </xf>
    <xf numFmtId="0" fontId="33" fillId="0" borderId="3" xfId="0" applyFont="1" applyFill="1" applyBorder="1" applyAlignment="1">
      <alignment horizontal="left" vertical="center"/>
    </xf>
    <xf numFmtId="0" fontId="28" fillId="0" borderId="40" xfId="0" applyNumberFormat="1" applyFont="1" applyFill="1" applyBorder="1" applyAlignment="1">
      <alignment horizontal="center" vertical="center"/>
    </xf>
    <xf numFmtId="49" fontId="43" fillId="2" borderId="1" xfId="0" applyNumberFormat="1" applyFont="1" applyFill="1" applyBorder="1" applyAlignment="1">
      <alignment horizontal="center" vertical="center" wrapText="1"/>
    </xf>
    <xf numFmtId="49" fontId="43" fillId="2" borderId="2" xfId="0" applyNumberFormat="1" applyFont="1" applyFill="1" applyBorder="1" applyAlignment="1">
      <alignment horizontal="center" vertical="center" wrapText="1"/>
    </xf>
    <xf numFmtId="3" fontId="45" fillId="2" borderId="12" xfId="0" applyNumberFormat="1" applyFont="1" applyFill="1" applyBorder="1" applyAlignment="1">
      <alignment horizontal="center" vertical="center"/>
    </xf>
    <xf numFmtId="3" fontId="33" fillId="2" borderId="22" xfId="0" applyNumberFormat="1" applyFont="1" applyFill="1" applyBorder="1" applyAlignment="1">
      <alignment horizontal="center" vertical="center"/>
    </xf>
    <xf numFmtId="3" fontId="48" fillId="2" borderId="14" xfId="0" applyNumberFormat="1" applyFont="1" applyFill="1" applyBorder="1" applyAlignment="1">
      <alignment horizontal="center" vertical="center"/>
    </xf>
    <xf numFmtId="3" fontId="53" fillId="2" borderId="14" xfId="0" applyNumberFormat="1" applyFont="1" applyFill="1" applyBorder="1" applyAlignment="1">
      <alignment horizontal="center" vertical="center"/>
    </xf>
    <xf numFmtId="3" fontId="53" fillId="2" borderId="23" xfId="0" applyNumberFormat="1" applyFont="1" applyFill="1" applyBorder="1" applyAlignment="1">
      <alignment horizontal="center" vertical="center"/>
    </xf>
    <xf numFmtId="3" fontId="33" fillId="2" borderId="67" xfId="0" applyNumberFormat="1" applyFont="1" applyFill="1" applyBorder="1" applyAlignment="1">
      <alignment horizontal="center" vertical="center"/>
    </xf>
    <xf numFmtId="49" fontId="43" fillId="2" borderId="5" xfId="0" applyNumberFormat="1" applyFont="1" applyFill="1" applyBorder="1" applyAlignment="1">
      <alignment horizontal="center" vertical="center" wrapText="1"/>
    </xf>
    <xf numFmtId="49" fontId="43" fillId="2" borderId="31" xfId="0" applyNumberFormat="1" applyFont="1" applyFill="1" applyBorder="1" applyAlignment="1">
      <alignment horizontal="center" vertical="center" wrapText="1"/>
    </xf>
    <xf numFmtId="3" fontId="33" fillId="2" borderId="4" xfId="0" applyNumberFormat="1" applyFont="1" applyFill="1" applyBorder="1" applyAlignment="1">
      <alignment horizontal="center" vertical="center" wrapText="1"/>
    </xf>
    <xf numFmtId="3" fontId="33" fillId="2" borderId="29" xfId="0" applyNumberFormat="1" applyFont="1" applyFill="1" applyBorder="1" applyAlignment="1">
      <alignment horizontal="center" vertical="center" wrapText="1"/>
    </xf>
    <xf numFmtId="3" fontId="33" fillId="2" borderId="66" xfId="0" applyNumberFormat="1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vertical="top" wrapText="1"/>
    </xf>
    <xf numFmtId="0" fontId="49" fillId="0" borderId="29" xfId="0" applyFont="1" applyFill="1" applyBorder="1" applyAlignment="1">
      <alignment vertical="top" wrapText="1"/>
    </xf>
    <xf numFmtId="0" fontId="33" fillId="0" borderId="36" xfId="0" applyFont="1" applyFill="1" applyBorder="1"/>
    <xf numFmtId="0" fontId="33" fillId="0" borderId="66" xfId="0" applyFont="1" applyFill="1" applyBorder="1"/>
    <xf numFmtId="0" fontId="32" fillId="0" borderId="11" xfId="0" applyFont="1" applyFill="1" applyBorder="1"/>
    <xf numFmtId="3" fontId="33" fillId="0" borderId="60" xfId="0" applyNumberFormat="1" applyFont="1" applyFill="1" applyBorder="1" applyAlignment="1">
      <alignment horizontal="center" vertical="center"/>
    </xf>
    <xf numFmtId="167" fontId="33" fillId="0" borderId="58" xfId="0" applyNumberFormat="1" applyFont="1" applyFill="1" applyBorder="1" applyAlignment="1">
      <alignment horizontal="center"/>
    </xf>
    <xf numFmtId="0" fontId="28" fillId="0" borderId="17" xfId="0" applyFont="1" applyFill="1" applyBorder="1"/>
    <xf numFmtId="0" fontId="28" fillId="0" borderId="39" xfId="0" applyFont="1" applyFill="1" applyBorder="1"/>
    <xf numFmtId="0" fontId="33" fillId="0" borderId="17" xfId="0" applyFont="1" applyFill="1" applyBorder="1"/>
    <xf numFmtId="166" fontId="33" fillId="0" borderId="59" xfId="0" applyNumberFormat="1" applyFont="1" applyFill="1" applyBorder="1" applyAlignment="1">
      <alignment horizontal="center" vertical="center"/>
    </xf>
    <xf numFmtId="0" fontId="33" fillId="0" borderId="44" xfId="0" applyFont="1" applyFill="1" applyBorder="1"/>
    <xf numFmtId="166" fontId="33" fillId="0" borderId="65" xfId="0" applyNumberFormat="1" applyFont="1" applyFill="1" applyBorder="1" applyAlignment="1">
      <alignment horizontal="center" vertical="center"/>
    </xf>
    <xf numFmtId="166" fontId="33" fillId="0" borderId="68" xfId="0" applyNumberFormat="1" applyFont="1" applyFill="1" applyBorder="1" applyAlignment="1">
      <alignment horizontal="center" vertical="center"/>
    </xf>
    <xf numFmtId="0" fontId="32" fillId="0" borderId="57" xfId="0" applyFont="1" applyFill="1" applyBorder="1"/>
    <xf numFmtId="166" fontId="95" fillId="0" borderId="11" xfId="0" applyNumberFormat="1" applyFont="1" applyFill="1" applyBorder="1" applyAlignment="1">
      <alignment horizontal="center" vertical="center"/>
    </xf>
    <xf numFmtId="166" fontId="95" fillId="0" borderId="12" xfId="0" applyNumberFormat="1" applyFont="1" applyFill="1" applyBorder="1" applyAlignment="1">
      <alignment horizontal="center" vertical="center"/>
    </xf>
    <xf numFmtId="0" fontId="33" fillId="0" borderId="11" xfId="0" applyFont="1" applyFill="1" applyBorder="1"/>
    <xf numFmtId="0" fontId="33" fillId="0" borderId="58" xfId="0" applyFont="1" applyFill="1" applyBorder="1"/>
    <xf numFmtId="0" fontId="33" fillId="0" borderId="29" xfId="0" applyFont="1" applyFill="1" applyBorder="1"/>
    <xf numFmtId="0" fontId="28" fillId="0" borderId="57" xfId="0" applyFont="1" applyFill="1" applyBorder="1"/>
    <xf numFmtId="166" fontId="95" fillId="0" borderId="60" xfId="0" applyNumberFormat="1" applyFont="1" applyFill="1" applyBorder="1" applyAlignment="1">
      <alignment horizontal="center" vertical="center"/>
    </xf>
    <xf numFmtId="166" fontId="95" fillId="0" borderId="41" xfId="0" applyNumberFormat="1" applyFont="1" applyFill="1" applyBorder="1" applyAlignment="1">
      <alignment horizontal="center" vertical="center"/>
    </xf>
    <xf numFmtId="0" fontId="29" fillId="0" borderId="17" xfId="0" applyFont="1" applyFill="1" applyBorder="1"/>
    <xf numFmtId="167" fontId="29" fillId="0" borderId="18" xfId="0" applyNumberFormat="1" applyFont="1" applyFill="1" applyBorder="1" applyAlignment="1">
      <alignment horizontal="center"/>
    </xf>
    <xf numFmtId="0" fontId="29" fillId="0" borderId="24" xfId="0" applyFont="1" applyFill="1" applyBorder="1"/>
    <xf numFmtId="167" fontId="29" fillId="0" borderId="76" xfId="0" applyNumberFormat="1" applyFont="1" applyFill="1" applyBorder="1" applyAlignment="1">
      <alignment horizontal="center"/>
    </xf>
    <xf numFmtId="167" fontId="29" fillId="0" borderId="30" xfId="0" applyNumberFormat="1" applyFont="1" applyFill="1" applyBorder="1" applyAlignment="1">
      <alignment horizontal="center"/>
    </xf>
    <xf numFmtId="166" fontId="33" fillId="0" borderId="38" xfId="0" applyNumberFormat="1" applyFont="1" applyFill="1" applyBorder="1" applyAlignment="1">
      <alignment horizontal="center" vertical="center"/>
    </xf>
    <xf numFmtId="3" fontId="33" fillId="0" borderId="40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4" fontId="33" fillId="0" borderId="39" xfId="0" applyNumberFormat="1" applyFont="1" applyFill="1" applyBorder="1" applyAlignment="1">
      <alignment horizontal="center" vertical="center"/>
    </xf>
    <xf numFmtId="4" fontId="33" fillId="0" borderId="39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4" fontId="33" fillId="0" borderId="3" xfId="0" applyNumberFormat="1" applyFont="1" applyFill="1" applyBorder="1" applyAlignment="1">
      <alignment horizontal="center" vertical="center" wrapText="1"/>
    </xf>
    <xf numFmtId="4" fontId="33" fillId="0" borderId="3" xfId="0" applyNumberFormat="1" applyFont="1" applyFill="1" applyBorder="1" applyAlignment="1">
      <alignment horizontal="center" vertical="center"/>
    </xf>
    <xf numFmtId="2" fontId="56" fillId="0" borderId="14" xfId="120" applyNumberFormat="1" applyFont="1" applyFill="1" applyBorder="1" applyAlignment="1">
      <alignment horizontal="center" wrapText="1"/>
    </xf>
    <xf numFmtId="2" fontId="56" fillId="0" borderId="67" xfId="120" applyNumberFormat="1" applyFont="1" applyFill="1" applyBorder="1" applyAlignment="1">
      <alignment horizontal="center" wrapText="1"/>
    </xf>
    <xf numFmtId="0" fontId="43" fillId="0" borderId="55" xfId="0" applyFont="1" applyFill="1" applyBorder="1" applyAlignment="1">
      <alignment horizontal="center" vertical="center" wrapText="1"/>
    </xf>
    <xf numFmtId="0" fontId="28" fillId="0" borderId="41" xfId="0" applyFont="1" applyFill="1" applyBorder="1"/>
    <xf numFmtId="0" fontId="43" fillId="0" borderId="32" xfId="0" applyFont="1" applyFill="1" applyBorder="1" applyAlignment="1">
      <alignment horizontal="center" wrapText="1"/>
    </xf>
    <xf numFmtId="0" fontId="28" fillId="0" borderId="5" xfId="0" applyFont="1" applyFill="1" applyBorder="1"/>
    <xf numFmtId="0" fontId="28" fillId="0" borderId="1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left" wrapText="1"/>
    </xf>
    <xf numFmtId="0" fontId="57" fillId="0" borderId="14" xfId="0" applyFont="1" applyFill="1" applyBorder="1" applyAlignment="1">
      <alignment horizontal="left" wrapText="1"/>
    </xf>
    <xf numFmtId="0" fontId="56" fillId="0" borderId="67" xfId="0" applyFont="1" applyFill="1" applyBorder="1" applyAlignment="1">
      <alignment horizontal="left" wrapText="1"/>
    </xf>
    <xf numFmtId="166" fontId="29" fillId="0" borderId="1" xfId="0" applyNumberFormat="1" applyFont="1" applyFill="1" applyBorder="1" applyAlignment="1">
      <alignment horizontal="center" vertical="center"/>
    </xf>
    <xf numFmtId="166" fontId="33" fillId="0" borderId="39" xfId="0" applyNumberFormat="1" applyFont="1" applyFill="1" applyBorder="1" applyAlignment="1">
      <alignment horizontal="center" vertical="center"/>
    </xf>
    <xf numFmtId="166" fontId="33" fillId="0" borderId="2" xfId="0" applyNumberFormat="1" applyFont="1" applyFill="1" applyBorder="1" applyAlignment="1">
      <alignment horizontal="center" vertical="center" wrapText="1"/>
    </xf>
    <xf numFmtId="166" fontId="35" fillId="0" borderId="1" xfId="0" applyNumberFormat="1" applyFont="1" applyFill="1" applyBorder="1" applyAlignment="1">
      <alignment horizontal="center" vertical="center"/>
    </xf>
    <xf numFmtId="166" fontId="35" fillId="0" borderId="38" xfId="0" applyNumberFormat="1" applyFont="1" applyFill="1" applyBorder="1" applyAlignment="1">
      <alignment horizontal="center" vertical="center"/>
    </xf>
    <xf numFmtId="2" fontId="57" fillId="0" borderId="14" xfId="120" applyNumberFormat="1" applyFont="1" applyFill="1" applyBorder="1" applyAlignment="1">
      <alignment horizontal="center" wrapText="1"/>
    </xf>
    <xf numFmtId="166" fontId="33" fillId="0" borderId="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2" fillId="0" borderId="44" xfId="0" applyFont="1" applyFill="1" applyBorder="1" applyAlignment="1">
      <alignment vertical="center"/>
    </xf>
    <xf numFmtId="166" fontId="33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wrapText="1"/>
    </xf>
    <xf numFmtId="0" fontId="29" fillId="0" borderId="5" xfId="0" applyNumberFormat="1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horizontal="center" vertical="center"/>
    </xf>
    <xf numFmtId="166" fontId="33" fillId="2" borderId="3" xfId="0" applyNumberFormat="1" applyFont="1" applyFill="1" applyBorder="1" applyAlignment="1">
      <alignment horizontal="center" vertical="center" wrapText="1"/>
    </xf>
    <xf numFmtId="166" fontId="33" fillId="2" borderId="39" xfId="0" applyNumberFormat="1" applyFont="1" applyFill="1" applyBorder="1" applyAlignment="1">
      <alignment horizontal="center" vertical="center" wrapText="1"/>
    </xf>
    <xf numFmtId="166" fontId="33" fillId="2" borderId="31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wrapText="1"/>
    </xf>
    <xf numFmtId="0" fontId="33" fillId="0" borderId="1" xfId="0" applyFont="1" applyFill="1" applyBorder="1" applyAlignment="1">
      <alignment vertical="center" wrapText="1"/>
    </xf>
    <xf numFmtId="0" fontId="29" fillId="0" borderId="1" xfId="0" applyNumberFormat="1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vertical="center" wrapText="1"/>
    </xf>
    <xf numFmtId="0" fontId="29" fillId="0" borderId="67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vertical="top" wrapText="1"/>
    </xf>
    <xf numFmtId="0" fontId="55" fillId="0" borderId="66" xfId="0" applyFont="1" applyFill="1" applyBorder="1" applyAlignment="1">
      <alignment horizontal="center" vertical="top" wrapText="1"/>
    </xf>
    <xf numFmtId="0" fontId="55" fillId="0" borderId="5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38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3" fontId="33" fillId="0" borderId="55" xfId="0" applyNumberFormat="1" applyFont="1" applyFill="1" applyBorder="1" applyAlignment="1">
      <alignment horizontal="center"/>
    </xf>
    <xf numFmtId="3" fontId="33" fillId="0" borderId="52" xfId="0" applyNumberFormat="1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3" fontId="33" fillId="0" borderId="5" xfId="0" applyNumberFormat="1" applyFont="1" applyFill="1" applyBorder="1" applyAlignment="1">
      <alignment horizontal="center" vertical="center"/>
    </xf>
    <xf numFmtId="3" fontId="33" fillId="0" borderId="38" xfId="0" applyNumberFormat="1" applyFont="1" applyFill="1" applyBorder="1" applyAlignment="1">
      <alignment horizontal="center" vertical="center"/>
    </xf>
    <xf numFmtId="3" fontId="33" fillId="0" borderId="31" xfId="0" applyNumberFormat="1" applyFont="1" applyFill="1" applyBorder="1" applyAlignment="1">
      <alignment horizontal="center" vertical="center"/>
    </xf>
    <xf numFmtId="3" fontId="33" fillId="0" borderId="40" xfId="0" applyNumberFormat="1" applyFont="1" applyFill="1" applyBorder="1" applyAlignment="1">
      <alignment horizontal="center" vertical="center"/>
    </xf>
    <xf numFmtId="3" fontId="72" fillId="0" borderId="55" xfId="0" applyNumberFormat="1" applyFont="1" applyFill="1" applyBorder="1" applyAlignment="1">
      <alignment horizontal="center" vertical="center" wrapText="1"/>
    </xf>
    <xf numFmtId="3" fontId="72" fillId="0" borderId="52" xfId="0" applyNumberFormat="1" applyFont="1" applyFill="1" applyBorder="1" applyAlignment="1">
      <alignment horizontal="center" vertical="center" wrapText="1"/>
    </xf>
    <xf numFmtId="3" fontId="43" fillId="0" borderId="55" xfId="0" applyNumberFormat="1" applyFont="1" applyFill="1" applyBorder="1" applyAlignment="1">
      <alignment horizontal="center" vertical="center"/>
    </xf>
    <xf numFmtId="3" fontId="43" fillId="0" borderId="52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2" fontId="54" fillId="0" borderId="55" xfId="0" applyNumberFormat="1" applyFont="1" applyFill="1" applyBorder="1" applyAlignment="1">
      <alignment horizontal="center" vertical="center"/>
    </xf>
    <xf numFmtId="2" fontId="54" fillId="0" borderId="52" xfId="0" applyNumberFormat="1" applyFont="1" applyFill="1" applyBorder="1" applyAlignment="1">
      <alignment horizontal="center" vertical="center"/>
    </xf>
    <xf numFmtId="3" fontId="33" fillId="0" borderId="55" xfId="0" applyNumberFormat="1" applyFont="1" applyFill="1" applyBorder="1" applyAlignment="1">
      <alignment horizontal="center" vertical="center"/>
    </xf>
    <xf numFmtId="3" fontId="33" fillId="0" borderId="52" xfId="0" applyNumberFormat="1" applyFont="1" applyFill="1" applyBorder="1" applyAlignment="1">
      <alignment horizontal="center" vertical="center"/>
    </xf>
    <xf numFmtId="3" fontId="33" fillId="0" borderId="9" xfId="0" applyNumberFormat="1" applyFont="1" applyFill="1" applyBorder="1" applyAlignment="1">
      <alignment horizontal="center"/>
    </xf>
    <xf numFmtId="3" fontId="33" fillId="0" borderId="40" xfId="0" applyNumberFormat="1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 horizontal="center"/>
    </xf>
    <xf numFmtId="3" fontId="33" fillId="0" borderId="38" xfId="0" applyNumberFormat="1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3" fontId="33" fillId="0" borderId="31" xfId="0" applyNumberFormat="1" applyFont="1" applyFill="1" applyBorder="1" applyAlignment="1">
      <alignment horizontal="center"/>
    </xf>
    <xf numFmtId="3" fontId="33" fillId="0" borderId="5" xfId="0" applyNumberFormat="1" applyFont="1" applyFill="1" applyBorder="1" applyAlignment="1">
      <alignment horizontal="center"/>
    </xf>
    <xf numFmtId="0" fontId="76" fillId="0" borderId="5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 horizontal="center"/>
    </xf>
    <xf numFmtId="2" fontId="42" fillId="0" borderId="9" xfId="0" applyNumberFormat="1" applyFont="1" applyFill="1" applyBorder="1" applyAlignment="1">
      <alignment horizontal="center" vertical="center"/>
    </xf>
    <xf numFmtId="2" fontId="106" fillId="0" borderId="55" xfId="0" applyNumberFormat="1" applyFont="1" applyFill="1" applyBorder="1" applyAlignment="1">
      <alignment horizontal="center" vertical="center" wrapText="1"/>
    </xf>
    <xf numFmtId="2" fontId="73" fillId="0" borderId="5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right"/>
    </xf>
    <xf numFmtId="0" fontId="31" fillId="0" borderId="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67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Fill="1" applyBorder="1" applyAlignment="1">
      <alignment horizontal="center" vertical="center" wrapText="1"/>
    </xf>
    <xf numFmtId="2" fontId="30" fillId="0" borderId="44" xfId="0" applyNumberFormat="1" applyFont="1" applyFill="1" applyBorder="1" applyAlignment="1">
      <alignment horizontal="center" vertical="center" wrapText="1"/>
    </xf>
    <xf numFmtId="2" fontId="30" fillId="0" borderId="68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left" vertical="center" wrapText="1"/>
    </xf>
    <xf numFmtId="49" fontId="53" fillId="0" borderId="18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top" wrapText="1"/>
    </xf>
    <xf numFmtId="0" fontId="46" fillId="2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horizontal="center" vertical="center"/>
    </xf>
    <xf numFmtId="0" fontId="66" fillId="0" borderId="58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6" fillId="0" borderId="68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2" fontId="72" fillId="0" borderId="55" xfId="0" applyNumberFormat="1" applyFont="1" applyFill="1" applyBorder="1" applyAlignment="1">
      <alignment horizontal="center" vertical="center" wrapText="1"/>
    </xf>
    <xf numFmtId="2" fontId="72" fillId="0" borderId="52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44" xfId="0" applyFont="1" applyFill="1" applyBorder="1" applyAlignment="1">
      <alignment horizontal="left" vertical="center" wrapText="1"/>
    </xf>
    <xf numFmtId="0" fontId="45" fillId="0" borderId="68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2" fillId="0" borderId="57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67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 wrapText="1"/>
    </xf>
    <xf numFmtId="49" fontId="43" fillId="0" borderId="31" xfId="0" applyNumberFormat="1" applyFont="1" applyFill="1" applyBorder="1" applyAlignment="1">
      <alignment horizontal="center" vertical="center" wrapText="1"/>
    </xf>
    <xf numFmtId="2" fontId="72" fillId="0" borderId="71" xfId="0" applyNumberFormat="1" applyFont="1" applyFill="1" applyBorder="1" applyAlignment="1">
      <alignment horizontal="center" vertical="center" wrapText="1"/>
    </xf>
    <xf numFmtId="2" fontId="72" fillId="0" borderId="72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99" fillId="0" borderId="15" xfId="0" applyFont="1" applyFill="1" applyBorder="1" applyAlignment="1">
      <alignment horizontal="left" vertical="center" wrapText="1" indent="3"/>
    </xf>
    <xf numFmtId="0" fontId="46" fillId="0" borderId="10" xfId="0" applyFont="1" applyFill="1" applyBorder="1" applyAlignment="1">
      <alignment horizontal="left" vertical="center" wrapText="1"/>
    </xf>
    <xf numFmtId="0" fontId="46" fillId="0" borderId="44" xfId="0" applyFont="1" applyFill="1" applyBorder="1" applyAlignment="1">
      <alignment horizontal="left" vertical="center" wrapText="1"/>
    </xf>
    <xf numFmtId="0" fontId="46" fillId="0" borderId="68" xfId="0" applyFont="1" applyFill="1" applyBorder="1" applyAlignment="1">
      <alignment horizontal="left"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45" fillId="0" borderId="34" xfId="0" applyFont="1" applyFill="1" applyBorder="1" applyAlignment="1">
      <alignment horizontal="left" vertical="center" wrapText="1"/>
    </xf>
    <xf numFmtId="0" fontId="87" fillId="0" borderId="44" xfId="0" applyFont="1" applyFill="1" applyBorder="1" applyAlignment="1">
      <alignment horizontal="left" vertical="center" wrapText="1"/>
    </xf>
    <xf numFmtId="0" fontId="87" fillId="0" borderId="68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58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46" fillId="0" borderId="69" xfId="0" applyFont="1" applyFill="1" applyBorder="1" applyAlignment="1">
      <alignment horizontal="left" vertical="center" wrapText="1"/>
    </xf>
    <xf numFmtId="0" fontId="46" fillId="0" borderId="74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2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38" fillId="0" borderId="0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57" fillId="0" borderId="55" xfId="0" applyNumberFormat="1" applyFont="1" applyFill="1" applyBorder="1" applyAlignment="1">
      <alignment horizontal="center" vertical="center" wrapText="1"/>
    </xf>
    <xf numFmtId="49" fontId="57" fillId="0" borderId="50" xfId="0" applyNumberFormat="1" applyFont="1" applyFill="1" applyBorder="1" applyAlignment="1">
      <alignment horizontal="center" vertical="center" wrapText="1"/>
    </xf>
    <xf numFmtId="49" fontId="57" fillId="0" borderId="52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justify"/>
    </xf>
    <xf numFmtId="0" fontId="68" fillId="0" borderId="34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64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8" fillId="0" borderId="60" xfId="0" applyFont="1" applyFill="1" applyBorder="1" applyAlignment="1">
      <alignment horizontal="center" vertical="center" wrapText="1"/>
    </xf>
    <xf numFmtId="0" fontId="68" fillId="0" borderId="65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 wrapText="1"/>
    </xf>
    <xf numFmtId="0" fontId="56" fillId="0" borderId="57" xfId="0" applyFont="1" applyFill="1" applyBorder="1" applyAlignment="1">
      <alignment horizontal="center" vertical="top" wrapText="1"/>
    </xf>
    <xf numFmtId="0" fontId="56" fillId="0" borderId="29" xfId="0" applyFont="1" applyFill="1" applyBorder="1" applyAlignment="1">
      <alignment horizontal="center" vertical="top" wrapText="1"/>
    </xf>
    <xf numFmtId="0" fontId="56" fillId="0" borderId="66" xfId="0" applyFont="1" applyFill="1" applyBorder="1" applyAlignment="1">
      <alignment horizontal="center" vertical="top" wrapText="1"/>
    </xf>
    <xf numFmtId="0" fontId="67" fillId="0" borderId="73" xfId="0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center" vertical="center" wrapText="1"/>
    </xf>
    <xf numFmtId="0" fontId="68" fillId="0" borderId="70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8" fillId="0" borderId="69" xfId="0" applyFont="1" applyFill="1" applyBorder="1" applyAlignment="1">
      <alignment horizontal="center" vertical="center" wrapText="1"/>
    </xf>
    <xf numFmtId="0" fontId="56" fillId="0" borderId="0" xfId="19" applyFont="1" applyFill="1" applyBorder="1" applyAlignment="1">
      <alignment horizontal="left" vertical="center" wrapText="1"/>
    </xf>
    <xf numFmtId="0" fontId="49" fillId="0" borderId="0" xfId="19" applyFont="1" applyFill="1" applyBorder="1" applyAlignment="1">
      <alignment horizontal="left" vertical="center" wrapText="1"/>
    </xf>
    <xf numFmtId="0" fontId="56" fillId="0" borderId="0" xfId="19" applyFont="1" applyFill="1" applyAlignment="1">
      <alignment horizontal="left" wrapText="1"/>
    </xf>
    <xf numFmtId="0" fontId="56" fillId="0" borderId="0" xfId="19" applyFont="1" applyFill="1" applyAlignment="1">
      <alignment horizontal="left" vertical="center" wrapText="1"/>
    </xf>
    <xf numFmtId="0" fontId="85" fillId="0" borderId="0" xfId="19" applyFont="1" applyFill="1" applyBorder="1" applyAlignment="1">
      <alignment horizontal="center"/>
    </xf>
    <xf numFmtId="0" fontId="65" fillId="0" borderId="0" xfId="19" applyFont="1" applyFill="1" applyBorder="1" applyAlignment="1">
      <alignment horizontal="center"/>
    </xf>
    <xf numFmtId="0" fontId="66" fillId="0" borderId="1" xfId="19" applyFont="1" applyFill="1" applyBorder="1" applyAlignment="1">
      <alignment horizontal="center" vertical="center"/>
    </xf>
    <xf numFmtId="0" fontId="66" fillId="0" borderId="31" xfId="19" applyFont="1" applyFill="1" applyBorder="1" applyAlignment="1">
      <alignment horizontal="center" vertical="center"/>
    </xf>
    <xf numFmtId="0" fontId="55" fillId="0" borderId="55" xfId="19" applyFont="1" applyFill="1" applyBorder="1" applyAlignment="1">
      <alignment horizontal="center" vertical="center"/>
    </xf>
    <xf numFmtId="0" fontId="55" fillId="0" borderId="50" xfId="19" applyFont="1" applyFill="1" applyBorder="1" applyAlignment="1">
      <alignment horizontal="center" vertical="center"/>
    </xf>
    <xf numFmtId="0" fontId="66" fillId="5" borderId="55" xfId="19" applyFont="1" applyFill="1" applyBorder="1" applyAlignment="1">
      <alignment horizontal="center" vertical="center"/>
    </xf>
    <xf numFmtId="0" fontId="66" fillId="5" borderId="50" xfId="19" applyFont="1" applyFill="1" applyBorder="1" applyAlignment="1">
      <alignment horizontal="center" vertical="center"/>
    </xf>
    <xf numFmtId="0" fontId="66" fillId="5" borderId="40" xfId="19" applyFont="1" applyFill="1" applyBorder="1" applyAlignment="1">
      <alignment horizontal="center" vertical="center"/>
    </xf>
    <xf numFmtId="0" fontId="66" fillId="5" borderId="52" xfId="19" applyFont="1" applyFill="1" applyBorder="1" applyAlignment="1">
      <alignment horizontal="center" vertical="center"/>
    </xf>
    <xf numFmtId="0" fontId="66" fillId="5" borderId="10" xfId="19" applyFont="1" applyFill="1" applyBorder="1" applyAlignment="1">
      <alignment horizontal="center" vertical="center"/>
    </xf>
    <xf numFmtId="0" fontId="66" fillId="5" borderId="38" xfId="19" applyFont="1" applyFill="1" applyBorder="1" applyAlignment="1">
      <alignment horizontal="center" vertical="center"/>
    </xf>
    <xf numFmtId="0" fontId="66" fillId="5" borderId="5" xfId="19" applyFont="1" applyFill="1" applyBorder="1" applyAlignment="1">
      <alignment horizontal="center" vertical="center"/>
    </xf>
    <xf numFmtId="0" fontId="66" fillId="5" borderId="0" xfId="19" applyFont="1" applyFill="1" applyBorder="1" applyAlignment="1">
      <alignment horizontal="center" vertical="center"/>
    </xf>
    <xf numFmtId="0" fontId="66" fillId="5" borderId="39" xfId="19" applyFont="1" applyFill="1" applyBorder="1" applyAlignment="1">
      <alignment horizontal="center" vertical="center"/>
    </xf>
    <xf numFmtId="0" fontId="85" fillId="0" borderId="55" xfId="0" applyFont="1" applyFill="1" applyBorder="1" applyAlignment="1">
      <alignment horizontal="center" vertical="center" wrapText="1"/>
    </xf>
    <xf numFmtId="0" fontId="85" fillId="0" borderId="52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/>
    </xf>
    <xf numFmtId="0" fontId="85" fillId="0" borderId="1" xfId="0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31" fillId="0" borderId="55" xfId="0" applyNumberFormat="1" applyFont="1" applyFill="1" applyBorder="1" applyAlignment="1">
      <alignment horizontal="center" vertical="center"/>
    </xf>
    <xf numFmtId="2" fontId="31" fillId="0" borderId="50" xfId="0" applyNumberFormat="1" applyFont="1" applyFill="1" applyBorder="1" applyAlignment="1">
      <alignment horizontal="center" vertical="center"/>
    </xf>
    <xf numFmtId="2" fontId="31" fillId="0" borderId="52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167" fontId="49" fillId="0" borderId="38" xfId="0" applyNumberFormat="1" applyFont="1" applyFill="1" applyBorder="1" applyAlignment="1">
      <alignment horizontal="center" vertical="center"/>
    </xf>
    <xf numFmtId="167" fontId="49" fillId="0" borderId="39" xfId="0" applyNumberFormat="1" applyFont="1" applyFill="1" applyBorder="1" applyAlignment="1">
      <alignment horizontal="center" vertical="center"/>
    </xf>
    <xf numFmtId="167" fontId="49" fillId="0" borderId="40" xfId="0" applyNumberFormat="1" applyFont="1" applyFill="1" applyBorder="1" applyAlignment="1">
      <alignment horizontal="center" vertical="center"/>
    </xf>
    <xf numFmtId="170" fontId="49" fillId="0" borderId="60" xfId="1" applyNumberFormat="1" applyFont="1" applyFill="1" applyBorder="1" applyAlignment="1">
      <alignment horizontal="center" vertical="center"/>
    </xf>
    <xf numFmtId="170" fontId="49" fillId="0" borderId="59" xfId="1" applyNumberFormat="1" applyFont="1" applyFill="1" applyBorder="1" applyAlignment="1">
      <alignment horizontal="center" vertical="center"/>
    </xf>
    <xf numFmtId="170" fontId="49" fillId="0" borderId="65" xfId="1" applyNumberFormat="1" applyFont="1" applyFill="1" applyBorder="1" applyAlignment="1">
      <alignment horizontal="center" vertical="center"/>
    </xf>
    <xf numFmtId="170" fontId="49" fillId="0" borderId="38" xfId="1" applyNumberFormat="1" applyFont="1" applyFill="1" applyBorder="1" applyAlignment="1">
      <alignment horizontal="center" vertical="center"/>
    </xf>
    <xf numFmtId="170" fontId="49" fillId="0" borderId="39" xfId="1" applyNumberFormat="1" applyFont="1" applyFill="1" applyBorder="1" applyAlignment="1">
      <alignment horizontal="center" vertical="center"/>
    </xf>
    <xf numFmtId="170" fontId="49" fillId="0" borderId="40" xfId="1" applyNumberFormat="1" applyFont="1" applyFill="1" applyBorder="1" applyAlignment="1">
      <alignment horizontal="center" vertical="center"/>
    </xf>
    <xf numFmtId="167" fontId="49" fillId="0" borderId="75" xfId="0" applyNumberFormat="1" applyFont="1" applyFill="1" applyBorder="1" applyAlignment="1">
      <alignment horizontal="center" vertical="center"/>
    </xf>
    <xf numFmtId="167" fontId="49" fillId="0" borderId="7" xfId="0" applyNumberFormat="1" applyFont="1" applyFill="1" applyBorder="1" applyAlignment="1">
      <alignment horizontal="center" vertical="center"/>
    </xf>
    <xf numFmtId="167" fontId="49" fillId="0" borderId="76" xfId="0" applyNumberFormat="1" applyFont="1" applyFill="1" applyBorder="1" applyAlignment="1">
      <alignment horizontal="center" vertical="center"/>
    </xf>
    <xf numFmtId="1" fontId="55" fillId="0" borderId="60" xfId="0" applyNumberFormat="1" applyFont="1" applyFill="1" applyBorder="1" applyAlignment="1">
      <alignment horizontal="center" vertical="center"/>
    </xf>
    <xf numFmtId="1" fontId="55" fillId="0" borderId="59" xfId="0" applyNumberFormat="1" applyFont="1" applyFill="1" applyBorder="1" applyAlignment="1">
      <alignment horizontal="center" vertical="center"/>
    </xf>
    <xf numFmtId="1" fontId="55" fillId="0" borderId="65" xfId="0" applyNumberFormat="1" applyFont="1" applyFill="1" applyBorder="1" applyAlignment="1">
      <alignment horizontal="center" vertical="center"/>
    </xf>
    <xf numFmtId="170" fontId="49" fillId="0" borderId="12" xfId="1" applyNumberFormat="1" applyFont="1" applyFill="1" applyBorder="1" applyAlignment="1">
      <alignment horizontal="center" vertical="center"/>
    </xf>
    <xf numFmtId="170" fontId="49" fillId="0" borderId="14" xfId="1" applyNumberFormat="1" applyFont="1" applyFill="1" applyBorder="1" applyAlignment="1">
      <alignment horizontal="center" vertical="center"/>
    </xf>
    <xf numFmtId="170" fontId="49" fillId="0" borderId="67" xfId="1" applyNumberFormat="1" applyFont="1" applyFill="1" applyBorder="1" applyAlignment="1">
      <alignment horizontal="center" vertical="center"/>
    </xf>
    <xf numFmtId="168" fontId="55" fillId="0" borderId="36" xfId="0" applyNumberFormat="1" applyFont="1" applyFill="1" applyBorder="1" applyAlignment="1">
      <alignment vertical="center" wrapText="1"/>
    </xf>
    <xf numFmtId="168" fontId="55" fillId="0" borderId="15" xfId="0" applyNumberFormat="1" applyFont="1" applyFill="1" applyBorder="1" applyAlignment="1">
      <alignment vertical="center" wrapText="1"/>
    </xf>
    <xf numFmtId="168" fontId="55" fillId="0" borderId="4" xfId="0" applyNumberFormat="1" applyFont="1" applyFill="1" applyBorder="1" applyAlignment="1">
      <alignment vertical="center" wrapText="1"/>
    </xf>
    <xf numFmtId="168" fontId="55" fillId="0" borderId="0" xfId="0" applyNumberFormat="1" applyFont="1" applyFill="1" applyBorder="1" applyAlignment="1">
      <alignment vertical="center" wrapText="1"/>
    </xf>
    <xf numFmtId="168" fontId="55" fillId="0" borderId="31" xfId="0" applyNumberFormat="1" applyFont="1" applyFill="1" applyBorder="1" applyAlignment="1">
      <alignment vertical="center" wrapText="1"/>
    </xf>
    <xf numFmtId="168" fontId="55" fillId="0" borderId="9" xfId="0" applyNumberFormat="1" applyFont="1" applyFill="1" applyBorder="1" applyAlignment="1">
      <alignment vertical="center" wrapText="1"/>
    </xf>
    <xf numFmtId="167" fontId="49" fillId="0" borderId="62" xfId="0" applyNumberFormat="1" applyFont="1" applyFill="1" applyBorder="1" applyAlignment="1">
      <alignment horizontal="center" vertical="center"/>
    </xf>
    <xf numFmtId="170" fontId="49" fillId="0" borderId="26" xfId="1" applyNumberFormat="1" applyFont="1" applyFill="1" applyBorder="1" applyAlignment="1">
      <alignment horizontal="center" vertical="center"/>
    </xf>
    <xf numFmtId="170" fontId="49" fillId="0" borderId="8" xfId="1" applyNumberFormat="1" applyFont="1" applyFill="1" applyBorder="1" applyAlignment="1">
      <alignment horizontal="center" vertical="center"/>
    </xf>
    <xf numFmtId="170" fontId="49" fillId="0" borderId="56" xfId="1" applyNumberFormat="1" applyFont="1" applyFill="1" applyBorder="1" applyAlignment="1">
      <alignment horizontal="center" vertical="center"/>
    </xf>
    <xf numFmtId="170" fontId="49" fillId="0" borderId="62" xfId="1" applyNumberFormat="1" applyFont="1" applyFill="1" applyBorder="1" applyAlignment="1">
      <alignment horizontal="center" vertical="center"/>
    </xf>
    <xf numFmtId="170" fontId="49" fillId="0" borderId="7" xfId="1" applyNumberFormat="1" applyFont="1" applyFill="1" applyBorder="1" applyAlignment="1">
      <alignment horizontal="center" vertical="center"/>
    </xf>
    <xf numFmtId="170" fontId="49" fillId="0" borderId="76" xfId="1" applyNumberFormat="1" applyFont="1" applyFill="1" applyBorder="1" applyAlignment="1">
      <alignment horizontal="center" vertical="center"/>
    </xf>
    <xf numFmtId="170" fontId="49" fillId="0" borderId="1" xfId="1" applyNumberFormat="1" applyFont="1" applyFill="1" applyBorder="1" applyAlignment="1">
      <alignment horizontal="center" vertical="center"/>
    </xf>
    <xf numFmtId="170" fontId="49" fillId="0" borderId="3" xfId="1" applyNumberFormat="1" applyFont="1" applyFill="1" applyBorder="1" applyAlignment="1">
      <alignment horizontal="center" vertical="center"/>
    </xf>
    <xf numFmtId="170" fontId="49" fillId="0" borderId="2" xfId="1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167" fontId="49" fillId="0" borderId="1" xfId="0" applyNumberFormat="1" applyFont="1" applyFill="1" applyBorder="1" applyAlignment="1">
      <alignment horizontal="center" vertical="center"/>
    </xf>
    <xf numFmtId="167" fontId="49" fillId="0" borderId="3" xfId="0" applyNumberFormat="1" applyFont="1" applyFill="1" applyBorder="1" applyAlignment="1">
      <alignment horizontal="center" vertical="center"/>
    </xf>
    <xf numFmtId="167" fontId="49" fillId="0" borderId="2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49" fontId="55" fillId="0" borderId="5" xfId="0" applyNumberFormat="1" applyFont="1" applyFill="1" applyBorder="1" applyAlignment="1">
      <alignment vertical="center" wrapText="1"/>
    </xf>
    <xf numFmtId="0" fontId="98" fillId="0" borderId="38" xfId="0" applyFont="1" applyFill="1" applyBorder="1" applyAlignment="1">
      <alignment vertical="center"/>
    </xf>
    <xf numFmtId="49" fontId="98" fillId="0" borderId="4" xfId="0" applyNumberFormat="1" applyFont="1" applyFill="1" applyBorder="1" applyAlignment="1">
      <alignment vertical="center" wrapText="1"/>
    </xf>
    <xf numFmtId="0" fontId="98" fillId="0" borderId="39" xfId="0" applyFont="1" applyFill="1" applyBorder="1" applyAlignment="1">
      <alignment vertical="center"/>
    </xf>
    <xf numFmtId="49" fontId="98" fillId="0" borderId="31" xfId="0" applyNumberFormat="1" applyFont="1" applyFill="1" applyBorder="1" applyAlignment="1">
      <alignment vertical="center" wrapText="1"/>
    </xf>
    <xf numFmtId="0" fontId="98" fillId="0" borderId="40" xfId="0" applyFont="1" applyFill="1" applyBorder="1" applyAlignment="1">
      <alignment vertical="center"/>
    </xf>
    <xf numFmtId="168" fontId="55" fillId="0" borderId="5" xfId="0" applyNumberFormat="1" applyFont="1" applyFill="1" applyBorder="1" applyAlignment="1">
      <alignment vertical="center" wrapText="1"/>
    </xf>
    <xf numFmtId="168" fontId="55" fillId="0" borderId="38" xfId="0" applyNumberFormat="1" applyFont="1" applyFill="1" applyBorder="1" applyAlignment="1">
      <alignment vertical="center" wrapText="1"/>
    </xf>
    <xf numFmtId="168" fontId="55" fillId="0" borderId="39" xfId="0" applyNumberFormat="1" applyFont="1" applyFill="1" applyBorder="1" applyAlignment="1">
      <alignment vertical="center" wrapText="1"/>
    </xf>
    <xf numFmtId="168" fontId="55" fillId="0" borderId="40" xfId="0" applyNumberFormat="1" applyFont="1" applyFill="1" applyBorder="1" applyAlignment="1">
      <alignment vertical="center" wrapText="1"/>
    </xf>
    <xf numFmtId="170" fontId="49" fillId="0" borderId="75" xfId="1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wrapText="1"/>
    </xf>
    <xf numFmtId="0" fontId="57" fillId="0" borderId="50" xfId="0" applyFont="1" applyFill="1" applyBorder="1" applyAlignment="1">
      <alignment horizontal="center" wrapText="1"/>
    </xf>
    <xf numFmtId="0" fontId="57" fillId="0" borderId="52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 wrapText="1"/>
    </xf>
    <xf numFmtId="0" fontId="56" fillId="0" borderId="58" xfId="0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 wrapText="1"/>
    </xf>
    <xf numFmtId="0" fontId="56" fillId="0" borderId="62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horizontal="center" vertical="center"/>
    </xf>
    <xf numFmtId="0" fontId="56" fillId="0" borderId="58" xfId="0" applyFont="1" applyFill="1" applyBorder="1" applyAlignment="1">
      <alignment horizontal="center" vertical="center"/>
    </xf>
    <xf numFmtId="2" fontId="56" fillId="0" borderId="62" xfId="0" applyNumberFormat="1" applyFont="1" applyFill="1" applyBorder="1" applyAlignment="1">
      <alignment horizontal="center" vertical="center" wrapText="1"/>
    </xf>
    <xf numFmtId="2" fontId="56" fillId="0" borderId="37" xfId="0" applyNumberFormat="1" applyFont="1" applyFill="1" applyBorder="1" applyAlignment="1">
      <alignment horizontal="center" vertical="center" wrapText="1"/>
    </xf>
    <xf numFmtId="49" fontId="56" fillId="0" borderId="27" xfId="0" applyNumberFormat="1" applyFont="1" applyFill="1" applyBorder="1" applyAlignment="1">
      <alignment horizontal="center" vertical="center" wrapText="1"/>
    </xf>
    <xf numFmtId="49" fontId="56" fillId="0" borderId="64" xfId="0" applyNumberFormat="1" applyFont="1" applyFill="1" applyBorder="1" applyAlignment="1">
      <alignment horizontal="center" vertical="center" wrapText="1"/>
    </xf>
    <xf numFmtId="49" fontId="56" fillId="0" borderId="28" xfId="0" applyNumberFormat="1" applyFont="1" applyFill="1" applyBorder="1" applyAlignment="1">
      <alignment horizontal="center" vertical="center" wrapText="1"/>
    </xf>
    <xf numFmtId="2" fontId="56" fillId="0" borderId="55" xfId="0" applyNumberFormat="1" applyFont="1" applyFill="1" applyBorder="1" applyAlignment="1">
      <alignment horizontal="center" vertical="center" wrapText="1"/>
    </xf>
    <xf numFmtId="2" fontId="56" fillId="0" borderId="50" xfId="0" applyNumberFormat="1" applyFont="1" applyFill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center" vertical="center" wrapText="1"/>
    </xf>
    <xf numFmtId="0" fontId="56" fillId="0" borderId="50" xfId="0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73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left" vertical="top" wrapText="1"/>
    </xf>
    <xf numFmtId="0" fontId="56" fillId="0" borderId="46" xfId="0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wrapText="1"/>
    </xf>
    <xf numFmtId="0" fontId="65" fillId="0" borderId="50" xfId="0" applyFont="1" applyFill="1" applyBorder="1" applyAlignment="1">
      <alignment horizontal="center" wrapText="1"/>
    </xf>
    <xf numFmtId="0" fontId="65" fillId="0" borderId="52" xfId="0" applyFont="1" applyFill="1" applyBorder="1" applyAlignment="1">
      <alignment horizontal="center" wrapText="1"/>
    </xf>
    <xf numFmtId="0" fontId="56" fillId="0" borderId="3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49" fontId="56" fillId="0" borderId="51" xfId="0" applyNumberFormat="1" applyFont="1" applyFill="1" applyBorder="1" applyAlignment="1">
      <alignment horizontal="center" vertical="center" wrapText="1"/>
    </xf>
    <xf numFmtId="2" fontId="56" fillId="0" borderId="27" xfId="0" applyNumberFormat="1" applyFont="1" applyFill="1" applyBorder="1" applyAlignment="1">
      <alignment horizontal="center" vertical="center" wrapText="1"/>
    </xf>
    <xf numFmtId="2" fontId="56" fillId="0" borderId="64" xfId="0" applyNumberFormat="1" applyFont="1" applyFill="1" applyBorder="1" applyAlignment="1">
      <alignment horizontal="center" vertical="center" wrapText="1"/>
    </xf>
    <xf numFmtId="2" fontId="56" fillId="0" borderId="51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38" xfId="0" applyFont="1" applyFill="1" applyBorder="1" applyAlignment="1">
      <alignment horizontal="center" wrapText="1"/>
    </xf>
    <xf numFmtId="2" fontId="56" fillId="0" borderId="52" xfId="0" applyNumberFormat="1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/>
    </xf>
    <xf numFmtId="0" fontId="56" fillId="0" borderId="70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60" xfId="0" applyFont="1" applyFill="1" applyBorder="1" applyAlignment="1">
      <alignment horizontal="center"/>
    </xf>
    <xf numFmtId="0" fontId="56" fillId="0" borderId="58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vertical="top" wrapText="1"/>
    </xf>
    <xf numFmtId="0" fontId="56" fillId="0" borderId="29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43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56" fillId="0" borderId="59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 vertical="top" wrapText="1"/>
    </xf>
    <xf numFmtId="0" fontId="56" fillId="0" borderId="59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horizontal="center" vertical="top" wrapText="1"/>
    </xf>
    <xf numFmtId="0" fontId="56" fillId="0" borderId="44" xfId="0" applyFont="1" applyFill="1" applyBorder="1" applyAlignment="1">
      <alignment horizontal="center" vertical="top" wrapText="1"/>
    </xf>
    <xf numFmtId="0" fontId="56" fillId="0" borderId="65" xfId="0" applyFont="1" applyFill="1" applyBorder="1" applyAlignment="1">
      <alignment horizontal="center" vertical="top" wrapText="1"/>
    </xf>
    <xf numFmtId="0" fontId="56" fillId="0" borderId="68" xfId="0" applyFont="1" applyFill="1" applyBorder="1" applyAlignment="1">
      <alignment horizontal="center" vertical="top" wrapText="1"/>
    </xf>
    <xf numFmtId="0" fontId="56" fillId="0" borderId="66" xfId="0" applyFont="1" applyFill="1" applyBorder="1" applyAlignment="1">
      <alignment horizontal="center"/>
    </xf>
    <xf numFmtId="0" fontId="56" fillId="0" borderId="54" xfId="0" applyFont="1" applyFill="1" applyBorder="1" applyAlignment="1">
      <alignment horizontal="center"/>
    </xf>
    <xf numFmtId="0" fontId="56" fillId="0" borderId="45" xfId="0" applyFont="1" applyFill="1" applyBorder="1" applyAlignment="1">
      <alignment horizontal="center"/>
    </xf>
    <xf numFmtId="0" fontId="56" fillId="0" borderId="44" xfId="0" applyFont="1" applyFill="1" applyBorder="1" applyAlignment="1">
      <alignment horizontal="center"/>
    </xf>
    <xf numFmtId="0" fontId="56" fillId="0" borderId="65" xfId="0" applyFont="1" applyFill="1" applyBorder="1" applyAlignment="1">
      <alignment horizontal="center"/>
    </xf>
    <xf numFmtId="0" fontId="56" fillId="0" borderId="68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56" fillId="0" borderId="76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 vertical="top" wrapText="1"/>
    </xf>
    <xf numFmtId="0" fontId="56" fillId="0" borderId="70" xfId="0" applyFont="1" applyFill="1" applyBorder="1" applyAlignment="1">
      <alignment horizontal="center" vertical="top" wrapText="1"/>
    </xf>
    <xf numFmtId="0" fontId="56" fillId="0" borderId="34" xfId="0" applyFont="1" applyFill="1" applyBorder="1" applyAlignment="1">
      <alignment horizontal="center" vertical="top" wrapText="1"/>
    </xf>
    <xf numFmtId="0" fontId="56" fillId="0" borderId="57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 vertical="top" wrapText="1"/>
    </xf>
    <xf numFmtId="0" fontId="56" fillId="0" borderId="64" xfId="0" applyFont="1" applyFill="1" applyBorder="1" applyAlignment="1">
      <alignment horizontal="center" vertical="top" wrapText="1"/>
    </xf>
    <xf numFmtId="0" fontId="56" fillId="0" borderId="28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56" fillId="0" borderId="52" xfId="0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/>
    </xf>
    <xf numFmtId="0" fontId="65" fillId="0" borderId="52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top" wrapText="1"/>
    </xf>
    <xf numFmtId="0" fontId="56" fillId="0" borderId="50" xfId="0" applyFont="1" applyFill="1" applyBorder="1" applyAlignment="1">
      <alignment horizontal="center" vertical="top" wrapText="1"/>
    </xf>
    <xf numFmtId="0" fontId="56" fillId="0" borderId="52" xfId="0" applyFont="1" applyFill="1" applyBorder="1" applyAlignment="1">
      <alignment horizontal="center" vertical="top" wrapText="1"/>
    </xf>
    <xf numFmtId="0" fontId="65" fillId="0" borderId="55" xfId="0" applyFont="1" applyFill="1" applyBorder="1" applyAlignment="1">
      <alignment horizontal="center" vertical="center" wrapText="1"/>
    </xf>
    <xf numFmtId="0" fontId="65" fillId="0" borderId="52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38" xfId="0" applyFont="1" applyFill="1" applyBorder="1" applyAlignment="1">
      <alignment horizontal="center" vertical="top" wrapText="1"/>
    </xf>
    <xf numFmtId="0" fontId="65" fillId="0" borderId="5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center" vertical="center" wrapText="1"/>
    </xf>
    <xf numFmtId="167" fontId="56" fillId="0" borderId="55" xfId="0" applyNumberFormat="1" applyFont="1" applyFill="1" applyBorder="1" applyAlignment="1">
      <alignment horizontal="center" vertical="center"/>
    </xf>
    <xf numFmtId="167" fontId="56" fillId="0" borderId="50" xfId="0" applyNumberFormat="1" applyFont="1" applyFill="1" applyBorder="1" applyAlignment="1">
      <alignment horizontal="center" vertical="center"/>
    </xf>
    <xf numFmtId="167" fontId="56" fillId="0" borderId="52" xfId="0" applyNumberFormat="1" applyFont="1" applyFill="1" applyBorder="1" applyAlignment="1">
      <alignment horizontal="center" vertical="center"/>
    </xf>
    <xf numFmtId="2" fontId="56" fillId="0" borderId="55" xfId="0" applyNumberFormat="1" applyFont="1" applyFill="1" applyBorder="1" applyAlignment="1">
      <alignment horizontal="center" vertical="center"/>
    </xf>
    <xf numFmtId="2" fontId="56" fillId="0" borderId="50" xfId="0" applyNumberFormat="1" applyFont="1" applyFill="1" applyBorder="1" applyAlignment="1">
      <alignment horizontal="center" vertical="center"/>
    </xf>
    <xf numFmtId="2" fontId="56" fillId="0" borderId="52" xfId="0" applyNumberFormat="1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167" fontId="56" fillId="0" borderId="5" xfId="0" applyNumberFormat="1" applyFont="1" applyFill="1" applyBorder="1" applyAlignment="1">
      <alignment horizontal="center" vertical="center"/>
    </xf>
    <xf numFmtId="167" fontId="56" fillId="0" borderId="10" xfId="0" applyNumberFormat="1" applyFont="1" applyFill="1" applyBorder="1" applyAlignment="1">
      <alignment horizontal="center" vertical="center"/>
    </xf>
    <xf numFmtId="167" fontId="56" fillId="0" borderId="38" xfId="0" applyNumberFormat="1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2" fontId="56" fillId="0" borderId="5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2" fontId="56" fillId="0" borderId="38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top" wrapText="1"/>
    </xf>
    <xf numFmtId="0" fontId="68" fillId="0" borderId="73" xfId="0" applyFont="1" applyFill="1" applyBorder="1" applyAlignment="1">
      <alignment horizontal="center" vertical="top" wrapText="1"/>
    </xf>
    <xf numFmtId="0" fontId="68" fillId="0" borderId="64" xfId="0" applyFont="1" applyFill="1" applyBorder="1" applyAlignment="1">
      <alignment horizontal="center" vertical="top" wrapText="1"/>
    </xf>
    <xf numFmtId="0" fontId="68" fillId="0" borderId="51" xfId="0" applyFont="1" applyFill="1" applyBorder="1" applyAlignment="1">
      <alignment horizontal="center" vertical="top" wrapText="1"/>
    </xf>
    <xf numFmtId="0" fontId="68" fillId="0" borderId="55" xfId="0" applyFont="1" applyFill="1" applyBorder="1" applyAlignment="1">
      <alignment horizontal="center" vertical="top" wrapText="1"/>
    </xf>
    <xf numFmtId="0" fontId="68" fillId="0" borderId="50" xfId="0" applyFont="1" applyFill="1" applyBorder="1" applyAlignment="1">
      <alignment horizontal="center" vertical="top" wrapText="1"/>
    </xf>
    <xf numFmtId="0" fontId="68" fillId="0" borderId="52" xfId="0" applyFont="1" applyFill="1" applyBorder="1" applyAlignment="1">
      <alignment horizontal="center" vertical="top" wrapText="1"/>
    </xf>
    <xf numFmtId="0" fontId="68" fillId="0" borderId="27" xfId="0" applyFont="1" applyFill="1" applyBorder="1" applyAlignment="1">
      <alignment horizontal="center" vertical="top" wrapText="1"/>
    </xf>
    <xf numFmtId="0" fontId="68" fillId="0" borderId="28" xfId="0" applyFont="1" applyFill="1" applyBorder="1" applyAlignment="1">
      <alignment horizontal="center" vertical="top" wrapText="1"/>
    </xf>
    <xf numFmtId="4" fontId="56" fillId="0" borderId="55" xfId="0" applyNumberFormat="1" applyFont="1" applyFill="1" applyBorder="1" applyAlignment="1">
      <alignment horizontal="center" vertical="center"/>
    </xf>
    <xf numFmtId="4" fontId="56" fillId="0" borderId="50" xfId="0" applyNumberFormat="1" applyFont="1" applyFill="1" applyBorder="1" applyAlignment="1">
      <alignment horizontal="center" vertical="center"/>
    </xf>
    <xf numFmtId="4" fontId="56" fillId="0" borderId="52" xfId="0" applyNumberFormat="1" applyFont="1" applyFill="1" applyBorder="1" applyAlignment="1">
      <alignment horizontal="center" vertical="center"/>
    </xf>
    <xf numFmtId="1" fontId="56" fillId="0" borderId="55" xfId="0" applyNumberFormat="1" applyFont="1" applyFill="1" applyBorder="1" applyAlignment="1">
      <alignment horizontal="center" vertical="center"/>
    </xf>
    <xf numFmtId="1" fontId="56" fillId="0" borderId="50" xfId="0" applyNumberFormat="1" applyFont="1" applyFill="1" applyBorder="1" applyAlignment="1">
      <alignment horizontal="center" vertical="center"/>
    </xf>
    <xf numFmtId="1" fontId="56" fillId="0" borderId="52" xfId="0" applyNumberFormat="1" applyFont="1" applyFill="1" applyBorder="1" applyAlignment="1">
      <alignment horizontal="center" vertical="center"/>
    </xf>
    <xf numFmtId="2" fontId="56" fillId="0" borderId="31" xfId="0" applyNumberFormat="1" applyFont="1" applyFill="1" applyBorder="1" applyAlignment="1">
      <alignment horizontal="center" vertical="center"/>
    </xf>
    <xf numFmtId="2" fontId="56" fillId="0" borderId="9" xfId="0" applyNumberFormat="1" applyFont="1" applyFill="1" applyBorder="1" applyAlignment="1">
      <alignment horizontal="center" vertical="center"/>
    </xf>
    <xf numFmtId="2" fontId="56" fillId="0" borderId="40" xfId="0" applyNumberFormat="1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65" fillId="0" borderId="4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 shrinkToFit="1"/>
    </xf>
    <xf numFmtId="0" fontId="4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166" fontId="33" fillId="0" borderId="0" xfId="0" applyNumberFormat="1" applyFont="1" applyFill="1" applyBorder="1"/>
    <xf numFmtId="4" fontId="33" fillId="0" borderId="0" xfId="0" applyNumberFormat="1" applyFont="1" applyFill="1" applyBorder="1"/>
    <xf numFmtId="166" fontId="32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/>
    <xf numFmtId="166" fontId="33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wrapText="1"/>
    </xf>
    <xf numFmtId="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28" fillId="0" borderId="0" xfId="0" applyNumberFormat="1" applyFont="1" applyFill="1" applyBorder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0" fontId="72" fillId="0" borderId="0" xfId="0" applyFont="1" applyFill="1" applyBorder="1"/>
    <xf numFmtId="4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/>
    </xf>
    <xf numFmtId="166" fontId="29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7" fontId="29" fillId="3" borderId="0" xfId="0" applyNumberFormat="1" applyFont="1" applyFill="1" applyBorder="1" applyAlignment="1">
      <alignment horizontal="center"/>
    </xf>
    <xf numFmtId="167" fontId="29" fillId="8" borderId="0" xfId="0" applyNumberFormat="1" applyFont="1" applyFill="1" applyBorder="1" applyAlignment="1">
      <alignment horizontal="center"/>
    </xf>
  </cellXfs>
  <cellStyles count="288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Обычный 6" xfId="238"/>
    <cellStyle name="Обычный 7" xfId="240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7301775213218216E-2"/>
                  <c:y val="-3.764962778151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02498713863517E-2"/>
                  <c:y val="4.1033470554535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714514470242777E-2"/>
                  <c:y val="-4.181731045882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68088872378936E-2"/>
                  <c:y val="-5.6296833168662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диаграмма!$AU$27:$BC$27</c:f>
              <c:strCache>
                <c:ptCount val="9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  <c:pt idx="7">
                  <c:v>3 кв. 2016</c:v>
                </c:pt>
                <c:pt idx="8">
                  <c:v>4 кв. 2016</c:v>
                </c:pt>
              </c:strCache>
            </c:strRef>
          </c:cat>
          <c:val>
            <c:numRef>
              <c:f>диаграмма!$AU$28:$BC$28</c:f>
              <c:numCache>
                <c:formatCode>#,##0</c:formatCode>
                <c:ptCount val="9"/>
                <c:pt idx="0">
                  <c:v>3268</c:v>
                </c:pt>
                <c:pt idx="1">
                  <c:v>2336</c:v>
                </c:pt>
                <c:pt idx="2">
                  <c:v>3474</c:v>
                </c:pt>
                <c:pt idx="3">
                  <c:v>3157</c:v>
                </c:pt>
                <c:pt idx="4">
                  <c:v>3619</c:v>
                </c:pt>
                <c:pt idx="5">
                  <c:v>2842</c:v>
                </c:pt>
                <c:pt idx="6">
                  <c:v>3131</c:v>
                </c:pt>
                <c:pt idx="7">
                  <c:v>3030</c:v>
                </c:pt>
                <c:pt idx="8">
                  <c:v>3466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1.31125412467657E-3"/>
                  <c:y val="-2.9033288931217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722180870948084E-2"/>
                  <c:y val="2.9807847467655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50541032279324E-2"/>
                  <c:y val="4.819095652283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511858424897967E-3"/>
                  <c:y val="-2.0599418026415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43570535681033E-2"/>
                  <c:y val="3.96722975452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00280340598513E-2"/>
                  <c:y val="3.268649679956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диаграмма!$AU$27:$BC$27</c:f>
              <c:strCache>
                <c:ptCount val="9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  <c:pt idx="7">
                  <c:v>3 кв. 2016</c:v>
                </c:pt>
                <c:pt idx="8">
                  <c:v>4 кв. 2016</c:v>
                </c:pt>
              </c:strCache>
            </c:strRef>
          </c:cat>
          <c:val>
            <c:numRef>
              <c:f>диаграмма!$AU$29:$BC$29</c:f>
              <c:numCache>
                <c:formatCode>#,##0</c:formatCode>
                <c:ptCount val="9"/>
                <c:pt idx="0">
                  <c:v>3870</c:v>
                </c:pt>
                <c:pt idx="1">
                  <c:v>2735</c:v>
                </c:pt>
                <c:pt idx="2">
                  <c:v>3111</c:v>
                </c:pt>
                <c:pt idx="3">
                  <c:v>3845</c:v>
                </c:pt>
                <c:pt idx="4">
                  <c:v>3435</c:v>
                </c:pt>
                <c:pt idx="5">
                  <c:v>2684</c:v>
                </c:pt>
                <c:pt idx="6">
                  <c:v>3045</c:v>
                </c:pt>
                <c:pt idx="7">
                  <c:v>3860</c:v>
                </c:pt>
                <c:pt idx="8">
                  <c:v>3816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1296"/>
        <c:axId val="32621856"/>
      </c:lineChart>
      <c:catAx>
        <c:axId val="3262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32621856"/>
        <c:crosses val="autoZero"/>
        <c:auto val="1"/>
        <c:lblAlgn val="ctr"/>
        <c:lblOffset val="100"/>
        <c:noMultiLvlLbl val="0"/>
      </c:catAx>
      <c:valAx>
        <c:axId val="32621856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32621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12840903911E-2"/>
                  <c:y val="-4.829205440229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446206182381496E-2"/>
                  <c:y val="-5.4762245628387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4261918843742E-2"/>
                  <c:y val="-4.3913419913419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085625931087458E-2"/>
                  <c:y val="-2.7471656951971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490600141008247E-2"/>
                  <c:y val="-3.913583529331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48558934019877E-2"/>
                  <c:y val="-3.6960834441149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24663245616414E-2"/>
                  <c:y val="-1.8726386474417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636464244505122E-2"/>
                  <c:y val="-3.4592221426867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870607958865832E-2"/>
                  <c:y val="-3.8027337491904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83020583551922E-2"/>
                  <c:y val="-3.377277840269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874953267070138E-2"/>
                  <c:y val="-6.1019190782970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482474297028619E-2"/>
                  <c:y val="-5.87852882026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705771826337008E-2"/>
                  <c:y val="-4.0970787742441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965429115570409E-2"/>
                  <c:y val="5.0112826805740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3225467886676694E-2"/>
                  <c:y val="-3.9211371305859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48956403400107E-2"/>
                  <c:y val="-5.551978729931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19926103432115E-2"/>
                  <c:y val="3.8093329242935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771946999451835E-2"/>
                  <c:y val="5.0567679040119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926324926877037E-2"/>
                  <c:y val="4.912513208576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16147998833483E-2"/>
                  <c:y val="-4.629621297337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039648"/>
        <c:axId val="188040208"/>
      </c:lineChart>
      <c:catAx>
        <c:axId val="1880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04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040208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03964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47119069353765E-2"/>
                  <c:y val="-4.0612483064829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025876970311676E-2"/>
                  <c:y val="-2.808032300902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904922710824548E-2"/>
                  <c:y val="-4.1885471300755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977126058179565E-2"/>
                  <c:y val="-3.908006814310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1057834375E-2"/>
                  <c:y val="-3.7117063944519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448671218523815E-2"/>
                  <c:y val="-6.100014755395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087115969165184E-2"/>
                  <c:y val="-4.7768045178339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26506210316524E-2"/>
                  <c:y val="-3.5534480677138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80200136381505E-2"/>
                  <c:y val="-2.9878871614642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910257134733448E-2"/>
                  <c:y val="3.64029027887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1243570961597793E-3"/>
                  <c:y val="-3.628754242176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744362202089857E-2"/>
                  <c:y val="-5.160927711974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4950885016837E-2"/>
                  <c:y val="-5.2655032260660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44128"/>
        <c:axId val="188044688"/>
      </c:lineChart>
      <c:catAx>
        <c:axId val="1880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04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044688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04412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270309988472661E-2"/>
                  <c:y val="-2.8409014510698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471648502490651E-3"/>
                  <c:y val="-2.5723298788504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77593793844506E-2"/>
                  <c:y val="-3.6477561646062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399290073999562E-3"/>
                  <c:y val="-1.81505041416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367924645622388E-2"/>
                  <c:y val="4.205594636986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896975246475943E-2"/>
                  <c:y val="3.0534377921242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3274101514E-2"/>
                  <c:y val="3.040225520613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1345373969312827E-2"/>
                  <c:y val="3.1379144838649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6958996804627165E-3"/>
                  <c:y val="2.437401017578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445670987401661E-2"/>
                  <c:y val="4.151722476821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4529079394052706E-3"/>
                  <c:y val="4.5595490523118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10967676665599E-2"/>
                  <c:y val="4.0853980430638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820094670592E-2"/>
                  <c:y val="4.65448888369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514064693275694E-2"/>
                  <c:y val="-5.0130047336178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85597037056624E-2"/>
                  <c:y val="-4.2495575935192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839714761354241E-2"/>
                  <c:y val="-4.3574188366068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065816882651136E-2"/>
                  <c:y val="-3.9015662387878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855347003417772E-2"/>
                  <c:y val="-5.1342536323515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430332279113978E-2"/>
                  <c:y val="-5.0905245213328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6365158930053704E-2"/>
                  <c:y val="-3.9305630824580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499775872411E-2"/>
                  <c:y val="4.457153948101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900353909864318E-2"/>
                  <c:y val="-4.5352291189110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39864373685889E-2"/>
                  <c:y val="4.599592137507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05539896886081E-2"/>
                  <c:y val="4.4904957466640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345916642610328E-2"/>
                  <c:y val="-4.751502181201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91914567330653E-2"/>
                  <c:y val="-5.577975494159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48558194583537E-2"/>
                  <c:y val="4.5446706315173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178937853634082E-2"/>
                  <c:y val="-4.7815269059724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135328145553318E-2"/>
                  <c:y val="-5.0151385739282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008688823835925E-2"/>
                  <c:y val="-4.7935114885377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9184000"/>
        <c:axId val="189184560"/>
      </c:lineChart>
      <c:catAx>
        <c:axId val="18918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918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84560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918400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97444376965955E-2"/>
                  <c:y val="-3.785960188666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6491444216596E-2"/>
                  <c:y val="-5.4450502085776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976521655420292E-2"/>
                  <c:y val="-2.4080896688463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800056821900302E-2"/>
                  <c:y val="-3.54993011524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344403031662797E-2"/>
                  <c:y val="-2.8772614734798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922403709326497E-2"/>
                  <c:y val="-4.8577714654371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878914630232129E-2"/>
                  <c:y val="-2.7453692653606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404282235986444E-2"/>
                  <c:y val="4.5236953030041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820316598941244E-2"/>
                  <c:y val="-3.5685467936381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678813762425042E-2"/>
                  <c:y val="-3.754398485668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974215946003162E-2"/>
                  <c:y val="-4.0269792168023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895541960092098E-2"/>
                  <c:y val="-6.0436460016285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393758346554181E-2"/>
                  <c:y val="-4.054917363216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27287958157281E-2"/>
                  <c:y val="-4.030839092293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621535768202383E-2"/>
                  <c:y val="-3.5241188390019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1744086133423912E-2"/>
                  <c:y val="-2.98835761772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8877240349714828E-3"/>
                  <c:y val="-2.6586927415697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929386727753186E-2"/>
                  <c:y val="-4.9931034265453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264106137234269E-2"/>
                  <c:y val="-2.09202625870671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lang="ru-RU" sz="1100" b="1" i="1" u="none" strike="noStrike" kern="1200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442331913604805E-2"/>
                  <c:y val="4.1071175841485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988169251534516E-2"/>
                  <c:y val="3.2020424255457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385194147193031E-2"/>
                  <c:y val="3.2512536080612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713618069721736E-2"/>
                  <c:y val="-4.1483158470470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38153158696819E-2"/>
                  <c:y val="-4.53813701402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734002703060676E-2"/>
                  <c:y val="-4.4758275953789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871117030555396E-2"/>
                  <c:y val="-4.3480053240024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9648640"/>
        <c:axId val="189649200"/>
      </c:lineChart>
      <c:catAx>
        <c:axId val="18964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964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649200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964864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652560"/>
        <c:axId val="189653120"/>
        <c:axId val="0"/>
      </c:bar3DChart>
      <c:catAx>
        <c:axId val="18965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65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65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652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655920"/>
        <c:axId val="189778704"/>
        <c:axId val="0"/>
      </c:bar3DChart>
      <c:catAx>
        <c:axId val="18965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7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7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655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781504"/>
        <c:axId val="189782064"/>
        <c:axId val="0"/>
      </c:bar3DChart>
      <c:catAx>
        <c:axId val="18978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8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8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8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784864"/>
        <c:axId val="189785424"/>
        <c:axId val="0"/>
      </c:bar3DChart>
      <c:catAx>
        <c:axId val="1897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8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8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84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788576"/>
        <c:axId val="189789136"/>
        <c:axId val="0"/>
      </c:bar3DChart>
      <c:catAx>
        <c:axId val="1897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8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8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88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791936"/>
        <c:axId val="189792496"/>
        <c:axId val="0"/>
      </c:bar3DChart>
      <c:catAx>
        <c:axId val="1897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9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9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91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01.03.2017г.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- 26,4%
(2016г. - 23,0%)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- 28,4%
(2016г. - 31,4%)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- 27,8%</a:t>
                    </a:r>
                  </a:p>
                  <a:p>
                    <a:pPr>
                      <a:defRPr/>
                    </a:pPr>
                    <a:r>
                      <a:rPr lang="ru-RU"/>
                      <a:t>(2016г. - 27,1%)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- 16,5%
(2016г. - 17,0%)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- 0,9%
(2016г. - 1,5%)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26.4</c:v>
                </c:pt>
                <c:pt idx="1">
                  <c:v>28.4</c:v>
                </c:pt>
                <c:pt idx="2">
                  <c:v>27.8</c:v>
                </c:pt>
                <c:pt idx="3">
                  <c:v>16.5</c:v>
                </c:pt>
                <c:pt idx="4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01.03.2016г.</c:v>
                </c:pt>
                <c:pt idx="1">
                  <c:v>на 01.03.2017г.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39.4</c:v>
                </c:pt>
                <c:pt idx="1">
                  <c:v>48.4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01.03.2016г.</c:v>
                </c:pt>
                <c:pt idx="1">
                  <c:v>на 01.03.2017г.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60.6</c:v>
                </c:pt>
                <c:pt idx="1">
                  <c:v>51.6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626896"/>
        <c:axId val="32627456"/>
        <c:axId val="0"/>
      </c:bar3DChart>
      <c:catAx>
        <c:axId val="3262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262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274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2626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01.03.2016г.</c:v>
                </c:pt>
                <c:pt idx="1">
                  <c:v>на 01.03.2017г.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36.200000000000003</c:v>
                </c:pt>
                <c:pt idx="1">
                  <c:v>34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01.03.2016г.</c:v>
                </c:pt>
                <c:pt idx="1">
                  <c:v>на 01.03.2017г.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33.799999999999997</c:v>
                </c:pt>
                <c:pt idx="1">
                  <c:v>31.7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01.03.2016г.</c:v>
                </c:pt>
                <c:pt idx="1">
                  <c:v>на 01.03.2017г.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30</c:v>
                </c:pt>
                <c:pt idx="1">
                  <c:v>34.299999999999997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082768"/>
        <c:axId val="187083328"/>
        <c:axId val="0"/>
      </c:bar3DChart>
      <c:catAx>
        <c:axId val="187082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08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8332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7082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2017 февраль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3745.11</c:v>
                </c:pt>
                <c:pt idx="1">
                  <c:v>4200.1400000000003</c:v>
                </c:pt>
                <c:pt idx="2">
                  <c:v>5450.45</c:v>
                </c:pt>
                <c:pt idx="3">
                  <c:v>5725.77</c:v>
                </c:pt>
                <c:pt idx="4">
                  <c:v>6290.31</c:v>
                </c:pt>
                <c:pt idx="5">
                  <c:v>6390.27</c:v>
                </c:pt>
                <c:pt idx="6">
                  <c:v>6804.94</c:v>
                </c:pt>
                <c:pt idx="7">
                  <c:v>9515.7900000000009</c:v>
                </c:pt>
              </c:numCache>
            </c:numRef>
          </c:val>
        </c:ser>
        <c:ser>
          <c:idx val="1"/>
          <c:order val="1"/>
          <c:tx>
            <c:v>2016 февраль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3649.81</c:v>
                </c:pt>
                <c:pt idx="1">
                  <c:v>4122.87</c:v>
                </c:pt>
                <c:pt idx="2">
                  <c:v>5457.05</c:v>
                </c:pt>
                <c:pt idx="3">
                  <c:v>5670.3</c:v>
                </c:pt>
                <c:pt idx="4">
                  <c:v>5990.27</c:v>
                </c:pt>
                <c:pt idx="5">
                  <c:v>5525.62</c:v>
                </c:pt>
                <c:pt idx="6">
                  <c:v>6671.33</c:v>
                </c:pt>
                <c:pt idx="7">
                  <c:v>9117.41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86561632"/>
        <c:axId val="186562192"/>
      </c:barChart>
      <c:catAx>
        <c:axId val="18656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656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562192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6561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472496"/>
        <c:axId val="187473056"/>
        <c:axId val="0"/>
      </c:bar3DChart>
      <c:catAx>
        <c:axId val="18747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47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73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472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994527690268562E-2"/>
                  <c:y val="-5.53722856191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058432844592716E-2"/>
                  <c:y val="-3.9589724315486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481242537411381E-2"/>
                  <c:y val="-2.7538850531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27209454694268E-2"/>
                  <c:y val="-4.7484035855899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651748865941807E-2"/>
                  <c:y val="-4.91559581305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686911908853169E-2"/>
                  <c:y val="-3.555701195149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953070169017529E-2"/>
                  <c:y val="-3.057760235936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077269435585837E-2"/>
                  <c:y val="-3.6348469579072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6984850285193E-2"/>
                  <c:y val="-3.9464109349299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487015138138965E-2"/>
                  <c:y val="-3.1933820229278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104747083142817E-2"/>
                  <c:y val="5.1432846467899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803695266993458E-2"/>
                  <c:y val="-4.2146843816360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01488347041061E-2"/>
                  <c:y val="3.6314907382066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25166019724569E-2"/>
                  <c:y val="3.145967791885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631056"/>
        <c:axId val="188631616"/>
      </c:lineChart>
      <c:catAx>
        <c:axId val="18863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63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31616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63105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5209194465218"/>
          <c:y val="0.15176494175170363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29512174251E-2"/>
                  <c:y val="2.5682421246183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476368983750914E-2"/>
                  <c:y val="4.6508776516860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179658803889744E-2"/>
                  <c:y val="-3.902252452062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15324395509783E-2"/>
                  <c:y val="2.0036247762804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337900656979915E-2"/>
                  <c:y val="-9.69895239865196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726458721959097E-2"/>
                  <c:y val="-2.9491461868857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917106551151982E-2"/>
                  <c:y val="-2.162311911812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778276574196706E-2"/>
                  <c:y val="2.6415284233687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41983474936983E-2"/>
                  <c:y val="4.1999158473901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165958446259385E-2"/>
                  <c:y val="2.9251550527741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791653597740396E-2"/>
                  <c:y val="-3.83288008098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834909917510211E-2"/>
                  <c:y val="-1.9068149734625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21545141673435E-2"/>
                  <c:y val="-3.6216211754669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881343784530704E-2"/>
                  <c:y val="3.5180884696755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635536"/>
        <c:axId val="188636096"/>
      </c:lineChart>
      <c:catAx>
        <c:axId val="18863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63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36096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635536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5979520"/>
        <c:axId val="185980080"/>
        <c:axId val="0"/>
      </c:bar3DChart>
      <c:catAx>
        <c:axId val="1859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598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98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5979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30</xdr:row>
      <xdr:rowOff>3174</xdr:rowOff>
    </xdr:from>
    <xdr:to>
      <xdr:col>7</xdr:col>
      <xdr:colOff>940289</xdr:colOff>
      <xdr:row>59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0.73546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2038" y="135159"/>
          <a:ext cx="5027231" cy="384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21167</xdr:rowOff>
    </xdr:from>
    <xdr:to>
      <xdr:col>10</xdr:col>
      <xdr:colOff>603249</xdr:colOff>
      <xdr:row>137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43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01631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07918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V131"/>
  <sheetViews>
    <sheetView topLeftCell="A94" zoomScale="80" zoomScaleNormal="80" workbookViewId="0">
      <selection activeCell="D8" sqref="D8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customWidth="1"/>
    <col min="70" max="70" width="18.7109375" style="2" bestFit="1" customWidth="1"/>
    <col min="71" max="71" width="17.42578125" style="2" bestFit="1" customWidth="1"/>
    <col min="72" max="72" width="16.42578125" style="2" bestFit="1" customWidth="1"/>
    <col min="73" max="73" width="17.42578125" style="2" bestFit="1" customWidth="1"/>
    <col min="74" max="74" width="16.5703125" style="2" bestFit="1" customWidth="1"/>
    <col min="75" max="75" width="18" style="2" bestFit="1" customWidth="1"/>
    <col min="76" max="76" width="14.28515625" style="2" bestFit="1" customWidth="1"/>
    <col min="77" max="77" width="16.42578125" style="2" bestFit="1" customWidth="1"/>
    <col min="78" max="78" width="13.140625" style="2" bestFit="1" customWidth="1"/>
    <col min="79" max="79" width="15" style="2" customWidth="1"/>
    <col min="80" max="80" width="15" style="2" bestFit="1" customWidth="1"/>
    <col min="81" max="81" width="16" style="2" bestFit="1" customWidth="1"/>
    <col min="82" max="82" width="18.7109375" style="2" bestFit="1" customWidth="1"/>
    <col min="83" max="83" width="17.42578125" style="155" bestFit="1" customWidth="1"/>
    <col min="84" max="84" width="16.42578125" style="155" bestFit="1" customWidth="1"/>
    <col min="85" max="85" width="17.42578125" style="155" bestFit="1" customWidth="1"/>
    <col min="86" max="86" width="16.5703125" style="155" bestFit="1" customWidth="1"/>
    <col min="87" max="87" width="18" style="155" bestFit="1" customWidth="1"/>
    <col min="88" max="88" width="14.28515625" style="155" bestFit="1" customWidth="1"/>
    <col min="89" max="89" width="16.42578125" style="155" bestFit="1" customWidth="1" collapsed="1"/>
    <col min="90" max="90" width="13.140625" style="155" bestFit="1" customWidth="1"/>
    <col min="91" max="92" width="15" style="155" bestFit="1" customWidth="1"/>
    <col min="93" max="93" width="16" style="155" bestFit="1" customWidth="1"/>
    <col min="94" max="94" width="18.7109375" style="155" bestFit="1" customWidth="1"/>
    <col min="95" max="99" width="18.7109375" style="155" customWidth="1"/>
    <col min="100" max="100" width="80" style="2" bestFit="1" customWidth="1" collapsed="1"/>
    <col min="101" max="16384" width="9.140625" style="2"/>
  </cols>
  <sheetData>
    <row r="1" spans="1:100" ht="27.75" customHeight="1" x14ac:dyDescent="0.4">
      <c r="A1" s="85" t="s">
        <v>54</v>
      </c>
      <c r="B1" s="88" t="s">
        <v>523</v>
      </c>
      <c r="C1" s="88" t="s">
        <v>524</v>
      </c>
      <c r="D1" s="86"/>
      <c r="F1" s="87"/>
    </row>
    <row r="2" spans="1:100" ht="16.5" x14ac:dyDescent="0.25">
      <c r="A2" s="72"/>
      <c r="B2" s="89"/>
      <c r="C2" s="71"/>
      <c r="D2" s="73"/>
      <c r="E2" s="3"/>
      <c r="BR2" s="155"/>
      <c r="BS2" s="155"/>
      <c r="BT2" s="155"/>
      <c r="BU2" s="155"/>
    </row>
    <row r="3" spans="1:100" s="4" customFormat="1" ht="15.75" x14ac:dyDescent="0.25">
      <c r="A3" s="13"/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  <c r="P3" s="1187"/>
      <c r="Q3" s="1187"/>
      <c r="R3" s="1187"/>
      <c r="S3" s="1187"/>
      <c r="T3" s="1187"/>
      <c r="U3" s="1187"/>
      <c r="V3" s="1187"/>
      <c r="W3" s="1187"/>
      <c r="X3" s="1187"/>
      <c r="Y3" s="1187"/>
      <c r="Z3" s="1187"/>
      <c r="AA3" s="1187"/>
      <c r="AB3" s="1187"/>
      <c r="AC3" s="1187"/>
      <c r="AD3" s="1187"/>
      <c r="AE3" s="1187"/>
      <c r="AF3" s="1187"/>
      <c r="AG3" s="1187"/>
      <c r="AH3" s="1187"/>
      <c r="AI3" s="1187"/>
      <c r="AJ3" s="1187"/>
      <c r="AK3" s="1187"/>
      <c r="AL3" s="1187"/>
      <c r="AM3" s="1187"/>
      <c r="AN3" s="1187"/>
      <c r="AO3" s="1187"/>
      <c r="AP3" s="1187"/>
      <c r="AQ3" s="1187"/>
      <c r="AR3" s="1187"/>
      <c r="AS3" s="1187"/>
      <c r="AT3" s="1187"/>
      <c r="AU3" s="1187"/>
      <c r="AV3" s="1187"/>
      <c r="AW3" s="1187"/>
      <c r="AX3" s="1187"/>
      <c r="AY3" s="1187"/>
      <c r="AZ3" s="1187"/>
      <c r="BA3" s="1187"/>
      <c r="BB3" s="1187"/>
      <c r="BC3" s="1187"/>
      <c r="BD3" s="1187"/>
      <c r="BE3" s="1187"/>
      <c r="BF3" s="1187"/>
      <c r="BG3" s="1187"/>
      <c r="BH3" s="1187"/>
      <c r="BI3" s="1187"/>
      <c r="BJ3" s="1187"/>
      <c r="BK3" s="1187"/>
      <c r="BL3" s="1187"/>
      <c r="BM3" s="1187"/>
      <c r="BN3" s="1187"/>
      <c r="BO3" s="1187"/>
      <c r="BP3" s="1187"/>
      <c r="BQ3" s="1187"/>
      <c r="BR3" s="1187"/>
      <c r="BS3" s="1187"/>
      <c r="BT3" s="1187"/>
      <c r="BU3" s="1187"/>
      <c r="BV3" s="1187"/>
      <c r="BW3" s="1187"/>
      <c r="BX3" s="1187"/>
      <c r="BY3" s="1187"/>
      <c r="BZ3" s="1187"/>
      <c r="CA3" s="1187"/>
      <c r="CB3" s="1187"/>
      <c r="CC3" s="1187"/>
      <c r="CD3" s="1187"/>
      <c r="CE3" s="1187"/>
      <c r="CF3" s="1187"/>
      <c r="CG3" s="1187"/>
      <c r="CH3" s="1187"/>
      <c r="CI3" s="1187"/>
      <c r="CJ3" s="1187"/>
      <c r="CK3" s="1187"/>
      <c r="CL3" s="1187"/>
      <c r="CM3" s="1187"/>
      <c r="CN3" s="1187"/>
      <c r="CO3" s="1187"/>
      <c r="CP3" s="1187"/>
      <c r="CQ3" s="1187"/>
      <c r="CR3" s="1187"/>
      <c r="CS3" s="1187"/>
      <c r="CT3" s="1187"/>
      <c r="CU3" s="1187"/>
    </row>
    <row r="4" spans="1:100" s="4" customFormat="1" ht="15.75" x14ac:dyDescent="0.25">
      <c r="A4" s="13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13"/>
    </row>
    <row r="5" spans="1:100" s="4" customFormat="1" ht="15.75" x14ac:dyDescent="0.25">
      <c r="A5" s="13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13"/>
    </row>
    <row r="6" spans="1:100" s="4" customFormat="1" ht="15.75" x14ac:dyDescent="0.25">
      <c r="A6" s="13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13"/>
    </row>
    <row r="7" spans="1:100" s="4" customFormat="1" ht="15.75" x14ac:dyDescent="0.25">
      <c r="A7" s="13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13"/>
    </row>
    <row r="8" spans="1:100" s="4" customFormat="1" ht="15.75" x14ac:dyDescent="0.25">
      <c r="A8" s="13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13"/>
    </row>
    <row r="9" spans="1:100" s="4" customFormat="1" ht="15.75" x14ac:dyDescent="0.25">
      <c r="A9" s="13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1188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1188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1189"/>
      <c r="CV9" s="13"/>
    </row>
    <row r="10" spans="1:100" ht="17.25" thickBot="1" x14ac:dyDescent="0.3">
      <c r="A10" s="74"/>
      <c r="B10" s="75"/>
      <c r="C10" s="76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77"/>
    </row>
    <row r="11" spans="1:100" ht="16.5" x14ac:dyDescent="0.25">
      <c r="A11" s="688" t="s">
        <v>34</v>
      </c>
      <c r="B11" s="689" t="str">
        <f>B1</f>
        <v>на 01.03.2016г.</v>
      </c>
      <c r="C11" s="690" t="str">
        <f>C1</f>
        <v>на 01.03.2017г.</v>
      </c>
      <c r="D11" s="73"/>
    </row>
    <row r="12" spans="1:100" ht="15.75" customHeight="1" x14ac:dyDescent="0.2">
      <c r="A12" s="691"/>
      <c r="B12" s="236"/>
      <c r="C12" s="692"/>
      <c r="P12" s="78"/>
    </row>
    <row r="13" spans="1:100" ht="16.5" x14ac:dyDescent="0.25">
      <c r="A13" s="693" t="s">
        <v>99</v>
      </c>
      <c r="B13" s="694">
        <v>39.4</v>
      </c>
      <c r="C13" s="666">
        <v>48.4</v>
      </c>
      <c r="D13" s="73"/>
      <c r="P13" s="3"/>
      <c r="BG13" s="155"/>
      <c r="BH13" s="155"/>
      <c r="BI13" s="155"/>
      <c r="BJ13" s="155"/>
    </row>
    <row r="14" spans="1:100" ht="17.25" thickBot="1" x14ac:dyDescent="0.3">
      <c r="A14" s="695" t="s">
        <v>100</v>
      </c>
      <c r="B14" s="696">
        <v>60.6</v>
      </c>
      <c r="C14" s="697">
        <v>51.6</v>
      </c>
      <c r="P14" s="3"/>
    </row>
    <row r="15" spans="1:100" ht="17.25" thickBot="1" x14ac:dyDescent="0.3">
      <c r="A15" s="698"/>
      <c r="B15" s="699">
        <f>B14+B13</f>
        <v>100</v>
      </c>
      <c r="C15" s="700">
        <f>C14+C13</f>
        <v>100</v>
      </c>
      <c r="P15" s="3"/>
    </row>
    <row r="16" spans="1:100" s="155" customFormat="1" ht="16.5" x14ac:dyDescent="0.25">
      <c r="A16" s="698" t="s">
        <v>35</v>
      </c>
      <c r="B16" s="701" t="str">
        <f>B1</f>
        <v>на 01.03.2016г.</v>
      </c>
      <c r="C16" s="702" t="str">
        <f>C1</f>
        <v>на 01.03.2017г.</v>
      </c>
      <c r="D16" s="73"/>
      <c r="P16" s="3"/>
    </row>
    <row r="17" spans="1:55" ht="16.5" x14ac:dyDescent="0.25">
      <c r="A17" s="703" t="s">
        <v>101</v>
      </c>
      <c r="B17" s="665">
        <v>36.200000000000003</v>
      </c>
      <c r="C17" s="666">
        <v>34</v>
      </c>
      <c r="D17" s="73"/>
      <c r="P17" s="3"/>
    </row>
    <row r="18" spans="1:55" ht="16.5" x14ac:dyDescent="0.25">
      <c r="A18" s="703" t="s">
        <v>102</v>
      </c>
      <c r="B18" s="665">
        <v>33.799999999999997</v>
      </c>
      <c r="C18" s="666">
        <v>31.7</v>
      </c>
      <c r="D18" s="73"/>
      <c r="P18" s="3"/>
    </row>
    <row r="19" spans="1:55" ht="17.25" thickBot="1" x14ac:dyDescent="0.3">
      <c r="A19" s="686" t="s">
        <v>103</v>
      </c>
      <c r="B19" s="667">
        <v>30</v>
      </c>
      <c r="C19" s="697">
        <v>34.299999999999997</v>
      </c>
      <c r="D19" s="73"/>
      <c r="P19" s="3"/>
    </row>
    <row r="20" spans="1:55" ht="16.5" x14ac:dyDescent="0.25">
      <c r="A20" s="704"/>
      <c r="B20" s="705">
        <f>B17+B18+B19</f>
        <v>100</v>
      </c>
      <c r="C20" s="706">
        <f>C17+C18+C19</f>
        <v>100</v>
      </c>
      <c r="D20" s="73"/>
      <c r="P20" s="3"/>
    </row>
    <row r="21" spans="1:55" ht="15.75" x14ac:dyDescent="0.25">
      <c r="A21" s="707" t="s">
        <v>418</v>
      </c>
      <c r="B21" s="554">
        <v>23</v>
      </c>
      <c r="C21" s="708">
        <v>26.4</v>
      </c>
      <c r="D21" s="7"/>
    </row>
    <row r="22" spans="1:55" ht="16.5" x14ac:dyDescent="0.25">
      <c r="A22" s="707" t="s">
        <v>160</v>
      </c>
      <c r="B22" s="554">
        <v>31.4</v>
      </c>
      <c r="C22" s="708">
        <v>28.4</v>
      </c>
      <c r="D22" s="1"/>
      <c r="E22" s="70"/>
      <c r="F22" s="155"/>
    </row>
    <row r="23" spans="1:55" ht="16.5" x14ac:dyDescent="0.25">
      <c r="A23" s="707" t="s">
        <v>135</v>
      </c>
      <c r="B23" s="554">
        <v>27.1</v>
      </c>
      <c r="C23" s="708">
        <v>27.8</v>
      </c>
      <c r="D23" s="1"/>
      <c r="E23" s="70"/>
      <c r="F23" s="155"/>
    </row>
    <row r="24" spans="1:55" ht="16.5" x14ac:dyDescent="0.25">
      <c r="A24" s="707" t="s">
        <v>266</v>
      </c>
      <c r="B24" s="554">
        <v>17</v>
      </c>
      <c r="C24" s="708">
        <v>16.5</v>
      </c>
      <c r="D24" s="1"/>
      <c r="E24" s="70"/>
      <c r="F24" s="155"/>
    </row>
    <row r="25" spans="1:55" ht="16.5" thickBot="1" x14ac:dyDescent="0.3">
      <c r="A25" s="709" t="s">
        <v>212</v>
      </c>
      <c r="B25" s="710">
        <v>1.5</v>
      </c>
      <c r="C25" s="711">
        <v>0.9</v>
      </c>
      <c r="D25" s="7"/>
      <c r="E25" s="155"/>
      <c r="F25" s="155"/>
    </row>
    <row r="26" spans="1:55" ht="17.25" thickBot="1" x14ac:dyDescent="0.25">
      <c r="A26" s="155"/>
      <c r="B26" s="126">
        <f>B21+B22+B23+B24+B25</f>
        <v>100</v>
      </c>
      <c r="C26" s="126">
        <f>C21+C22+C23+C24+C25</f>
        <v>100</v>
      </c>
      <c r="D26" s="1"/>
      <c r="E26" s="71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</row>
    <row r="27" spans="1:55" ht="16.5" x14ac:dyDescent="0.25">
      <c r="A27" s="1183"/>
      <c r="B27" s="754"/>
      <c r="C27" s="754"/>
      <c r="D27" s="754"/>
      <c r="E27" s="754"/>
      <c r="F27" s="155"/>
      <c r="G27" s="737"/>
      <c r="H27" s="243" t="s">
        <v>175</v>
      </c>
      <c r="I27" s="243" t="s">
        <v>176</v>
      </c>
      <c r="J27" s="243" t="s">
        <v>177</v>
      </c>
      <c r="K27" s="243" t="s">
        <v>178</v>
      </c>
      <c r="L27" s="243" t="s">
        <v>179</v>
      </c>
      <c r="M27" s="243" t="s">
        <v>180</v>
      </c>
      <c r="N27" s="243" t="s">
        <v>181</v>
      </c>
      <c r="O27" s="243" t="s">
        <v>182</v>
      </c>
      <c r="P27" s="243" t="s">
        <v>183</v>
      </c>
      <c r="Q27" s="243" t="s">
        <v>184</v>
      </c>
      <c r="R27" s="243" t="s">
        <v>185</v>
      </c>
      <c r="S27" s="243" t="s">
        <v>186</v>
      </c>
      <c r="T27" s="243" t="s">
        <v>187</v>
      </c>
      <c r="U27" s="243" t="s">
        <v>188</v>
      </c>
      <c r="V27" s="243" t="s">
        <v>189</v>
      </c>
      <c r="W27" s="243" t="s">
        <v>190</v>
      </c>
      <c r="X27" s="243" t="s">
        <v>191</v>
      </c>
      <c r="Y27" s="243" t="s">
        <v>192</v>
      </c>
      <c r="Z27" s="243" t="s">
        <v>193</v>
      </c>
      <c r="AA27" s="243" t="s">
        <v>194</v>
      </c>
      <c r="AB27" s="243" t="s">
        <v>195</v>
      </c>
      <c r="AC27" s="243" t="s">
        <v>196</v>
      </c>
      <c r="AD27" s="243" t="s">
        <v>197</v>
      </c>
      <c r="AE27" s="243" t="s">
        <v>198</v>
      </c>
      <c r="AF27" s="243" t="s">
        <v>199</v>
      </c>
      <c r="AG27" s="243" t="s">
        <v>200</v>
      </c>
      <c r="AH27" s="244" t="s">
        <v>201</v>
      </c>
      <c r="AI27" s="244" t="s">
        <v>203</v>
      </c>
      <c r="AJ27" s="244" t="s">
        <v>204</v>
      </c>
      <c r="AK27" s="244" t="s">
        <v>205</v>
      </c>
      <c r="AL27" s="244" t="s">
        <v>207</v>
      </c>
      <c r="AM27" s="244" t="s">
        <v>208</v>
      </c>
      <c r="AN27" s="244" t="s">
        <v>213</v>
      </c>
      <c r="AO27" s="244" t="s">
        <v>215</v>
      </c>
      <c r="AP27" s="245" t="s">
        <v>219</v>
      </c>
      <c r="AQ27" s="245" t="s">
        <v>250</v>
      </c>
      <c r="AR27" s="245" t="s">
        <v>265</v>
      </c>
      <c r="AS27" s="245" t="s">
        <v>272</v>
      </c>
      <c r="AT27" s="245" t="s">
        <v>276</v>
      </c>
      <c r="AU27" s="245" t="s">
        <v>293</v>
      </c>
      <c r="AV27" s="245" t="s">
        <v>305</v>
      </c>
      <c r="AW27" s="245" t="s">
        <v>306</v>
      </c>
      <c r="AX27" s="245" t="s">
        <v>383</v>
      </c>
      <c r="AY27" s="245" t="s">
        <v>390</v>
      </c>
      <c r="AZ27" s="245" t="s">
        <v>410</v>
      </c>
      <c r="BA27" s="245" t="s">
        <v>417</v>
      </c>
      <c r="BB27" s="245" t="s">
        <v>429</v>
      </c>
      <c r="BC27" s="245" t="s">
        <v>439</v>
      </c>
    </row>
    <row r="28" spans="1:55" ht="16.5" x14ac:dyDescent="0.25">
      <c r="A28" s="1184"/>
      <c r="B28" s="1185"/>
      <c r="C28" s="37"/>
      <c r="D28" s="37"/>
      <c r="E28" s="47"/>
      <c r="F28" s="155"/>
      <c r="G28" s="738" t="s">
        <v>62</v>
      </c>
      <c r="H28" s="246">
        <v>697</v>
      </c>
      <c r="I28" s="246">
        <v>675</v>
      </c>
      <c r="J28" s="246">
        <v>619</v>
      </c>
      <c r="K28" s="246">
        <v>826</v>
      </c>
      <c r="L28" s="246">
        <v>655</v>
      </c>
      <c r="M28" s="246">
        <v>815</v>
      </c>
      <c r="N28" s="246">
        <v>681</v>
      </c>
      <c r="O28" s="246">
        <v>1011</v>
      </c>
      <c r="P28" s="246">
        <v>862</v>
      </c>
      <c r="Q28" s="246">
        <v>865</v>
      </c>
      <c r="R28" s="246">
        <v>903</v>
      </c>
      <c r="S28" s="246">
        <v>829</v>
      </c>
      <c r="T28" s="246">
        <v>957</v>
      </c>
      <c r="U28" s="246">
        <v>1049</v>
      </c>
      <c r="V28" s="246">
        <v>1015</v>
      </c>
      <c r="W28" s="246">
        <v>1149</v>
      </c>
      <c r="X28" s="246">
        <v>601</v>
      </c>
      <c r="Y28" s="246">
        <v>1069</v>
      </c>
      <c r="Z28" s="246">
        <v>939</v>
      </c>
      <c r="AA28" s="246">
        <v>552</v>
      </c>
      <c r="AB28" s="246">
        <v>855</v>
      </c>
      <c r="AC28" s="246">
        <v>976</v>
      </c>
      <c r="AD28" s="246">
        <v>1392</v>
      </c>
      <c r="AE28" s="246">
        <v>1125</v>
      </c>
      <c r="AF28" s="246">
        <v>2202</v>
      </c>
      <c r="AG28" s="246">
        <v>2004</v>
      </c>
      <c r="AH28" s="247">
        <v>2503</v>
      </c>
      <c r="AI28" s="247">
        <v>2952</v>
      </c>
      <c r="AJ28" s="247">
        <v>2754</v>
      </c>
      <c r="AK28" s="247">
        <v>2585</v>
      </c>
      <c r="AL28" s="247">
        <v>2679</v>
      </c>
      <c r="AM28" s="247">
        <v>2969</v>
      </c>
      <c r="AN28" s="247">
        <v>2849</v>
      </c>
      <c r="AO28" s="247">
        <v>2109</v>
      </c>
      <c r="AP28" s="235">
        <v>3192</v>
      </c>
      <c r="AQ28" s="235">
        <v>2858</v>
      </c>
      <c r="AR28" s="235">
        <v>2252</v>
      </c>
      <c r="AS28" s="235">
        <v>3554</v>
      </c>
      <c r="AT28" s="235">
        <v>2982</v>
      </c>
      <c r="AU28" s="235">
        <v>3268</v>
      </c>
      <c r="AV28" s="235">
        <v>2336</v>
      </c>
      <c r="AW28" s="235">
        <v>3474</v>
      </c>
      <c r="AX28" s="235">
        <v>3157</v>
      </c>
      <c r="AY28" s="235">
        <v>3619</v>
      </c>
      <c r="AZ28" s="235">
        <v>2842</v>
      </c>
      <c r="BA28" s="235">
        <v>3131</v>
      </c>
      <c r="BB28" s="235">
        <f>9003-BA28-AZ28</f>
        <v>3030</v>
      </c>
      <c r="BC28" s="235">
        <f>12469-AZ28-BA28-BB28</f>
        <v>3466</v>
      </c>
    </row>
    <row r="29" spans="1:55" ht="16.5" x14ac:dyDescent="0.25">
      <c r="A29" s="1184"/>
      <c r="B29" s="1185"/>
      <c r="C29" s="37"/>
      <c r="D29" s="37"/>
      <c r="E29" s="47"/>
      <c r="F29" s="155"/>
      <c r="G29" s="738" t="s">
        <v>63</v>
      </c>
      <c r="H29" s="246">
        <v>1383</v>
      </c>
      <c r="I29" s="246">
        <v>1752</v>
      </c>
      <c r="J29" s="246">
        <v>2669</v>
      </c>
      <c r="K29" s="246">
        <v>2226</v>
      </c>
      <c r="L29" s="246">
        <v>1365</v>
      </c>
      <c r="M29" s="246">
        <v>1856</v>
      </c>
      <c r="N29" s="246">
        <v>2686</v>
      </c>
      <c r="O29" s="246">
        <v>2182</v>
      </c>
      <c r="P29" s="246">
        <v>1672</v>
      </c>
      <c r="Q29" s="246">
        <v>1752</v>
      </c>
      <c r="R29" s="246">
        <v>2555</v>
      </c>
      <c r="S29" s="246">
        <v>1755</v>
      </c>
      <c r="T29" s="246">
        <v>1600</v>
      </c>
      <c r="U29" s="246">
        <v>1821</v>
      </c>
      <c r="V29" s="246">
        <v>2705</v>
      </c>
      <c r="W29" s="246">
        <v>1746</v>
      </c>
      <c r="X29" s="246">
        <v>1356</v>
      </c>
      <c r="Y29" s="246">
        <v>1657</v>
      </c>
      <c r="Z29" s="246">
        <v>2159</v>
      </c>
      <c r="AA29" s="246">
        <v>1580</v>
      </c>
      <c r="AB29" s="246">
        <v>1256</v>
      </c>
      <c r="AC29" s="246">
        <v>1748</v>
      </c>
      <c r="AD29" s="246">
        <v>2311</v>
      </c>
      <c r="AE29" s="246">
        <v>1681</v>
      </c>
      <c r="AF29" s="246">
        <v>1486</v>
      </c>
      <c r="AG29" s="246">
        <v>2039</v>
      </c>
      <c r="AH29" s="247">
        <v>2667</v>
      </c>
      <c r="AI29" s="247">
        <v>2687</v>
      </c>
      <c r="AJ29" s="247">
        <v>2181</v>
      </c>
      <c r="AK29" s="247">
        <v>2695</v>
      </c>
      <c r="AL29" s="247">
        <v>3950</v>
      </c>
      <c r="AM29" s="247">
        <v>3372</v>
      </c>
      <c r="AN29" s="247">
        <v>2664</v>
      </c>
      <c r="AO29" s="247">
        <v>3291</v>
      </c>
      <c r="AP29" s="235">
        <v>4263</v>
      </c>
      <c r="AQ29" s="235">
        <v>3654</v>
      </c>
      <c r="AR29" s="235">
        <v>3012</v>
      </c>
      <c r="AS29" s="235">
        <v>3149</v>
      </c>
      <c r="AT29" s="235">
        <v>4063</v>
      </c>
      <c r="AU29" s="235">
        <v>3870</v>
      </c>
      <c r="AV29" s="235">
        <v>2735</v>
      </c>
      <c r="AW29" s="235">
        <v>3111</v>
      </c>
      <c r="AX29" s="235">
        <v>3845</v>
      </c>
      <c r="AY29" s="235">
        <v>3435</v>
      </c>
      <c r="AZ29" s="235">
        <v>2684</v>
      </c>
      <c r="BA29" s="235">
        <v>3045</v>
      </c>
      <c r="BB29" s="235">
        <f>9589-BA29-AZ29</f>
        <v>3860</v>
      </c>
      <c r="BC29" s="235">
        <f>13405-AZ29-BA29-BB29</f>
        <v>3816</v>
      </c>
    </row>
    <row r="30" spans="1:55" ht="17.25" thickBot="1" x14ac:dyDescent="0.3">
      <c r="A30" s="1184"/>
      <c r="B30" s="1185"/>
      <c r="C30" s="37"/>
      <c r="D30" s="37"/>
      <c r="E30" s="47"/>
      <c r="F30" s="155"/>
      <c r="G30" s="739" t="s">
        <v>202</v>
      </c>
      <c r="H30" s="248">
        <f t="shared" ref="H30:Y30" si="0">H29-H28</f>
        <v>686</v>
      </c>
      <c r="I30" s="248">
        <f t="shared" si="0"/>
        <v>1077</v>
      </c>
      <c r="J30" s="248">
        <f t="shared" si="0"/>
        <v>2050</v>
      </c>
      <c r="K30" s="248">
        <f t="shared" si="0"/>
        <v>1400</v>
      </c>
      <c r="L30" s="248">
        <f t="shared" si="0"/>
        <v>710</v>
      </c>
      <c r="M30" s="248">
        <f t="shared" si="0"/>
        <v>1041</v>
      </c>
      <c r="N30" s="248">
        <f t="shared" si="0"/>
        <v>2005</v>
      </c>
      <c r="O30" s="248">
        <f t="shared" si="0"/>
        <v>1171</v>
      </c>
      <c r="P30" s="248">
        <f t="shared" si="0"/>
        <v>810</v>
      </c>
      <c r="Q30" s="248">
        <f t="shared" si="0"/>
        <v>887</v>
      </c>
      <c r="R30" s="248">
        <f t="shared" si="0"/>
        <v>1652</v>
      </c>
      <c r="S30" s="248">
        <f t="shared" si="0"/>
        <v>926</v>
      </c>
      <c r="T30" s="248">
        <f t="shared" si="0"/>
        <v>643</v>
      </c>
      <c r="U30" s="248">
        <f t="shared" si="0"/>
        <v>772</v>
      </c>
      <c r="V30" s="248">
        <f t="shared" si="0"/>
        <v>1690</v>
      </c>
      <c r="W30" s="248">
        <f t="shared" si="0"/>
        <v>597</v>
      </c>
      <c r="X30" s="248">
        <f t="shared" si="0"/>
        <v>755</v>
      </c>
      <c r="Y30" s="248">
        <f t="shared" si="0"/>
        <v>588</v>
      </c>
      <c r="Z30" s="248">
        <f>Z28-Z29</f>
        <v>-1220</v>
      </c>
      <c r="AA30" s="248">
        <f t="shared" ref="AA30:AM30" si="1">AA28-AA29</f>
        <v>-1028</v>
      </c>
      <c r="AB30" s="248">
        <f t="shared" si="1"/>
        <v>-401</v>
      </c>
      <c r="AC30" s="248">
        <f t="shared" si="1"/>
        <v>-772</v>
      </c>
      <c r="AD30" s="248">
        <f t="shared" si="1"/>
        <v>-919</v>
      </c>
      <c r="AE30" s="248">
        <f t="shared" si="1"/>
        <v>-556</v>
      </c>
      <c r="AF30" s="248">
        <f t="shared" si="1"/>
        <v>716</v>
      </c>
      <c r="AG30" s="248">
        <f t="shared" si="1"/>
        <v>-35</v>
      </c>
      <c r="AH30" s="249">
        <f t="shared" si="1"/>
        <v>-164</v>
      </c>
      <c r="AI30" s="249">
        <f t="shared" si="1"/>
        <v>265</v>
      </c>
      <c r="AJ30" s="249">
        <f t="shared" si="1"/>
        <v>573</v>
      </c>
      <c r="AK30" s="249">
        <f t="shared" si="1"/>
        <v>-110</v>
      </c>
      <c r="AL30" s="249">
        <f t="shared" si="1"/>
        <v>-1271</v>
      </c>
      <c r="AM30" s="249">
        <f t="shared" si="1"/>
        <v>-403</v>
      </c>
      <c r="AN30" s="249">
        <f t="shared" ref="AN30:AS30" si="2">AN28-AN29</f>
        <v>185</v>
      </c>
      <c r="AO30" s="249">
        <f t="shared" si="2"/>
        <v>-1182</v>
      </c>
      <c r="AP30" s="102">
        <f t="shared" si="2"/>
        <v>-1071</v>
      </c>
      <c r="AQ30" s="102">
        <f t="shared" si="2"/>
        <v>-796</v>
      </c>
      <c r="AR30" s="102">
        <f t="shared" si="2"/>
        <v>-760</v>
      </c>
      <c r="AS30" s="102">
        <f t="shared" si="2"/>
        <v>405</v>
      </c>
      <c r="AT30" s="102">
        <f t="shared" ref="AT30:AU30" si="3">AT28-AT29</f>
        <v>-1081</v>
      </c>
      <c r="AU30" s="102">
        <f t="shared" si="3"/>
        <v>-602</v>
      </c>
      <c r="AV30" s="102">
        <f t="shared" ref="AV30:AW30" si="4">AV28-AV29</f>
        <v>-399</v>
      </c>
      <c r="AW30" s="102">
        <f t="shared" si="4"/>
        <v>363</v>
      </c>
      <c r="AX30" s="102">
        <f t="shared" ref="AX30:AY30" si="5">AX28-AX29</f>
        <v>-688</v>
      </c>
      <c r="AY30" s="102">
        <f t="shared" si="5"/>
        <v>184</v>
      </c>
      <c r="AZ30" s="102">
        <f t="shared" ref="AZ30:BA30" si="6">AZ28-AZ29</f>
        <v>158</v>
      </c>
      <c r="BA30" s="102">
        <f t="shared" si="6"/>
        <v>86</v>
      </c>
      <c r="BB30" s="102">
        <f>BB28-BB29</f>
        <v>-830</v>
      </c>
      <c r="BC30" s="102">
        <f>BC28-BC29</f>
        <v>-350</v>
      </c>
    </row>
    <row r="31" spans="1:55" ht="15.75" x14ac:dyDescent="0.25">
      <c r="A31" s="1186"/>
      <c r="B31" s="1185"/>
      <c r="C31" s="1185"/>
      <c r="D31" s="1185"/>
      <c r="E31" s="47"/>
      <c r="F31" s="155"/>
      <c r="G31" s="155"/>
    </row>
    <row r="32" spans="1:55" x14ac:dyDescent="0.2">
      <c r="A32" s="4"/>
      <c r="B32" s="4"/>
      <c r="C32" s="155"/>
      <c r="D32" s="155"/>
      <c r="E32" s="155"/>
      <c r="F32" s="155"/>
    </row>
    <row r="33" spans="1:48" s="4" customFormat="1" ht="15.75" customHeight="1" x14ac:dyDescent="0.2">
      <c r="A33" s="1161"/>
      <c r="B33" s="1162"/>
      <c r="C33" s="1162"/>
    </row>
    <row r="34" spans="1:48" s="4" customFormat="1" ht="15.75" customHeight="1" x14ac:dyDescent="0.25">
      <c r="A34" s="1161"/>
      <c r="B34" s="1163"/>
      <c r="C34" s="1164"/>
      <c r="E34" s="33"/>
      <c r="F34" s="49"/>
      <c r="G34" s="49"/>
    </row>
    <row r="35" spans="1:48" s="4" customFormat="1" ht="16.5" x14ac:dyDescent="0.25">
      <c r="A35" s="33"/>
      <c r="B35" s="1165"/>
      <c r="C35" s="1"/>
      <c r="E35" s="33"/>
      <c r="F35" s="49"/>
      <c r="G35" s="49"/>
      <c r="AT35" s="101"/>
      <c r="AU35" s="101"/>
      <c r="AV35" s="101"/>
    </row>
    <row r="36" spans="1:48" s="4" customFormat="1" ht="16.5" x14ac:dyDescent="0.25">
      <c r="A36" s="33"/>
      <c r="B36" s="1165"/>
      <c r="C36" s="1"/>
      <c r="E36" s="33"/>
      <c r="F36" s="49"/>
      <c r="G36" s="49"/>
      <c r="AT36" s="101"/>
      <c r="AU36" s="101"/>
      <c r="AV36" s="101"/>
    </row>
    <row r="37" spans="1:48" s="4" customFormat="1" ht="16.5" x14ac:dyDescent="0.25">
      <c r="A37" s="5"/>
      <c r="B37" s="1165"/>
      <c r="C37" s="1"/>
      <c r="E37" s="5"/>
      <c r="F37" s="49"/>
      <c r="G37" s="49"/>
    </row>
    <row r="38" spans="1:48" s="4" customFormat="1" ht="16.5" x14ac:dyDescent="0.25">
      <c r="A38" s="33"/>
      <c r="B38" s="1165"/>
      <c r="C38" s="1"/>
      <c r="E38" s="5"/>
      <c r="F38" s="49"/>
      <c r="G38" s="49"/>
    </row>
    <row r="39" spans="1:48" s="4" customFormat="1" ht="16.5" x14ac:dyDescent="0.25">
      <c r="A39" s="5"/>
      <c r="B39" s="1165"/>
      <c r="C39" s="1"/>
      <c r="E39" s="5"/>
      <c r="F39" s="49"/>
      <c r="G39" s="49"/>
    </row>
    <row r="40" spans="1:48" s="4" customFormat="1" ht="16.5" x14ac:dyDescent="0.25">
      <c r="A40" s="5"/>
      <c r="B40" s="1165"/>
      <c r="C40" s="1"/>
      <c r="E40" s="5"/>
    </row>
    <row r="41" spans="1:48" s="4" customFormat="1" ht="16.5" x14ac:dyDescent="0.25">
      <c r="A41" s="5"/>
      <c r="B41" s="1165"/>
      <c r="C41" s="1"/>
    </row>
    <row r="42" spans="1:48" s="4" customFormat="1" ht="16.5" x14ac:dyDescent="0.25">
      <c r="A42" s="5"/>
      <c r="B42" s="1165"/>
      <c r="C42" s="1"/>
    </row>
    <row r="43" spans="1:48" s="4" customFormat="1" ht="16.5" x14ac:dyDescent="0.25">
      <c r="A43" s="73"/>
      <c r="B43" s="1166"/>
      <c r="C43" s="1167"/>
      <c r="E43" s="33"/>
    </row>
    <row r="44" spans="1:48" s="4" customFormat="1" ht="16.5" x14ac:dyDescent="0.25">
      <c r="A44" s="5"/>
      <c r="B44" s="1162"/>
      <c r="C44" s="1162"/>
      <c r="D44" s="5"/>
      <c r="E44" s="5"/>
    </row>
    <row r="45" spans="1:48" s="4" customFormat="1" ht="16.5" x14ac:dyDescent="0.25">
      <c r="A45" s="5"/>
      <c r="B45" s="1167"/>
      <c r="C45" s="1167"/>
      <c r="D45" s="5"/>
      <c r="E45" s="33"/>
    </row>
    <row r="46" spans="1:48" s="4" customFormat="1" ht="16.5" x14ac:dyDescent="0.25">
      <c r="A46" s="33"/>
      <c r="B46" s="1165"/>
      <c r="C46" s="3"/>
      <c r="D46" s="33"/>
      <c r="E46" s="5"/>
    </row>
    <row r="47" spans="1:48" s="4" customFormat="1" ht="16.5" x14ac:dyDescent="0.25">
      <c r="A47" s="5"/>
      <c r="B47" s="1165"/>
      <c r="C47" s="3"/>
      <c r="D47" s="33"/>
      <c r="E47" s="5"/>
    </row>
    <row r="48" spans="1:48" s="4" customFormat="1" ht="16.5" x14ac:dyDescent="0.25">
      <c r="A48" s="33"/>
      <c r="B48" s="1165"/>
      <c r="C48" s="3"/>
      <c r="D48" s="5"/>
      <c r="F48" s="1168"/>
    </row>
    <row r="49" spans="1:15" s="4" customFormat="1" ht="16.5" x14ac:dyDescent="0.25">
      <c r="A49" s="5"/>
      <c r="B49" s="1165"/>
      <c r="C49" s="3"/>
      <c r="D49" s="5"/>
    </row>
    <row r="50" spans="1:15" s="4" customFormat="1" ht="16.5" x14ac:dyDescent="0.25">
      <c r="A50" s="5"/>
      <c r="B50" s="1165"/>
      <c r="C50" s="3"/>
      <c r="D50" s="5"/>
      <c r="J50" s="764"/>
      <c r="K50" s="764"/>
      <c r="L50" s="764"/>
      <c r="M50" s="764"/>
      <c r="N50" s="764"/>
      <c r="O50" s="764"/>
    </row>
    <row r="51" spans="1:15" s="4" customFormat="1" ht="16.5" x14ac:dyDescent="0.25">
      <c r="A51" s="5"/>
      <c r="B51" s="1165"/>
      <c r="C51" s="1"/>
      <c r="D51" s="5"/>
      <c r="J51" s="753"/>
      <c r="K51" s="753"/>
      <c r="L51" s="753"/>
      <c r="M51" s="753"/>
      <c r="N51" s="753"/>
      <c r="O51" s="753"/>
    </row>
    <row r="52" spans="1:15" s="4" customFormat="1" ht="16.5" x14ac:dyDescent="0.25">
      <c r="A52" s="5"/>
      <c r="B52" s="1165"/>
      <c r="C52" s="1"/>
      <c r="D52" s="5"/>
      <c r="J52" s="753"/>
      <c r="K52" s="753"/>
      <c r="L52" s="753"/>
      <c r="M52" s="753"/>
      <c r="N52" s="753"/>
      <c r="O52" s="753"/>
    </row>
    <row r="53" spans="1:15" s="4" customFormat="1" ht="16.5" x14ac:dyDescent="0.25">
      <c r="A53" s="73"/>
      <c r="B53" s="1169"/>
      <c r="C53" s="1167"/>
      <c r="I53" s="755"/>
      <c r="J53" s="1170"/>
      <c r="K53" s="1170"/>
      <c r="L53" s="1170"/>
      <c r="M53" s="1170"/>
      <c r="N53" s="1170"/>
      <c r="O53" s="1170"/>
    </row>
    <row r="54" spans="1:15" s="4" customFormat="1" ht="15.75" x14ac:dyDescent="0.25">
      <c r="D54" s="150"/>
      <c r="I54" s="755"/>
      <c r="J54" s="1170"/>
      <c r="K54" s="1170"/>
      <c r="L54" s="1170"/>
      <c r="M54" s="1170"/>
      <c r="N54" s="1170"/>
      <c r="O54" s="1170"/>
    </row>
    <row r="55" spans="1:15" s="4" customFormat="1" ht="15.75" x14ac:dyDescent="0.25">
      <c r="D55" s="150"/>
      <c r="I55" s="755"/>
      <c r="J55" s="1170"/>
      <c r="K55" s="1170"/>
      <c r="L55" s="1170"/>
      <c r="M55" s="1170"/>
      <c r="N55" s="1170"/>
      <c r="O55" s="1170"/>
    </row>
    <row r="56" spans="1:15" s="4" customFormat="1" ht="18.75" x14ac:dyDescent="0.3">
      <c r="A56" s="1171"/>
      <c r="B56" s="1172"/>
      <c r="C56" s="1173"/>
      <c r="D56" s="1174"/>
      <c r="E56" s="1173"/>
      <c r="I56" s="1175"/>
      <c r="J56" s="1170"/>
      <c r="K56" s="1170"/>
      <c r="L56" s="1170"/>
      <c r="M56" s="1170"/>
      <c r="N56" s="1170"/>
      <c r="O56" s="1170"/>
    </row>
    <row r="57" spans="1:15" s="4" customFormat="1" ht="15.75" x14ac:dyDescent="0.2">
      <c r="A57" s="755"/>
      <c r="B57" s="1172"/>
      <c r="C57" s="1176"/>
      <c r="D57" s="1174"/>
      <c r="E57" s="1176"/>
      <c r="F57" s="1177"/>
      <c r="G57" s="1177"/>
      <c r="I57" s="1160"/>
      <c r="J57" s="1170"/>
      <c r="K57" s="1170"/>
      <c r="L57" s="1170"/>
      <c r="M57" s="1170"/>
      <c r="N57" s="1170"/>
      <c r="O57" s="1170"/>
    </row>
    <row r="58" spans="1:15" s="4" customFormat="1" ht="15.75" x14ac:dyDescent="0.2">
      <c r="A58" s="755"/>
      <c r="B58" s="1172"/>
      <c r="C58" s="1176"/>
      <c r="D58" s="1174"/>
      <c r="E58" s="1176"/>
      <c r="F58" s="1177"/>
      <c r="G58" s="1177"/>
    </row>
    <row r="59" spans="1:15" s="4" customFormat="1" ht="15.75" x14ac:dyDescent="0.2">
      <c r="A59" s="755"/>
      <c r="B59" s="1172"/>
      <c r="C59" s="1176"/>
      <c r="D59" s="1174"/>
      <c r="E59" s="1176"/>
      <c r="F59" s="1177"/>
      <c r="G59" s="1177"/>
    </row>
    <row r="60" spans="1:15" s="4" customFormat="1" ht="15.75" x14ac:dyDescent="0.2">
      <c r="A60" s="755"/>
      <c r="B60" s="1172"/>
      <c r="C60" s="1176"/>
      <c r="D60" s="1174"/>
      <c r="E60" s="1176"/>
      <c r="F60" s="1177"/>
      <c r="G60" s="1177"/>
      <c r="J60" s="1173"/>
      <c r="K60" s="1173"/>
      <c r="L60" s="753"/>
      <c r="M60" s="753"/>
      <c r="N60" s="753"/>
      <c r="O60" s="753"/>
    </row>
    <row r="61" spans="1:15" s="4" customFormat="1" ht="15.75" x14ac:dyDescent="0.2">
      <c r="A61" s="755"/>
      <c r="B61" s="1172"/>
      <c r="C61" s="1176"/>
      <c r="D61" s="1174"/>
      <c r="E61" s="1176"/>
      <c r="F61" s="1177"/>
      <c r="G61" s="1177"/>
      <c r="I61" s="755"/>
      <c r="J61" s="1170"/>
      <c r="K61" s="1178"/>
      <c r="L61" s="1170"/>
      <c r="M61" s="1179"/>
      <c r="N61" s="1179"/>
      <c r="O61" s="49"/>
    </row>
    <row r="62" spans="1:15" s="4" customFormat="1" ht="15.75" x14ac:dyDescent="0.2">
      <c r="A62" s="755"/>
      <c r="B62" s="1172"/>
      <c r="C62" s="1176"/>
      <c r="D62" s="1174"/>
      <c r="E62" s="1176"/>
      <c r="F62" s="1177"/>
      <c r="G62" s="1177"/>
      <c r="I62" s="755"/>
      <c r="J62" s="1170"/>
      <c r="K62" s="1178"/>
      <c r="L62" s="1170"/>
      <c r="M62" s="1179"/>
      <c r="N62" s="1179"/>
      <c r="O62" s="49"/>
    </row>
    <row r="63" spans="1:15" s="4" customFormat="1" ht="15.75" x14ac:dyDescent="0.2">
      <c r="A63" s="1160"/>
      <c r="B63" s="1172"/>
      <c r="C63" s="1176"/>
      <c r="D63" s="1174"/>
      <c r="E63" s="1176"/>
      <c r="F63" s="1177"/>
      <c r="G63" s="1177"/>
      <c r="I63" s="755"/>
      <c r="J63" s="1170"/>
      <c r="K63" s="1178"/>
      <c r="L63" s="1170"/>
      <c r="M63" s="1179"/>
      <c r="N63" s="1179"/>
      <c r="O63" s="49"/>
    </row>
    <row r="64" spans="1:15" s="4" customFormat="1" ht="15.75" x14ac:dyDescent="0.2">
      <c r="A64" s="1160"/>
      <c r="B64" s="1172"/>
      <c r="C64" s="1176"/>
      <c r="D64" s="1174"/>
      <c r="E64" s="1176"/>
      <c r="F64" s="1177"/>
      <c r="G64" s="1177"/>
      <c r="I64" s="1175"/>
      <c r="J64" s="1170"/>
      <c r="K64" s="1178"/>
      <c r="L64" s="1170"/>
      <c r="M64" s="1179"/>
      <c r="N64" s="1179"/>
      <c r="O64" s="49"/>
    </row>
    <row r="65" spans="1:99" s="4" customFormat="1" ht="15.75" x14ac:dyDescent="0.2">
      <c r="A65" s="755"/>
      <c r="B65" s="1172"/>
      <c r="C65" s="1176"/>
      <c r="D65" s="1174"/>
      <c r="E65" s="1176"/>
      <c r="F65" s="1177"/>
      <c r="G65" s="1177"/>
      <c r="I65" s="1160"/>
      <c r="J65" s="1178"/>
      <c r="K65" s="1178"/>
      <c r="L65" s="1170"/>
      <c r="M65" s="1179"/>
      <c r="N65" s="1179"/>
      <c r="O65" s="49"/>
    </row>
    <row r="66" spans="1:99" s="4" customFormat="1" ht="15.75" x14ac:dyDescent="0.2">
      <c r="A66" s="755"/>
      <c r="B66" s="1172"/>
      <c r="C66" s="1176"/>
      <c r="D66" s="1174"/>
      <c r="E66" s="1176"/>
      <c r="F66" s="1177"/>
      <c r="G66" s="1177"/>
    </row>
    <row r="67" spans="1:99" s="4" customFormat="1" ht="15.75" x14ac:dyDescent="0.2">
      <c r="A67" s="1175"/>
      <c r="B67" s="1172"/>
      <c r="C67" s="1176"/>
      <c r="D67" s="1174"/>
      <c r="E67" s="1176"/>
      <c r="F67" s="1177"/>
      <c r="G67" s="1177"/>
    </row>
    <row r="68" spans="1:99" s="4" customFormat="1" ht="15.75" x14ac:dyDescent="0.25">
      <c r="A68" s="21"/>
      <c r="B68" s="1173"/>
      <c r="C68" s="1173"/>
      <c r="D68" s="1174"/>
      <c r="E68" s="1176"/>
    </row>
    <row r="69" spans="1:99" s="4" customFormat="1" ht="15.75" x14ac:dyDescent="0.25">
      <c r="A69" s="21"/>
      <c r="B69" s="1173"/>
      <c r="C69" s="1173"/>
      <c r="D69" s="1174"/>
      <c r="E69" s="1176"/>
    </row>
    <row r="70" spans="1:99" s="4" customFormat="1" x14ac:dyDescent="0.2">
      <c r="A70" s="1180"/>
      <c r="B70" s="1181"/>
      <c r="C70" s="1182"/>
      <c r="D70" s="1174"/>
      <c r="E70" s="1182"/>
      <c r="F70" s="1177"/>
    </row>
    <row r="71" spans="1:99" ht="16.5" x14ac:dyDescent="0.25">
      <c r="A71" s="6"/>
      <c r="B71" s="9"/>
      <c r="C71" s="9"/>
      <c r="D71" s="155"/>
      <c r="E71" s="155"/>
      <c r="F71" s="155"/>
      <c r="G71" s="155"/>
      <c r="H71" s="155"/>
    </row>
    <row r="72" spans="1:99" ht="13.5" thickBot="1" x14ac:dyDescent="0.25">
      <c r="A72" s="155"/>
      <c r="B72" s="155"/>
      <c r="C72" s="155"/>
      <c r="D72" s="155"/>
      <c r="E72" s="155"/>
      <c r="F72" s="155"/>
      <c r="G72" s="155"/>
      <c r="H72" s="155"/>
    </row>
    <row r="73" spans="1:99" ht="30.75" customHeight="1" thickBot="1" x14ac:dyDescent="0.3">
      <c r="A73" s="724" t="s">
        <v>26</v>
      </c>
      <c r="B73" s="722" t="s">
        <v>544</v>
      </c>
      <c r="C73" s="722" t="s">
        <v>545</v>
      </c>
      <c r="D73" s="63"/>
      <c r="E73" s="63"/>
      <c r="F73" s="155"/>
    </row>
    <row r="74" spans="1:99" ht="13.5" customHeight="1" x14ac:dyDescent="0.25">
      <c r="A74" s="725"/>
      <c r="B74" s="726"/>
      <c r="C74" s="723"/>
      <c r="D74" s="63"/>
      <c r="E74" s="63"/>
      <c r="F74" s="155"/>
      <c r="G74" s="50"/>
    </row>
    <row r="75" spans="1:99" s="15" customFormat="1" ht="15.75" x14ac:dyDescent="0.25">
      <c r="A75" s="727" t="s">
        <v>291</v>
      </c>
      <c r="B75" s="720">
        <v>3745.11</v>
      </c>
      <c r="C75" s="720">
        <v>3649.81</v>
      </c>
      <c r="D75" s="63"/>
      <c r="E75" s="112"/>
      <c r="F75" s="110"/>
      <c r="G75" s="52"/>
      <c r="H75" s="110"/>
      <c r="I75" s="53"/>
      <c r="J75" s="54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</row>
    <row r="76" spans="1:99" s="15" customFormat="1" ht="16.5" customHeight="1" x14ac:dyDescent="0.25">
      <c r="A76" s="727" t="s">
        <v>55</v>
      </c>
      <c r="B76" s="720">
        <v>4200.1400000000003</v>
      </c>
      <c r="C76" s="720">
        <v>4122.87</v>
      </c>
      <c r="D76" s="63"/>
      <c r="E76" s="111"/>
      <c r="F76" s="110"/>
      <c r="G76" s="52"/>
      <c r="I76" s="53"/>
      <c r="J76" s="54"/>
      <c r="AV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</row>
    <row r="77" spans="1:99" s="15" customFormat="1" ht="15.75" x14ac:dyDescent="0.25">
      <c r="A77" s="727" t="s">
        <v>136</v>
      </c>
      <c r="B77" s="720">
        <v>5450.45</v>
      </c>
      <c r="C77" s="720">
        <v>5457.05</v>
      </c>
      <c r="D77" s="63"/>
      <c r="E77" s="112"/>
      <c r="F77" s="110"/>
      <c r="G77" s="52"/>
      <c r="I77" s="53"/>
      <c r="J77" s="54"/>
      <c r="AV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</row>
    <row r="78" spans="1:99" s="15" customFormat="1" ht="15.75" x14ac:dyDescent="0.25">
      <c r="A78" s="728" t="s">
        <v>301</v>
      </c>
      <c r="B78" s="735">
        <v>5725.77</v>
      </c>
      <c r="C78" s="735">
        <v>5670.3</v>
      </c>
      <c r="D78" s="63"/>
      <c r="E78" s="112"/>
      <c r="F78" s="55"/>
      <c r="G78" s="56"/>
      <c r="I78" s="57"/>
      <c r="J78" s="58"/>
      <c r="AV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</row>
    <row r="79" spans="1:99" s="15" customFormat="1" ht="15.75" x14ac:dyDescent="0.25">
      <c r="A79" s="727" t="s">
        <v>1</v>
      </c>
      <c r="B79" s="720">
        <v>6290.31</v>
      </c>
      <c r="C79" s="720">
        <v>5990.27</v>
      </c>
      <c r="D79" s="63"/>
      <c r="E79" s="112"/>
      <c r="F79" s="55"/>
      <c r="G79" s="56"/>
      <c r="H79" s="110"/>
      <c r="I79" s="57"/>
      <c r="J79" s="58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</row>
    <row r="80" spans="1:99" s="110" customFormat="1" ht="15.75" x14ac:dyDescent="0.25">
      <c r="A80" s="727" t="s">
        <v>302</v>
      </c>
      <c r="B80" s="720">
        <v>6390.27</v>
      </c>
      <c r="C80" s="720">
        <v>5525.62</v>
      </c>
      <c r="D80" s="63"/>
      <c r="E80" s="112"/>
      <c r="F80" s="55"/>
      <c r="G80" s="56"/>
      <c r="I80" s="57"/>
      <c r="J80" s="58"/>
    </row>
    <row r="81" spans="1:11" ht="15.75" hidden="1" x14ac:dyDescent="0.25">
      <c r="A81" s="728" t="s">
        <v>300</v>
      </c>
      <c r="B81" s="668"/>
      <c r="C81" s="668"/>
      <c r="D81" s="63"/>
      <c r="E81" s="113"/>
      <c r="F81" s="59"/>
      <c r="G81" s="4"/>
      <c r="H81" s="4"/>
      <c r="I81" s="60"/>
      <c r="J81" s="60"/>
    </row>
    <row r="82" spans="1:11" ht="15.75" x14ac:dyDescent="0.25">
      <c r="A82" s="727" t="s">
        <v>0</v>
      </c>
      <c r="B82" s="720">
        <v>6804.94</v>
      </c>
      <c r="C82" s="720">
        <v>6671.33</v>
      </c>
      <c r="D82" s="63"/>
      <c r="E82" s="112"/>
      <c r="F82" s="4"/>
      <c r="G82" s="61"/>
      <c r="H82" s="62"/>
      <c r="I82" s="63"/>
      <c r="J82" s="64"/>
      <c r="K82" s="51"/>
    </row>
    <row r="83" spans="1:11" s="44" customFormat="1" ht="16.5" thickBot="1" x14ac:dyDescent="0.3">
      <c r="A83" s="729" t="s">
        <v>292</v>
      </c>
      <c r="B83" s="721">
        <v>9515.7900000000009</v>
      </c>
      <c r="C83" s="721">
        <v>9117.41</v>
      </c>
      <c r="D83" s="63"/>
      <c r="E83" s="112"/>
      <c r="F83" s="65"/>
      <c r="G83" s="66"/>
      <c r="H83" s="67"/>
      <c r="I83" s="68"/>
      <c r="J83" s="69"/>
    </row>
    <row r="84" spans="1:11" x14ac:dyDescent="0.2">
      <c r="A84" s="155"/>
      <c r="B84" s="155"/>
      <c r="C84" s="155"/>
      <c r="E84" s="4"/>
      <c r="F84" s="4"/>
    </row>
    <row r="85" spans="1:11" ht="29.25" customHeight="1" x14ac:dyDescent="0.2">
      <c r="A85" s="148"/>
      <c r="B85" s="155"/>
      <c r="C85" s="149"/>
      <c r="D85" s="155"/>
      <c r="E85" s="4"/>
      <c r="G85" s="4"/>
    </row>
    <row r="86" spans="1:11" s="4" customFormat="1" ht="31.5" customHeight="1" x14ac:dyDescent="0.25">
      <c r="A86" s="21"/>
      <c r="B86" s="1159"/>
      <c r="C86" s="27"/>
    </row>
    <row r="87" spans="1:11" s="4" customFormat="1" ht="15.75" x14ac:dyDescent="0.25">
      <c r="A87" s="21"/>
      <c r="B87" s="399"/>
      <c r="C87" s="399"/>
    </row>
    <row r="88" spans="1:11" s="4" customFormat="1" ht="15.75" x14ac:dyDescent="0.25">
      <c r="A88" s="755"/>
      <c r="B88" s="399"/>
      <c r="C88" s="399"/>
    </row>
    <row r="89" spans="1:11" s="4" customFormat="1" ht="15.75" x14ac:dyDescent="0.25">
      <c r="A89" s="21"/>
      <c r="B89" s="399"/>
      <c r="C89" s="399"/>
    </row>
    <row r="90" spans="1:11" s="4" customFormat="1" ht="15.75" x14ac:dyDescent="0.25">
      <c r="A90" s="21"/>
      <c r="B90" s="399"/>
      <c r="C90" s="399"/>
    </row>
    <row r="91" spans="1:11" s="4" customFormat="1" ht="15.75" x14ac:dyDescent="0.25">
      <c r="A91" s="21"/>
      <c r="B91" s="399"/>
      <c r="C91" s="399"/>
    </row>
    <row r="92" spans="1:11" s="4" customFormat="1" ht="15.75" x14ac:dyDescent="0.25">
      <c r="A92" s="21"/>
      <c r="B92" s="399"/>
      <c r="C92" s="399"/>
    </row>
    <row r="93" spans="1:11" s="4" customFormat="1" ht="15.75" x14ac:dyDescent="0.25">
      <c r="A93" s="1160"/>
      <c r="B93" s="399"/>
      <c r="C93" s="399"/>
    </row>
    <row r="94" spans="1:11" s="4" customFormat="1" ht="15.75" x14ac:dyDescent="0.25">
      <c r="A94" s="21"/>
      <c r="B94" s="399"/>
      <c r="C94" s="399"/>
    </row>
    <row r="95" spans="1:11" s="4" customFormat="1" ht="15.75" x14ac:dyDescent="0.25">
      <c r="A95" s="755"/>
      <c r="B95" s="399"/>
      <c r="C95" s="399"/>
    </row>
    <row r="96" spans="1:11" s="4" customFormat="1" ht="15.75" x14ac:dyDescent="0.25">
      <c r="A96" s="21"/>
      <c r="B96" s="399"/>
      <c r="C96" s="399"/>
    </row>
    <row r="97" spans="1:19" s="4" customFormat="1" ht="15.75" x14ac:dyDescent="0.25">
      <c r="A97" s="21"/>
      <c r="B97" s="399"/>
      <c r="C97" s="399"/>
    </row>
    <row r="98" spans="1:19" s="4" customFormat="1" ht="15.75" x14ac:dyDescent="0.25">
      <c r="A98" s="21"/>
      <c r="B98" s="21"/>
      <c r="C98" s="399"/>
    </row>
    <row r="99" spans="1:19" s="4" customFormat="1" ht="15.75" x14ac:dyDescent="0.25">
      <c r="A99" s="21"/>
      <c r="B99" s="21"/>
      <c r="C99" s="399"/>
    </row>
    <row r="100" spans="1:19" x14ac:dyDescent="0.2">
      <c r="A100" s="4"/>
      <c r="B100" s="4"/>
      <c r="C100" s="151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59" t="s">
        <v>159</v>
      </c>
      <c r="B102" s="761" t="s">
        <v>5</v>
      </c>
      <c r="C102" s="762"/>
      <c r="D102" s="763"/>
      <c r="E102" s="761" t="s">
        <v>6</v>
      </c>
      <c r="F102" s="762"/>
      <c r="G102" s="763"/>
      <c r="H102" s="756" t="s">
        <v>8</v>
      </c>
      <c r="I102" s="757"/>
      <c r="J102" s="758"/>
      <c r="K102" s="756" t="s">
        <v>7</v>
      </c>
      <c r="L102" s="757"/>
      <c r="M102" s="758"/>
      <c r="N102" s="756" t="s">
        <v>155</v>
      </c>
      <c r="O102" s="757"/>
      <c r="P102" s="758"/>
      <c r="Q102" s="756" t="s">
        <v>156</v>
      </c>
      <c r="R102" s="757"/>
      <c r="S102" s="758"/>
    </row>
    <row r="103" spans="1:19" ht="16.5" thickBot="1" x14ac:dyDescent="0.3">
      <c r="A103" s="760"/>
      <c r="B103" s="203">
        <v>2015</v>
      </c>
      <c r="C103" s="204">
        <v>2016</v>
      </c>
      <c r="D103" s="205">
        <v>2017</v>
      </c>
      <c r="E103" s="203">
        <v>2015</v>
      </c>
      <c r="F103" s="204">
        <v>2016</v>
      </c>
      <c r="G103" s="205">
        <v>2017</v>
      </c>
      <c r="H103" s="203">
        <v>2015</v>
      </c>
      <c r="I103" s="204">
        <v>2016</v>
      </c>
      <c r="J103" s="205">
        <v>2017</v>
      </c>
      <c r="K103" s="203">
        <v>2015</v>
      </c>
      <c r="L103" s="204">
        <v>2016</v>
      </c>
      <c r="M103" s="205">
        <v>2017</v>
      </c>
      <c r="N103" s="203">
        <v>2015</v>
      </c>
      <c r="O103" s="204">
        <v>2016</v>
      </c>
      <c r="P103" s="205">
        <v>2017</v>
      </c>
      <c r="Q103" s="203">
        <v>2015</v>
      </c>
      <c r="R103" s="204">
        <v>2016</v>
      </c>
      <c r="S103" s="205">
        <v>2017</v>
      </c>
    </row>
    <row r="104" spans="1:19" ht="16.5" x14ac:dyDescent="0.25">
      <c r="A104" s="684" t="s">
        <v>9</v>
      </c>
      <c r="B104" s="206">
        <v>5815.07</v>
      </c>
      <c r="C104" s="207">
        <v>4462.3</v>
      </c>
      <c r="D104" s="208">
        <v>5736.99</v>
      </c>
      <c r="E104" s="209">
        <v>14766.91</v>
      </c>
      <c r="F104" s="208">
        <v>8479.8799999999992</v>
      </c>
      <c r="G104" s="210">
        <v>9980.7199999999993</v>
      </c>
      <c r="H104" s="206">
        <v>1243.48</v>
      </c>
      <c r="I104" s="207">
        <v>853.85</v>
      </c>
      <c r="J104" s="208">
        <v>971.76</v>
      </c>
      <c r="K104" s="211">
        <v>784.33</v>
      </c>
      <c r="L104" s="212">
        <v>499.9</v>
      </c>
      <c r="M104" s="208">
        <v>748</v>
      </c>
      <c r="N104" s="211">
        <v>1251.8499999999999</v>
      </c>
      <c r="O104" s="212">
        <v>1097.3800000000001</v>
      </c>
      <c r="P104" s="208">
        <v>1192.6199999999999</v>
      </c>
      <c r="Q104" s="211">
        <v>17.100000000000001</v>
      </c>
      <c r="R104" s="212">
        <v>14.02</v>
      </c>
      <c r="S104" s="208">
        <v>16.809999999999999</v>
      </c>
    </row>
    <row r="105" spans="1:19" ht="16.5" x14ac:dyDescent="0.25">
      <c r="A105" s="685" t="s">
        <v>10</v>
      </c>
      <c r="B105" s="213">
        <v>5701.4874999999993</v>
      </c>
      <c r="C105" s="214">
        <v>4594.96</v>
      </c>
      <c r="D105" s="215">
        <v>5941.1</v>
      </c>
      <c r="E105" s="216">
        <v>14531.125</v>
      </c>
      <c r="F105" s="215">
        <v>8306.4269047619055</v>
      </c>
      <c r="G105" s="217">
        <v>10615.53</v>
      </c>
      <c r="H105" s="213">
        <v>1197.5999999999999</v>
      </c>
      <c r="I105" s="214">
        <v>920.24</v>
      </c>
      <c r="J105" s="215">
        <v>1007.35</v>
      </c>
      <c r="K105" s="218">
        <v>785.55</v>
      </c>
      <c r="L105" s="219">
        <v>505.57</v>
      </c>
      <c r="M105" s="215">
        <v>774.9</v>
      </c>
      <c r="N105" s="218">
        <v>1227.19</v>
      </c>
      <c r="O105" s="219">
        <v>1199.9100000000001</v>
      </c>
      <c r="P105" s="215">
        <v>1234.33</v>
      </c>
      <c r="Q105" s="218">
        <v>16.84</v>
      </c>
      <c r="R105" s="219">
        <v>15.07</v>
      </c>
      <c r="S105" s="215">
        <v>17.86</v>
      </c>
    </row>
    <row r="106" spans="1:19" ht="16.5" x14ac:dyDescent="0.25">
      <c r="A106" s="685" t="s">
        <v>11</v>
      </c>
      <c r="B106" s="213">
        <v>5925.4554545454539</v>
      </c>
      <c r="C106" s="214">
        <v>4947.04</v>
      </c>
      <c r="D106" s="215"/>
      <c r="E106" s="216">
        <v>13742.160909090908</v>
      </c>
      <c r="F106" s="215">
        <v>8700.9538095238095</v>
      </c>
      <c r="G106" s="217"/>
      <c r="H106" s="213">
        <v>1138.6400000000001</v>
      </c>
      <c r="I106" s="214">
        <v>968.43</v>
      </c>
      <c r="J106" s="215"/>
      <c r="K106" s="218">
        <v>786.32</v>
      </c>
      <c r="L106" s="219">
        <v>567.38</v>
      </c>
      <c r="M106" s="215"/>
      <c r="N106" s="218">
        <v>1178.6300000000001</v>
      </c>
      <c r="O106" s="219">
        <v>1246.3399999999999</v>
      </c>
      <c r="P106" s="215"/>
      <c r="Q106" s="218">
        <v>16.22</v>
      </c>
      <c r="R106" s="219">
        <v>15.42</v>
      </c>
      <c r="S106" s="215"/>
    </row>
    <row r="107" spans="1:19" ht="16.5" x14ac:dyDescent="0.25">
      <c r="A107" s="685" t="s">
        <v>12</v>
      </c>
      <c r="B107" s="213">
        <v>6027.97</v>
      </c>
      <c r="C107" s="214">
        <v>4850.55</v>
      </c>
      <c r="D107" s="215"/>
      <c r="E107" s="216">
        <v>12779.75</v>
      </c>
      <c r="F107" s="215">
        <v>8849.65</v>
      </c>
      <c r="G107" s="217"/>
      <c r="H107" s="213">
        <v>1150.0999999999999</v>
      </c>
      <c r="I107" s="214">
        <v>994.19</v>
      </c>
      <c r="J107" s="215"/>
      <c r="K107" s="218">
        <v>768.8</v>
      </c>
      <c r="L107" s="219">
        <v>574.33000000000004</v>
      </c>
      <c r="M107" s="215"/>
      <c r="N107" s="218">
        <v>1197.9100000000001</v>
      </c>
      <c r="O107" s="219">
        <v>1242.26</v>
      </c>
      <c r="P107" s="215"/>
      <c r="Q107" s="218">
        <v>16.34</v>
      </c>
      <c r="R107" s="219">
        <v>16.260000000000002</v>
      </c>
      <c r="S107" s="215"/>
    </row>
    <row r="108" spans="1:19" ht="16.5" x14ac:dyDescent="0.25">
      <c r="A108" s="685" t="s">
        <v>13</v>
      </c>
      <c r="B108" s="213">
        <v>6300.0776315789481</v>
      </c>
      <c r="C108" s="214">
        <v>4707.8500000000004</v>
      </c>
      <c r="D108" s="215"/>
      <c r="E108" s="216">
        <v>13504.998684210526</v>
      </c>
      <c r="F108" s="215">
        <v>8685.8799999999992</v>
      </c>
      <c r="G108" s="217"/>
      <c r="H108" s="213">
        <v>1140.26</v>
      </c>
      <c r="I108" s="214">
        <v>1033.7</v>
      </c>
      <c r="J108" s="215"/>
      <c r="K108" s="218">
        <v>784.42</v>
      </c>
      <c r="L108" s="219">
        <v>576.75</v>
      </c>
      <c r="M108" s="215"/>
      <c r="N108" s="218">
        <v>1199.05</v>
      </c>
      <c r="O108" s="219">
        <v>1259.4000000000001</v>
      </c>
      <c r="P108" s="215"/>
      <c r="Q108" s="218">
        <v>16.8</v>
      </c>
      <c r="R108" s="219">
        <v>16.89</v>
      </c>
      <c r="S108" s="215"/>
    </row>
    <row r="109" spans="1:19" ht="16.5" x14ac:dyDescent="0.25">
      <c r="A109" s="685" t="s">
        <v>14</v>
      </c>
      <c r="B109" s="220">
        <v>5833.2168181818179</v>
      </c>
      <c r="C109" s="214">
        <v>4630.2700000000004</v>
      </c>
      <c r="D109" s="215"/>
      <c r="E109" s="221">
        <v>12776.591363636364</v>
      </c>
      <c r="F109" s="215">
        <v>8911.7022727272742</v>
      </c>
      <c r="G109" s="217"/>
      <c r="H109" s="220">
        <v>1088.77</v>
      </c>
      <c r="I109" s="214">
        <v>984.14</v>
      </c>
      <c r="J109" s="215"/>
      <c r="K109" s="222">
        <v>726.77</v>
      </c>
      <c r="L109" s="219">
        <v>553.09</v>
      </c>
      <c r="M109" s="215"/>
      <c r="N109" s="222">
        <v>1181.5</v>
      </c>
      <c r="O109" s="219">
        <v>1276.4000000000001</v>
      </c>
      <c r="P109" s="215"/>
      <c r="Q109" s="222">
        <v>16.100000000000001</v>
      </c>
      <c r="R109" s="219">
        <v>17.18</v>
      </c>
      <c r="S109" s="215"/>
    </row>
    <row r="110" spans="1:19" ht="16.5" x14ac:dyDescent="0.25">
      <c r="A110" s="685" t="s">
        <v>112</v>
      </c>
      <c r="B110" s="220">
        <v>5456.2165217391303</v>
      </c>
      <c r="C110" s="214">
        <v>4855.357857142857</v>
      </c>
      <c r="D110" s="215"/>
      <c r="E110" s="221">
        <v>11380.55</v>
      </c>
      <c r="F110" s="215">
        <v>10248.92738095238</v>
      </c>
      <c r="G110" s="217"/>
      <c r="H110" s="220">
        <v>1014.09</v>
      </c>
      <c r="I110" s="214">
        <v>1085.76</v>
      </c>
      <c r="J110" s="215"/>
      <c r="K110" s="222">
        <v>642.57000000000005</v>
      </c>
      <c r="L110" s="219">
        <v>646.14</v>
      </c>
      <c r="M110" s="215"/>
      <c r="N110" s="222">
        <v>1130.04</v>
      </c>
      <c r="O110" s="219">
        <v>1337.33</v>
      </c>
      <c r="P110" s="215"/>
      <c r="Q110" s="222">
        <v>15.07</v>
      </c>
      <c r="R110" s="219">
        <v>19.920000000000002</v>
      </c>
      <c r="S110" s="215"/>
    </row>
    <row r="111" spans="1:19" ht="16.5" x14ac:dyDescent="0.25">
      <c r="A111" s="686" t="s">
        <v>120</v>
      </c>
      <c r="B111" s="223">
        <v>5088.5600000000004</v>
      </c>
      <c r="C111" s="214">
        <v>4757.8172727272722</v>
      </c>
      <c r="D111" s="215"/>
      <c r="E111" s="224">
        <v>10338.75</v>
      </c>
      <c r="F111" s="215">
        <v>10350.566818181818</v>
      </c>
      <c r="G111" s="217"/>
      <c r="H111" s="223">
        <v>983.15</v>
      </c>
      <c r="I111" s="214">
        <v>1123.77</v>
      </c>
      <c r="J111" s="215"/>
      <c r="K111" s="225">
        <v>595.4</v>
      </c>
      <c r="L111" s="219">
        <v>700.09</v>
      </c>
      <c r="M111" s="215"/>
      <c r="N111" s="225">
        <v>1117.48</v>
      </c>
      <c r="O111" s="219">
        <v>1341.09</v>
      </c>
      <c r="P111" s="215"/>
      <c r="Q111" s="225">
        <v>14.94</v>
      </c>
      <c r="R111" s="219">
        <v>19.64</v>
      </c>
      <c r="S111" s="215"/>
    </row>
    <row r="112" spans="1:19" ht="16.5" x14ac:dyDescent="0.25">
      <c r="A112" s="686" t="s">
        <v>126</v>
      </c>
      <c r="B112" s="223">
        <v>5207.3204545454546</v>
      </c>
      <c r="C112" s="214">
        <v>4706.7859090909096</v>
      </c>
      <c r="D112" s="215"/>
      <c r="E112" s="224">
        <v>9895.4599999999991</v>
      </c>
      <c r="F112" s="215">
        <v>10185.569545454546</v>
      </c>
      <c r="G112" s="217"/>
      <c r="H112" s="223">
        <v>965.36</v>
      </c>
      <c r="I112" s="214">
        <v>1045.95</v>
      </c>
      <c r="J112" s="215"/>
      <c r="K112" s="225">
        <v>608.5</v>
      </c>
      <c r="L112" s="219">
        <v>682.23</v>
      </c>
      <c r="M112" s="215"/>
      <c r="N112" s="225">
        <v>1124.53</v>
      </c>
      <c r="O112" s="219">
        <v>1326.03</v>
      </c>
      <c r="P112" s="215"/>
      <c r="Q112" s="225">
        <v>14.79</v>
      </c>
      <c r="R112" s="219">
        <v>19.28</v>
      </c>
      <c r="S112" s="215"/>
    </row>
    <row r="113" spans="1:19" ht="16.5" x14ac:dyDescent="0.25">
      <c r="A113" s="686" t="s">
        <v>127</v>
      </c>
      <c r="B113" s="223">
        <v>5221.8100000000004</v>
      </c>
      <c r="C113" s="214">
        <v>4731.761428571428</v>
      </c>
      <c r="D113" s="215"/>
      <c r="E113" s="224">
        <v>10341.370000000001</v>
      </c>
      <c r="F113" s="215">
        <v>10262.27</v>
      </c>
      <c r="G113" s="217"/>
      <c r="H113" s="223">
        <v>977.09</v>
      </c>
      <c r="I113" s="214">
        <v>959.14</v>
      </c>
      <c r="J113" s="215"/>
      <c r="K113" s="225">
        <v>691.5</v>
      </c>
      <c r="L113" s="219">
        <v>644.85</v>
      </c>
      <c r="M113" s="215"/>
      <c r="N113" s="225">
        <v>1159.25</v>
      </c>
      <c r="O113" s="219">
        <v>1266.71</v>
      </c>
      <c r="P113" s="215"/>
      <c r="Q113" s="225">
        <v>15.71</v>
      </c>
      <c r="R113" s="219">
        <v>17.739999999999998</v>
      </c>
      <c r="S113" s="215"/>
    </row>
    <row r="114" spans="1:19" ht="16.5" x14ac:dyDescent="0.25">
      <c r="A114" s="686" t="s">
        <v>131</v>
      </c>
      <c r="B114" s="223">
        <v>4807.6290476190479</v>
      </c>
      <c r="C114" s="214">
        <v>5442.7250000000004</v>
      </c>
      <c r="D114" s="215"/>
      <c r="E114" s="224">
        <v>9228.5714285714275</v>
      </c>
      <c r="F114" s="215">
        <v>11139.772272727274</v>
      </c>
      <c r="G114" s="217"/>
      <c r="H114" s="223">
        <v>883.52</v>
      </c>
      <c r="I114" s="214">
        <v>953</v>
      </c>
      <c r="J114" s="215"/>
      <c r="K114" s="225">
        <v>574.04999999999995</v>
      </c>
      <c r="L114" s="219">
        <v>696.68</v>
      </c>
      <c r="M114" s="215"/>
      <c r="N114" s="225">
        <v>1085.7</v>
      </c>
      <c r="O114" s="219">
        <v>1235.98</v>
      </c>
      <c r="P114" s="215"/>
      <c r="Q114" s="225">
        <v>14.51</v>
      </c>
      <c r="R114" s="219">
        <v>17.420000000000002</v>
      </c>
      <c r="S114" s="215"/>
    </row>
    <row r="115" spans="1:19" ht="17.25" thickBot="1" x14ac:dyDescent="0.3">
      <c r="A115" s="687" t="s">
        <v>132</v>
      </c>
      <c r="B115" s="226">
        <v>4628.5949999999993</v>
      </c>
      <c r="C115" s="227">
        <v>5665.8249999999998</v>
      </c>
      <c r="D115" s="228"/>
      <c r="E115" s="229">
        <v>8688.6914285714283</v>
      </c>
      <c r="F115" s="228">
        <v>11009.75</v>
      </c>
      <c r="G115" s="230"/>
      <c r="H115" s="226">
        <v>859.9</v>
      </c>
      <c r="I115" s="227">
        <v>919.05</v>
      </c>
      <c r="J115" s="228"/>
      <c r="K115" s="231">
        <v>552.04999999999995</v>
      </c>
      <c r="L115" s="232">
        <v>706.98</v>
      </c>
      <c r="M115" s="228"/>
      <c r="N115" s="231">
        <v>1068.1400000000001</v>
      </c>
      <c r="O115" s="232">
        <v>1150.77</v>
      </c>
      <c r="P115" s="228"/>
      <c r="Q115" s="231">
        <v>14.05</v>
      </c>
      <c r="R115" s="232">
        <v>16.38</v>
      </c>
      <c r="S115" s="228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12">
    <mergeCell ref="Q102:S102"/>
    <mergeCell ref="N50:O50"/>
    <mergeCell ref="A102:A103"/>
    <mergeCell ref="B102:D102"/>
    <mergeCell ref="E102:G102"/>
    <mergeCell ref="J50:K50"/>
    <mergeCell ref="L50:M50"/>
    <mergeCell ref="B44:C44"/>
    <mergeCell ref="B33:C33"/>
    <mergeCell ref="N102:P102"/>
    <mergeCell ref="K102:M102"/>
    <mergeCell ref="H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38"/>
  <sheetViews>
    <sheetView view="pageBreakPreview" topLeftCell="A83" zoomScale="66" zoomScaleNormal="95" zoomScaleSheetLayoutView="66" workbookViewId="0">
      <selection activeCell="X136" sqref="X136"/>
    </sheetView>
  </sheetViews>
  <sheetFormatPr defaultRowHeight="12.75" x14ac:dyDescent="0.2"/>
  <cols>
    <col min="1" max="1" width="17.140625" style="11" customWidth="1"/>
    <col min="2" max="2" width="14.28515625" style="11" customWidth="1"/>
    <col min="3" max="3" width="9.85546875" style="11" customWidth="1"/>
    <col min="4" max="4" width="8.7109375" style="11" customWidth="1"/>
    <col min="5" max="5" width="8.28515625" style="11" customWidth="1"/>
    <col min="6" max="9" width="8.7109375" style="11" customWidth="1"/>
    <col min="10" max="11" width="7.7109375" style="11" customWidth="1"/>
    <col min="12" max="12" width="8.140625" style="11" customWidth="1"/>
    <col min="13" max="15" width="7.7109375" style="11" customWidth="1"/>
    <col min="16" max="16" width="10.28515625" style="11" customWidth="1"/>
    <col min="17" max="17" width="12.42578125" style="11" bestFit="1" customWidth="1"/>
    <col min="18" max="18" width="12.42578125" style="11" customWidth="1"/>
    <col min="19" max="258" width="9.140625" style="11"/>
    <col min="259" max="259" width="17.140625" style="11" customWidth="1"/>
    <col min="260" max="260" width="14.28515625" style="11" customWidth="1"/>
    <col min="261" max="261" width="8.7109375" style="11" customWidth="1"/>
    <col min="262" max="262" width="9.140625" style="11" customWidth="1"/>
    <col min="263" max="263" width="8.7109375" style="11" customWidth="1"/>
    <col min="264" max="264" width="8.28515625" style="11" customWidth="1"/>
    <col min="265" max="265" width="8.7109375" style="11" customWidth="1"/>
    <col min="266" max="267" width="7.7109375" style="11" customWidth="1"/>
    <col min="268" max="268" width="8.140625" style="11" customWidth="1"/>
    <col min="269" max="271" width="7.7109375" style="11" customWidth="1"/>
    <col min="272" max="272" width="10.28515625" style="11" customWidth="1"/>
    <col min="273" max="273" width="12.42578125" style="11" bestFit="1" customWidth="1"/>
    <col min="274" max="274" width="12.42578125" style="11" customWidth="1"/>
    <col min="275" max="514" width="9.140625" style="11"/>
    <col min="515" max="515" width="17.140625" style="11" customWidth="1"/>
    <col min="516" max="516" width="14.28515625" style="11" customWidth="1"/>
    <col min="517" max="517" width="8.7109375" style="11" customWidth="1"/>
    <col min="518" max="518" width="9.140625" style="11" customWidth="1"/>
    <col min="519" max="519" width="8.7109375" style="11" customWidth="1"/>
    <col min="520" max="520" width="8.28515625" style="11" customWidth="1"/>
    <col min="521" max="521" width="8.7109375" style="11" customWidth="1"/>
    <col min="522" max="523" width="7.7109375" style="11" customWidth="1"/>
    <col min="524" max="524" width="8.140625" style="11" customWidth="1"/>
    <col min="525" max="527" width="7.7109375" style="11" customWidth="1"/>
    <col min="528" max="528" width="10.28515625" style="11" customWidth="1"/>
    <col min="529" max="529" width="12.42578125" style="11" bestFit="1" customWidth="1"/>
    <col min="530" max="530" width="12.42578125" style="11" customWidth="1"/>
    <col min="531" max="770" width="9.140625" style="11"/>
    <col min="771" max="771" width="17.140625" style="11" customWidth="1"/>
    <col min="772" max="772" width="14.28515625" style="11" customWidth="1"/>
    <col min="773" max="773" width="8.7109375" style="11" customWidth="1"/>
    <col min="774" max="774" width="9.140625" style="11" customWidth="1"/>
    <col min="775" max="775" width="8.7109375" style="11" customWidth="1"/>
    <col min="776" max="776" width="8.28515625" style="11" customWidth="1"/>
    <col min="777" max="777" width="8.7109375" style="11" customWidth="1"/>
    <col min="778" max="779" width="7.7109375" style="11" customWidth="1"/>
    <col min="780" max="780" width="8.140625" style="11" customWidth="1"/>
    <col min="781" max="783" width="7.7109375" style="11" customWidth="1"/>
    <col min="784" max="784" width="10.28515625" style="11" customWidth="1"/>
    <col min="785" max="785" width="12.42578125" style="11" bestFit="1" customWidth="1"/>
    <col min="786" max="786" width="12.42578125" style="11" customWidth="1"/>
    <col min="787" max="1026" width="9.140625" style="11"/>
    <col min="1027" max="1027" width="17.140625" style="11" customWidth="1"/>
    <col min="1028" max="1028" width="14.28515625" style="11" customWidth="1"/>
    <col min="1029" max="1029" width="8.7109375" style="11" customWidth="1"/>
    <col min="1030" max="1030" width="9.140625" style="11" customWidth="1"/>
    <col min="1031" max="1031" width="8.7109375" style="11" customWidth="1"/>
    <col min="1032" max="1032" width="8.28515625" style="11" customWidth="1"/>
    <col min="1033" max="1033" width="8.7109375" style="11" customWidth="1"/>
    <col min="1034" max="1035" width="7.7109375" style="11" customWidth="1"/>
    <col min="1036" max="1036" width="8.140625" style="11" customWidth="1"/>
    <col min="1037" max="1039" width="7.7109375" style="11" customWidth="1"/>
    <col min="1040" max="1040" width="10.28515625" style="11" customWidth="1"/>
    <col min="1041" max="1041" width="12.42578125" style="11" bestFit="1" customWidth="1"/>
    <col min="1042" max="1042" width="12.42578125" style="11" customWidth="1"/>
    <col min="1043" max="1282" width="9.140625" style="11"/>
    <col min="1283" max="1283" width="17.140625" style="11" customWidth="1"/>
    <col min="1284" max="1284" width="14.28515625" style="11" customWidth="1"/>
    <col min="1285" max="1285" width="8.7109375" style="11" customWidth="1"/>
    <col min="1286" max="1286" width="9.140625" style="11" customWidth="1"/>
    <col min="1287" max="1287" width="8.7109375" style="11" customWidth="1"/>
    <col min="1288" max="1288" width="8.28515625" style="11" customWidth="1"/>
    <col min="1289" max="1289" width="8.7109375" style="11" customWidth="1"/>
    <col min="1290" max="1291" width="7.7109375" style="11" customWidth="1"/>
    <col min="1292" max="1292" width="8.140625" style="11" customWidth="1"/>
    <col min="1293" max="1295" width="7.7109375" style="11" customWidth="1"/>
    <col min="1296" max="1296" width="10.28515625" style="11" customWidth="1"/>
    <col min="1297" max="1297" width="12.42578125" style="11" bestFit="1" customWidth="1"/>
    <col min="1298" max="1298" width="12.42578125" style="11" customWidth="1"/>
    <col min="1299" max="1538" width="9.140625" style="11"/>
    <col min="1539" max="1539" width="17.140625" style="11" customWidth="1"/>
    <col min="1540" max="1540" width="14.28515625" style="11" customWidth="1"/>
    <col min="1541" max="1541" width="8.7109375" style="11" customWidth="1"/>
    <col min="1542" max="1542" width="9.140625" style="11" customWidth="1"/>
    <col min="1543" max="1543" width="8.7109375" style="11" customWidth="1"/>
    <col min="1544" max="1544" width="8.28515625" style="11" customWidth="1"/>
    <col min="1545" max="1545" width="8.7109375" style="11" customWidth="1"/>
    <col min="1546" max="1547" width="7.7109375" style="11" customWidth="1"/>
    <col min="1548" max="1548" width="8.140625" style="11" customWidth="1"/>
    <col min="1549" max="1551" width="7.7109375" style="11" customWidth="1"/>
    <col min="1552" max="1552" width="10.28515625" style="11" customWidth="1"/>
    <col min="1553" max="1553" width="12.42578125" style="11" bestFit="1" customWidth="1"/>
    <col min="1554" max="1554" width="12.42578125" style="11" customWidth="1"/>
    <col min="1555" max="1794" width="9.140625" style="11"/>
    <col min="1795" max="1795" width="17.140625" style="11" customWidth="1"/>
    <col min="1796" max="1796" width="14.28515625" style="11" customWidth="1"/>
    <col min="1797" max="1797" width="8.7109375" style="11" customWidth="1"/>
    <col min="1798" max="1798" width="9.140625" style="11" customWidth="1"/>
    <col min="1799" max="1799" width="8.7109375" style="11" customWidth="1"/>
    <col min="1800" max="1800" width="8.28515625" style="11" customWidth="1"/>
    <col min="1801" max="1801" width="8.7109375" style="11" customWidth="1"/>
    <col min="1802" max="1803" width="7.7109375" style="11" customWidth="1"/>
    <col min="1804" max="1804" width="8.140625" style="11" customWidth="1"/>
    <col min="1805" max="1807" width="7.7109375" style="11" customWidth="1"/>
    <col min="1808" max="1808" width="10.28515625" style="11" customWidth="1"/>
    <col min="1809" max="1809" width="12.42578125" style="11" bestFit="1" customWidth="1"/>
    <col min="1810" max="1810" width="12.42578125" style="11" customWidth="1"/>
    <col min="1811" max="2050" width="9.140625" style="11"/>
    <col min="2051" max="2051" width="17.140625" style="11" customWidth="1"/>
    <col min="2052" max="2052" width="14.28515625" style="11" customWidth="1"/>
    <col min="2053" max="2053" width="8.7109375" style="11" customWidth="1"/>
    <col min="2054" max="2054" width="9.140625" style="11" customWidth="1"/>
    <col min="2055" max="2055" width="8.7109375" style="11" customWidth="1"/>
    <col min="2056" max="2056" width="8.28515625" style="11" customWidth="1"/>
    <col min="2057" max="2057" width="8.7109375" style="11" customWidth="1"/>
    <col min="2058" max="2059" width="7.7109375" style="11" customWidth="1"/>
    <col min="2060" max="2060" width="8.140625" style="11" customWidth="1"/>
    <col min="2061" max="2063" width="7.7109375" style="11" customWidth="1"/>
    <col min="2064" max="2064" width="10.28515625" style="11" customWidth="1"/>
    <col min="2065" max="2065" width="12.42578125" style="11" bestFit="1" customWidth="1"/>
    <col min="2066" max="2066" width="12.42578125" style="11" customWidth="1"/>
    <col min="2067" max="2306" width="9.140625" style="11"/>
    <col min="2307" max="2307" width="17.140625" style="11" customWidth="1"/>
    <col min="2308" max="2308" width="14.28515625" style="11" customWidth="1"/>
    <col min="2309" max="2309" width="8.7109375" style="11" customWidth="1"/>
    <col min="2310" max="2310" width="9.140625" style="11" customWidth="1"/>
    <col min="2311" max="2311" width="8.7109375" style="11" customWidth="1"/>
    <col min="2312" max="2312" width="8.28515625" style="11" customWidth="1"/>
    <col min="2313" max="2313" width="8.7109375" style="11" customWidth="1"/>
    <col min="2314" max="2315" width="7.7109375" style="11" customWidth="1"/>
    <col min="2316" max="2316" width="8.140625" style="11" customWidth="1"/>
    <col min="2317" max="2319" width="7.7109375" style="11" customWidth="1"/>
    <col min="2320" max="2320" width="10.28515625" style="11" customWidth="1"/>
    <col min="2321" max="2321" width="12.42578125" style="11" bestFit="1" customWidth="1"/>
    <col min="2322" max="2322" width="12.42578125" style="11" customWidth="1"/>
    <col min="2323" max="2562" width="9.140625" style="11"/>
    <col min="2563" max="2563" width="17.140625" style="11" customWidth="1"/>
    <col min="2564" max="2564" width="14.28515625" style="11" customWidth="1"/>
    <col min="2565" max="2565" width="8.7109375" style="11" customWidth="1"/>
    <col min="2566" max="2566" width="9.140625" style="11" customWidth="1"/>
    <col min="2567" max="2567" width="8.7109375" style="11" customWidth="1"/>
    <col min="2568" max="2568" width="8.28515625" style="11" customWidth="1"/>
    <col min="2569" max="2569" width="8.7109375" style="11" customWidth="1"/>
    <col min="2570" max="2571" width="7.7109375" style="11" customWidth="1"/>
    <col min="2572" max="2572" width="8.140625" style="11" customWidth="1"/>
    <col min="2573" max="2575" width="7.7109375" style="11" customWidth="1"/>
    <col min="2576" max="2576" width="10.28515625" style="11" customWidth="1"/>
    <col min="2577" max="2577" width="12.42578125" style="11" bestFit="1" customWidth="1"/>
    <col min="2578" max="2578" width="12.42578125" style="11" customWidth="1"/>
    <col min="2579" max="2818" width="9.140625" style="11"/>
    <col min="2819" max="2819" width="17.140625" style="11" customWidth="1"/>
    <col min="2820" max="2820" width="14.28515625" style="11" customWidth="1"/>
    <col min="2821" max="2821" width="8.7109375" style="11" customWidth="1"/>
    <col min="2822" max="2822" width="9.140625" style="11" customWidth="1"/>
    <col min="2823" max="2823" width="8.7109375" style="11" customWidth="1"/>
    <col min="2824" max="2824" width="8.28515625" style="11" customWidth="1"/>
    <col min="2825" max="2825" width="8.7109375" style="11" customWidth="1"/>
    <col min="2826" max="2827" width="7.7109375" style="11" customWidth="1"/>
    <col min="2828" max="2828" width="8.140625" style="11" customWidth="1"/>
    <col min="2829" max="2831" width="7.7109375" style="11" customWidth="1"/>
    <col min="2832" max="2832" width="10.28515625" style="11" customWidth="1"/>
    <col min="2833" max="2833" width="12.42578125" style="11" bestFit="1" customWidth="1"/>
    <col min="2834" max="2834" width="12.42578125" style="11" customWidth="1"/>
    <col min="2835" max="3074" width="9.140625" style="11"/>
    <col min="3075" max="3075" width="17.140625" style="11" customWidth="1"/>
    <col min="3076" max="3076" width="14.28515625" style="11" customWidth="1"/>
    <col min="3077" max="3077" width="8.7109375" style="11" customWidth="1"/>
    <col min="3078" max="3078" width="9.140625" style="11" customWidth="1"/>
    <col min="3079" max="3079" width="8.7109375" style="11" customWidth="1"/>
    <col min="3080" max="3080" width="8.28515625" style="11" customWidth="1"/>
    <col min="3081" max="3081" width="8.7109375" style="11" customWidth="1"/>
    <col min="3082" max="3083" width="7.7109375" style="11" customWidth="1"/>
    <col min="3084" max="3084" width="8.140625" style="11" customWidth="1"/>
    <col min="3085" max="3087" width="7.7109375" style="11" customWidth="1"/>
    <col min="3088" max="3088" width="10.28515625" style="11" customWidth="1"/>
    <col min="3089" max="3089" width="12.42578125" style="11" bestFit="1" customWidth="1"/>
    <col min="3090" max="3090" width="12.42578125" style="11" customWidth="1"/>
    <col min="3091" max="3330" width="9.140625" style="11"/>
    <col min="3331" max="3331" width="17.140625" style="11" customWidth="1"/>
    <col min="3332" max="3332" width="14.28515625" style="11" customWidth="1"/>
    <col min="3333" max="3333" width="8.7109375" style="11" customWidth="1"/>
    <col min="3334" max="3334" width="9.140625" style="11" customWidth="1"/>
    <col min="3335" max="3335" width="8.7109375" style="11" customWidth="1"/>
    <col min="3336" max="3336" width="8.28515625" style="11" customWidth="1"/>
    <col min="3337" max="3337" width="8.7109375" style="11" customWidth="1"/>
    <col min="3338" max="3339" width="7.7109375" style="11" customWidth="1"/>
    <col min="3340" max="3340" width="8.140625" style="11" customWidth="1"/>
    <col min="3341" max="3343" width="7.7109375" style="11" customWidth="1"/>
    <col min="3344" max="3344" width="10.28515625" style="11" customWidth="1"/>
    <col min="3345" max="3345" width="12.42578125" style="11" bestFit="1" customWidth="1"/>
    <col min="3346" max="3346" width="12.42578125" style="11" customWidth="1"/>
    <col min="3347" max="3586" width="9.140625" style="11"/>
    <col min="3587" max="3587" width="17.140625" style="11" customWidth="1"/>
    <col min="3588" max="3588" width="14.28515625" style="11" customWidth="1"/>
    <col min="3589" max="3589" width="8.7109375" style="11" customWidth="1"/>
    <col min="3590" max="3590" width="9.140625" style="11" customWidth="1"/>
    <col min="3591" max="3591" width="8.7109375" style="11" customWidth="1"/>
    <col min="3592" max="3592" width="8.28515625" style="11" customWidth="1"/>
    <col min="3593" max="3593" width="8.7109375" style="11" customWidth="1"/>
    <col min="3594" max="3595" width="7.7109375" style="11" customWidth="1"/>
    <col min="3596" max="3596" width="8.140625" style="11" customWidth="1"/>
    <col min="3597" max="3599" width="7.7109375" style="11" customWidth="1"/>
    <col min="3600" max="3600" width="10.28515625" style="11" customWidth="1"/>
    <col min="3601" max="3601" width="12.42578125" style="11" bestFit="1" customWidth="1"/>
    <col min="3602" max="3602" width="12.42578125" style="11" customWidth="1"/>
    <col min="3603" max="3842" width="9.140625" style="11"/>
    <col min="3843" max="3843" width="17.140625" style="11" customWidth="1"/>
    <col min="3844" max="3844" width="14.28515625" style="11" customWidth="1"/>
    <col min="3845" max="3845" width="8.7109375" style="11" customWidth="1"/>
    <col min="3846" max="3846" width="9.140625" style="11" customWidth="1"/>
    <col min="3847" max="3847" width="8.7109375" style="11" customWidth="1"/>
    <col min="3848" max="3848" width="8.28515625" style="11" customWidth="1"/>
    <col min="3849" max="3849" width="8.7109375" style="11" customWidth="1"/>
    <col min="3850" max="3851" width="7.7109375" style="11" customWidth="1"/>
    <col min="3852" max="3852" width="8.140625" style="11" customWidth="1"/>
    <col min="3853" max="3855" width="7.7109375" style="11" customWidth="1"/>
    <col min="3856" max="3856" width="10.28515625" style="11" customWidth="1"/>
    <col min="3857" max="3857" width="12.42578125" style="11" bestFit="1" customWidth="1"/>
    <col min="3858" max="3858" width="12.42578125" style="11" customWidth="1"/>
    <col min="3859" max="4098" width="9.140625" style="11"/>
    <col min="4099" max="4099" width="17.140625" style="11" customWidth="1"/>
    <col min="4100" max="4100" width="14.28515625" style="11" customWidth="1"/>
    <col min="4101" max="4101" width="8.7109375" style="11" customWidth="1"/>
    <col min="4102" max="4102" width="9.140625" style="11" customWidth="1"/>
    <col min="4103" max="4103" width="8.7109375" style="11" customWidth="1"/>
    <col min="4104" max="4104" width="8.28515625" style="11" customWidth="1"/>
    <col min="4105" max="4105" width="8.7109375" style="11" customWidth="1"/>
    <col min="4106" max="4107" width="7.7109375" style="11" customWidth="1"/>
    <col min="4108" max="4108" width="8.140625" style="11" customWidth="1"/>
    <col min="4109" max="4111" width="7.7109375" style="11" customWidth="1"/>
    <col min="4112" max="4112" width="10.28515625" style="11" customWidth="1"/>
    <col min="4113" max="4113" width="12.42578125" style="11" bestFit="1" customWidth="1"/>
    <col min="4114" max="4114" width="12.42578125" style="11" customWidth="1"/>
    <col min="4115" max="4354" width="9.140625" style="11"/>
    <col min="4355" max="4355" width="17.140625" style="11" customWidth="1"/>
    <col min="4356" max="4356" width="14.28515625" style="11" customWidth="1"/>
    <col min="4357" max="4357" width="8.7109375" style="11" customWidth="1"/>
    <col min="4358" max="4358" width="9.140625" style="11" customWidth="1"/>
    <col min="4359" max="4359" width="8.7109375" style="11" customWidth="1"/>
    <col min="4360" max="4360" width="8.28515625" style="11" customWidth="1"/>
    <col min="4361" max="4361" width="8.7109375" style="11" customWidth="1"/>
    <col min="4362" max="4363" width="7.7109375" style="11" customWidth="1"/>
    <col min="4364" max="4364" width="8.140625" style="11" customWidth="1"/>
    <col min="4365" max="4367" width="7.7109375" style="11" customWidth="1"/>
    <col min="4368" max="4368" width="10.28515625" style="11" customWidth="1"/>
    <col min="4369" max="4369" width="12.42578125" style="11" bestFit="1" customWidth="1"/>
    <col min="4370" max="4370" width="12.42578125" style="11" customWidth="1"/>
    <col min="4371" max="4610" width="9.140625" style="11"/>
    <col min="4611" max="4611" width="17.140625" style="11" customWidth="1"/>
    <col min="4612" max="4612" width="14.28515625" style="11" customWidth="1"/>
    <col min="4613" max="4613" width="8.7109375" style="11" customWidth="1"/>
    <col min="4614" max="4614" width="9.140625" style="11" customWidth="1"/>
    <col min="4615" max="4615" width="8.7109375" style="11" customWidth="1"/>
    <col min="4616" max="4616" width="8.28515625" style="11" customWidth="1"/>
    <col min="4617" max="4617" width="8.7109375" style="11" customWidth="1"/>
    <col min="4618" max="4619" width="7.7109375" style="11" customWidth="1"/>
    <col min="4620" max="4620" width="8.140625" style="11" customWidth="1"/>
    <col min="4621" max="4623" width="7.7109375" style="11" customWidth="1"/>
    <col min="4624" max="4624" width="10.28515625" style="11" customWidth="1"/>
    <col min="4625" max="4625" width="12.42578125" style="11" bestFit="1" customWidth="1"/>
    <col min="4626" max="4626" width="12.42578125" style="11" customWidth="1"/>
    <col min="4627" max="4866" width="9.140625" style="11"/>
    <col min="4867" max="4867" width="17.140625" style="11" customWidth="1"/>
    <col min="4868" max="4868" width="14.28515625" style="11" customWidth="1"/>
    <col min="4869" max="4869" width="8.7109375" style="11" customWidth="1"/>
    <col min="4870" max="4870" width="9.140625" style="11" customWidth="1"/>
    <col min="4871" max="4871" width="8.7109375" style="11" customWidth="1"/>
    <col min="4872" max="4872" width="8.28515625" style="11" customWidth="1"/>
    <col min="4873" max="4873" width="8.7109375" style="11" customWidth="1"/>
    <col min="4874" max="4875" width="7.7109375" style="11" customWidth="1"/>
    <col min="4876" max="4876" width="8.140625" style="11" customWidth="1"/>
    <col min="4877" max="4879" width="7.7109375" style="11" customWidth="1"/>
    <col min="4880" max="4880" width="10.28515625" style="11" customWidth="1"/>
    <col min="4881" max="4881" width="12.42578125" style="11" bestFit="1" customWidth="1"/>
    <col min="4882" max="4882" width="12.42578125" style="11" customWidth="1"/>
    <col min="4883" max="5122" width="9.140625" style="11"/>
    <col min="5123" max="5123" width="17.140625" style="11" customWidth="1"/>
    <col min="5124" max="5124" width="14.28515625" style="11" customWidth="1"/>
    <col min="5125" max="5125" width="8.7109375" style="11" customWidth="1"/>
    <col min="5126" max="5126" width="9.140625" style="11" customWidth="1"/>
    <col min="5127" max="5127" width="8.7109375" style="11" customWidth="1"/>
    <col min="5128" max="5128" width="8.28515625" style="11" customWidth="1"/>
    <col min="5129" max="5129" width="8.7109375" style="11" customWidth="1"/>
    <col min="5130" max="5131" width="7.7109375" style="11" customWidth="1"/>
    <col min="5132" max="5132" width="8.140625" style="11" customWidth="1"/>
    <col min="5133" max="5135" width="7.7109375" style="11" customWidth="1"/>
    <col min="5136" max="5136" width="10.28515625" style="11" customWidth="1"/>
    <col min="5137" max="5137" width="12.42578125" style="11" bestFit="1" customWidth="1"/>
    <col min="5138" max="5138" width="12.42578125" style="11" customWidth="1"/>
    <col min="5139" max="5378" width="9.140625" style="11"/>
    <col min="5379" max="5379" width="17.140625" style="11" customWidth="1"/>
    <col min="5380" max="5380" width="14.28515625" style="11" customWidth="1"/>
    <col min="5381" max="5381" width="8.7109375" style="11" customWidth="1"/>
    <col min="5382" max="5382" width="9.140625" style="11" customWidth="1"/>
    <col min="5383" max="5383" width="8.7109375" style="11" customWidth="1"/>
    <col min="5384" max="5384" width="8.28515625" style="11" customWidth="1"/>
    <col min="5385" max="5385" width="8.7109375" style="11" customWidth="1"/>
    <col min="5386" max="5387" width="7.7109375" style="11" customWidth="1"/>
    <col min="5388" max="5388" width="8.140625" style="11" customWidth="1"/>
    <col min="5389" max="5391" width="7.7109375" style="11" customWidth="1"/>
    <col min="5392" max="5392" width="10.28515625" style="11" customWidth="1"/>
    <col min="5393" max="5393" width="12.42578125" style="11" bestFit="1" customWidth="1"/>
    <col min="5394" max="5394" width="12.42578125" style="11" customWidth="1"/>
    <col min="5395" max="5634" width="9.140625" style="11"/>
    <col min="5635" max="5635" width="17.140625" style="11" customWidth="1"/>
    <col min="5636" max="5636" width="14.28515625" style="11" customWidth="1"/>
    <col min="5637" max="5637" width="8.7109375" style="11" customWidth="1"/>
    <col min="5638" max="5638" width="9.140625" style="11" customWidth="1"/>
    <col min="5639" max="5639" width="8.7109375" style="11" customWidth="1"/>
    <col min="5640" max="5640" width="8.28515625" style="11" customWidth="1"/>
    <col min="5641" max="5641" width="8.7109375" style="11" customWidth="1"/>
    <col min="5642" max="5643" width="7.7109375" style="11" customWidth="1"/>
    <col min="5644" max="5644" width="8.140625" style="11" customWidth="1"/>
    <col min="5645" max="5647" width="7.7109375" style="11" customWidth="1"/>
    <col min="5648" max="5648" width="10.28515625" style="11" customWidth="1"/>
    <col min="5649" max="5649" width="12.42578125" style="11" bestFit="1" customWidth="1"/>
    <col min="5650" max="5650" width="12.42578125" style="11" customWidth="1"/>
    <col min="5651" max="5890" width="9.140625" style="11"/>
    <col min="5891" max="5891" width="17.140625" style="11" customWidth="1"/>
    <col min="5892" max="5892" width="14.28515625" style="11" customWidth="1"/>
    <col min="5893" max="5893" width="8.7109375" style="11" customWidth="1"/>
    <col min="5894" max="5894" width="9.140625" style="11" customWidth="1"/>
    <col min="5895" max="5895" width="8.7109375" style="11" customWidth="1"/>
    <col min="5896" max="5896" width="8.28515625" style="11" customWidth="1"/>
    <col min="5897" max="5897" width="8.7109375" style="11" customWidth="1"/>
    <col min="5898" max="5899" width="7.7109375" style="11" customWidth="1"/>
    <col min="5900" max="5900" width="8.140625" style="11" customWidth="1"/>
    <col min="5901" max="5903" width="7.7109375" style="11" customWidth="1"/>
    <col min="5904" max="5904" width="10.28515625" style="11" customWidth="1"/>
    <col min="5905" max="5905" width="12.42578125" style="11" bestFit="1" customWidth="1"/>
    <col min="5906" max="5906" width="12.42578125" style="11" customWidth="1"/>
    <col min="5907" max="6146" width="9.140625" style="11"/>
    <col min="6147" max="6147" width="17.140625" style="11" customWidth="1"/>
    <col min="6148" max="6148" width="14.28515625" style="11" customWidth="1"/>
    <col min="6149" max="6149" width="8.7109375" style="11" customWidth="1"/>
    <col min="6150" max="6150" width="9.140625" style="11" customWidth="1"/>
    <col min="6151" max="6151" width="8.7109375" style="11" customWidth="1"/>
    <col min="6152" max="6152" width="8.28515625" style="11" customWidth="1"/>
    <col min="6153" max="6153" width="8.7109375" style="11" customWidth="1"/>
    <col min="6154" max="6155" width="7.7109375" style="11" customWidth="1"/>
    <col min="6156" max="6156" width="8.140625" style="11" customWidth="1"/>
    <col min="6157" max="6159" width="7.7109375" style="11" customWidth="1"/>
    <col min="6160" max="6160" width="10.28515625" style="11" customWidth="1"/>
    <col min="6161" max="6161" width="12.42578125" style="11" bestFit="1" customWidth="1"/>
    <col min="6162" max="6162" width="12.42578125" style="11" customWidth="1"/>
    <col min="6163" max="6402" width="9.140625" style="11"/>
    <col min="6403" max="6403" width="17.140625" style="11" customWidth="1"/>
    <col min="6404" max="6404" width="14.28515625" style="11" customWidth="1"/>
    <col min="6405" max="6405" width="8.7109375" style="11" customWidth="1"/>
    <col min="6406" max="6406" width="9.140625" style="11" customWidth="1"/>
    <col min="6407" max="6407" width="8.7109375" style="11" customWidth="1"/>
    <col min="6408" max="6408" width="8.28515625" style="11" customWidth="1"/>
    <col min="6409" max="6409" width="8.7109375" style="11" customWidth="1"/>
    <col min="6410" max="6411" width="7.7109375" style="11" customWidth="1"/>
    <col min="6412" max="6412" width="8.140625" style="11" customWidth="1"/>
    <col min="6413" max="6415" width="7.7109375" style="11" customWidth="1"/>
    <col min="6416" max="6416" width="10.28515625" style="11" customWidth="1"/>
    <col min="6417" max="6417" width="12.42578125" style="11" bestFit="1" customWidth="1"/>
    <col min="6418" max="6418" width="12.42578125" style="11" customWidth="1"/>
    <col min="6419" max="6658" width="9.140625" style="11"/>
    <col min="6659" max="6659" width="17.140625" style="11" customWidth="1"/>
    <col min="6660" max="6660" width="14.28515625" style="11" customWidth="1"/>
    <col min="6661" max="6661" width="8.7109375" style="11" customWidth="1"/>
    <col min="6662" max="6662" width="9.140625" style="11" customWidth="1"/>
    <col min="6663" max="6663" width="8.7109375" style="11" customWidth="1"/>
    <col min="6664" max="6664" width="8.28515625" style="11" customWidth="1"/>
    <col min="6665" max="6665" width="8.7109375" style="11" customWidth="1"/>
    <col min="6666" max="6667" width="7.7109375" style="11" customWidth="1"/>
    <col min="6668" max="6668" width="8.140625" style="11" customWidth="1"/>
    <col min="6669" max="6671" width="7.7109375" style="11" customWidth="1"/>
    <col min="6672" max="6672" width="10.28515625" style="11" customWidth="1"/>
    <col min="6673" max="6673" width="12.42578125" style="11" bestFit="1" customWidth="1"/>
    <col min="6674" max="6674" width="12.42578125" style="11" customWidth="1"/>
    <col min="6675" max="6914" width="9.140625" style="11"/>
    <col min="6915" max="6915" width="17.140625" style="11" customWidth="1"/>
    <col min="6916" max="6916" width="14.28515625" style="11" customWidth="1"/>
    <col min="6917" max="6917" width="8.7109375" style="11" customWidth="1"/>
    <col min="6918" max="6918" width="9.140625" style="11" customWidth="1"/>
    <col min="6919" max="6919" width="8.7109375" style="11" customWidth="1"/>
    <col min="6920" max="6920" width="8.28515625" style="11" customWidth="1"/>
    <col min="6921" max="6921" width="8.7109375" style="11" customWidth="1"/>
    <col min="6922" max="6923" width="7.7109375" style="11" customWidth="1"/>
    <col min="6924" max="6924" width="8.140625" style="11" customWidth="1"/>
    <col min="6925" max="6927" width="7.7109375" style="11" customWidth="1"/>
    <col min="6928" max="6928" width="10.28515625" style="11" customWidth="1"/>
    <col min="6929" max="6929" width="12.42578125" style="11" bestFit="1" customWidth="1"/>
    <col min="6930" max="6930" width="12.42578125" style="11" customWidth="1"/>
    <col min="6931" max="7170" width="9.140625" style="11"/>
    <col min="7171" max="7171" width="17.140625" style="11" customWidth="1"/>
    <col min="7172" max="7172" width="14.28515625" style="11" customWidth="1"/>
    <col min="7173" max="7173" width="8.7109375" style="11" customWidth="1"/>
    <col min="7174" max="7174" width="9.140625" style="11" customWidth="1"/>
    <col min="7175" max="7175" width="8.7109375" style="11" customWidth="1"/>
    <col min="7176" max="7176" width="8.28515625" style="11" customWidth="1"/>
    <col min="7177" max="7177" width="8.7109375" style="11" customWidth="1"/>
    <col min="7178" max="7179" width="7.7109375" style="11" customWidth="1"/>
    <col min="7180" max="7180" width="8.140625" style="11" customWidth="1"/>
    <col min="7181" max="7183" width="7.7109375" style="11" customWidth="1"/>
    <col min="7184" max="7184" width="10.28515625" style="11" customWidth="1"/>
    <col min="7185" max="7185" width="12.42578125" style="11" bestFit="1" customWidth="1"/>
    <col min="7186" max="7186" width="12.42578125" style="11" customWidth="1"/>
    <col min="7187" max="7426" width="9.140625" style="11"/>
    <col min="7427" max="7427" width="17.140625" style="11" customWidth="1"/>
    <col min="7428" max="7428" width="14.28515625" style="11" customWidth="1"/>
    <col min="7429" max="7429" width="8.7109375" style="11" customWidth="1"/>
    <col min="7430" max="7430" width="9.140625" style="11" customWidth="1"/>
    <col min="7431" max="7431" width="8.7109375" style="11" customWidth="1"/>
    <col min="7432" max="7432" width="8.28515625" style="11" customWidth="1"/>
    <col min="7433" max="7433" width="8.7109375" style="11" customWidth="1"/>
    <col min="7434" max="7435" width="7.7109375" style="11" customWidth="1"/>
    <col min="7436" max="7436" width="8.140625" style="11" customWidth="1"/>
    <col min="7437" max="7439" width="7.7109375" style="11" customWidth="1"/>
    <col min="7440" max="7440" width="10.28515625" style="11" customWidth="1"/>
    <col min="7441" max="7441" width="12.42578125" style="11" bestFit="1" customWidth="1"/>
    <col min="7442" max="7442" width="12.42578125" style="11" customWidth="1"/>
    <col min="7443" max="7682" width="9.140625" style="11"/>
    <col min="7683" max="7683" width="17.140625" style="11" customWidth="1"/>
    <col min="7684" max="7684" width="14.28515625" style="11" customWidth="1"/>
    <col min="7685" max="7685" width="8.7109375" style="11" customWidth="1"/>
    <col min="7686" max="7686" width="9.140625" style="11" customWidth="1"/>
    <col min="7687" max="7687" width="8.7109375" style="11" customWidth="1"/>
    <col min="7688" max="7688" width="8.28515625" style="11" customWidth="1"/>
    <col min="7689" max="7689" width="8.7109375" style="11" customWidth="1"/>
    <col min="7690" max="7691" width="7.7109375" style="11" customWidth="1"/>
    <col min="7692" max="7692" width="8.140625" style="11" customWidth="1"/>
    <col min="7693" max="7695" width="7.7109375" style="11" customWidth="1"/>
    <col min="7696" max="7696" width="10.28515625" style="11" customWidth="1"/>
    <col min="7697" max="7697" width="12.42578125" style="11" bestFit="1" customWidth="1"/>
    <col min="7698" max="7698" width="12.42578125" style="11" customWidth="1"/>
    <col min="7699" max="7938" width="9.140625" style="11"/>
    <col min="7939" max="7939" width="17.140625" style="11" customWidth="1"/>
    <col min="7940" max="7940" width="14.28515625" style="11" customWidth="1"/>
    <col min="7941" max="7941" width="8.7109375" style="11" customWidth="1"/>
    <col min="7942" max="7942" width="9.140625" style="11" customWidth="1"/>
    <col min="7943" max="7943" width="8.7109375" style="11" customWidth="1"/>
    <col min="7944" max="7944" width="8.28515625" style="11" customWidth="1"/>
    <col min="7945" max="7945" width="8.7109375" style="11" customWidth="1"/>
    <col min="7946" max="7947" width="7.7109375" style="11" customWidth="1"/>
    <col min="7948" max="7948" width="8.140625" style="11" customWidth="1"/>
    <col min="7949" max="7951" width="7.7109375" style="11" customWidth="1"/>
    <col min="7952" max="7952" width="10.28515625" style="11" customWidth="1"/>
    <col min="7953" max="7953" width="12.42578125" style="11" bestFit="1" customWidth="1"/>
    <col min="7954" max="7954" width="12.42578125" style="11" customWidth="1"/>
    <col min="7955" max="8194" width="9.140625" style="11"/>
    <col min="8195" max="8195" width="17.140625" style="11" customWidth="1"/>
    <col min="8196" max="8196" width="14.28515625" style="11" customWidth="1"/>
    <col min="8197" max="8197" width="8.7109375" style="11" customWidth="1"/>
    <col min="8198" max="8198" width="9.140625" style="11" customWidth="1"/>
    <col min="8199" max="8199" width="8.7109375" style="11" customWidth="1"/>
    <col min="8200" max="8200" width="8.28515625" style="11" customWidth="1"/>
    <col min="8201" max="8201" width="8.7109375" style="11" customWidth="1"/>
    <col min="8202" max="8203" width="7.7109375" style="11" customWidth="1"/>
    <col min="8204" max="8204" width="8.140625" style="11" customWidth="1"/>
    <col min="8205" max="8207" width="7.7109375" style="11" customWidth="1"/>
    <col min="8208" max="8208" width="10.28515625" style="11" customWidth="1"/>
    <col min="8209" max="8209" width="12.42578125" style="11" bestFit="1" customWidth="1"/>
    <col min="8210" max="8210" width="12.42578125" style="11" customWidth="1"/>
    <col min="8211" max="8450" width="9.140625" style="11"/>
    <col min="8451" max="8451" width="17.140625" style="11" customWidth="1"/>
    <col min="8452" max="8452" width="14.28515625" style="11" customWidth="1"/>
    <col min="8453" max="8453" width="8.7109375" style="11" customWidth="1"/>
    <col min="8454" max="8454" width="9.140625" style="11" customWidth="1"/>
    <col min="8455" max="8455" width="8.7109375" style="11" customWidth="1"/>
    <col min="8456" max="8456" width="8.28515625" style="11" customWidth="1"/>
    <col min="8457" max="8457" width="8.7109375" style="11" customWidth="1"/>
    <col min="8458" max="8459" width="7.7109375" style="11" customWidth="1"/>
    <col min="8460" max="8460" width="8.140625" style="11" customWidth="1"/>
    <col min="8461" max="8463" width="7.7109375" style="11" customWidth="1"/>
    <col min="8464" max="8464" width="10.28515625" style="11" customWidth="1"/>
    <col min="8465" max="8465" width="12.42578125" style="11" bestFit="1" customWidth="1"/>
    <col min="8466" max="8466" width="12.42578125" style="11" customWidth="1"/>
    <col min="8467" max="8706" width="9.140625" style="11"/>
    <col min="8707" max="8707" width="17.140625" style="11" customWidth="1"/>
    <col min="8708" max="8708" width="14.28515625" style="11" customWidth="1"/>
    <col min="8709" max="8709" width="8.7109375" style="11" customWidth="1"/>
    <col min="8710" max="8710" width="9.140625" style="11" customWidth="1"/>
    <col min="8711" max="8711" width="8.7109375" style="11" customWidth="1"/>
    <col min="8712" max="8712" width="8.28515625" style="11" customWidth="1"/>
    <col min="8713" max="8713" width="8.7109375" style="11" customWidth="1"/>
    <col min="8714" max="8715" width="7.7109375" style="11" customWidth="1"/>
    <col min="8716" max="8716" width="8.140625" style="11" customWidth="1"/>
    <col min="8717" max="8719" width="7.7109375" style="11" customWidth="1"/>
    <col min="8720" max="8720" width="10.28515625" style="11" customWidth="1"/>
    <col min="8721" max="8721" width="12.42578125" style="11" bestFit="1" customWidth="1"/>
    <col min="8722" max="8722" width="12.42578125" style="11" customWidth="1"/>
    <col min="8723" max="8962" width="9.140625" style="11"/>
    <col min="8963" max="8963" width="17.140625" style="11" customWidth="1"/>
    <col min="8964" max="8964" width="14.28515625" style="11" customWidth="1"/>
    <col min="8965" max="8965" width="8.7109375" style="11" customWidth="1"/>
    <col min="8966" max="8966" width="9.140625" style="11" customWidth="1"/>
    <col min="8967" max="8967" width="8.7109375" style="11" customWidth="1"/>
    <col min="8968" max="8968" width="8.28515625" style="11" customWidth="1"/>
    <col min="8969" max="8969" width="8.7109375" style="11" customWidth="1"/>
    <col min="8970" max="8971" width="7.7109375" style="11" customWidth="1"/>
    <col min="8972" max="8972" width="8.140625" style="11" customWidth="1"/>
    <col min="8973" max="8975" width="7.7109375" style="11" customWidth="1"/>
    <col min="8976" max="8976" width="10.28515625" style="11" customWidth="1"/>
    <col min="8977" max="8977" width="12.42578125" style="11" bestFit="1" customWidth="1"/>
    <col min="8978" max="8978" width="12.42578125" style="11" customWidth="1"/>
    <col min="8979" max="9218" width="9.140625" style="11"/>
    <col min="9219" max="9219" width="17.140625" style="11" customWidth="1"/>
    <col min="9220" max="9220" width="14.28515625" style="11" customWidth="1"/>
    <col min="9221" max="9221" width="8.7109375" style="11" customWidth="1"/>
    <col min="9222" max="9222" width="9.140625" style="11" customWidth="1"/>
    <col min="9223" max="9223" width="8.7109375" style="11" customWidth="1"/>
    <col min="9224" max="9224" width="8.28515625" style="11" customWidth="1"/>
    <col min="9225" max="9225" width="8.7109375" style="11" customWidth="1"/>
    <col min="9226" max="9227" width="7.7109375" style="11" customWidth="1"/>
    <col min="9228" max="9228" width="8.140625" style="11" customWidth="1"/>
    <col min="9229" max="9231" width="7.7109375" style="11" customWidth="1"/>
    <col min="9232" max="9232" width="10.28515625" style="11" customWidth="1"/>
    <col min="9233" max="9233" width="12.42578125" style="11" bestFit="1" customWidth="1"/>
    <col min="9234" max="9234" width="12.42578125" style="11" customWidth="1"/>
    <col min="9235" max="9474" width="9.140625" style="11"/>
    <col min="9475" max="9475" width="17.140625" style="11" customWidth="1"/>
    <col min="9476" max="9476" width="14.28515625" style="11" customWidth="1"/>
    <col min="9477" max="9477" width="8.7109375" style="11" customWidth="1"/>
    <col min="9478" max="9478" width="9.140625" style="11" customWidth="1"/>
    <col min="9479" max="9479" width="8.7109375" style="11" customWidth="1"/>
    <col min="9480" max="9480" width="8.28515625" style="11" customWidth="1"/>
    <col min="9481" max="9481" width="8.7109375" style="11" customWidth="1"/>
    <col min="9482" max="9483" width="7.7109375" style="11" customWidth="1"/>
    <col min="9484" max="9484" width="8.140625" style="11" customWidth="1"/>
    <col min="9485" max="9487" width="7.7109375" style="11" customWidth="1"/>
    <col min="9488" max="9488" width="10.28515625" style="11" customWidth="1"/>
    <col min="9489" max="9489" width="12.42578125" style="11" bestFit="1" customWidth="1"/>
    <col min="9490" max="9490" width="12.42578125" style="11" customWidth="1"/>
    <col min="9491" max="9730" width="9.140625" style="11"/>
    <col min="9731" max="9731" width="17.140625" style="11" customWidth="1"/>
    <col min="9732" max="9732" width="14.28515625" style="11" customWidth="1"/>
    <col min="9733" max="9733" width="8.7109375" style="11" customWidth="1"/>
    <col min="9734" max="9734" width="9.140625" style="11" customWidth="1"/>
    <col min="9735" max="9735" width="8.7109375" style="11" customWidth="1"/>
    <col min="9736" max="9736" width="8.28515625" style="11" customWidth="1"/>
    <col min="9737" max="9737" width="8.7109375" style="11" customWidth="1"/>
    <col min="9738" max="9739" width="7.7109375" style="11" customWidth="1"/>
    <col min="9740" max="9740" width="8.140625" style="11" customWidth="1"/>
    <col min="9741" max="9743" width="7.7109375" style="11" customWidth="1"/>
    <col min="9744" max="9744" width="10.28515625" style="11" customWidth="1"/>
    <col min="9745" max="9745" width="12.42578125" style="11" bestFit="1" customWidth="1"/>
    <col min="9746" max="9746" width="12.42578125" style="11" customWidth="1"/>
    <col min="9747" max="9986" width="9.140625" style="11"/>
    <col min="9987" max="9987" width="17.140625" style="11" customWidth="1"/>
    <col min="9988" max="9988" width="14.28515625" style="11" customWidth="1"/>
    <col min="9989" max="9989" width="8.7109375" style="11" customWidth="1"/>
    <col min="9990" max="9990" width="9.140625" style="11" customWidth="1"/>
    <col min="9991" max="9991" width="8.7109375" style="11" customWidth="1"/>
    <col min="9992" max="9992" width="8.28515625" style="11" customWidth="1"/>
    <col min="9993" max="9993" width="8.7109375" style="11" customWidth="1"/>
    <col min="9994" max="9995" width="7.7109375" style="11" customWidth="1"/>
    <col min="9996" max="9996" width="8.140625" style="11" customWidth="1"/>
    <col min="9997" max="9999" width="7.7109375" style="11" customWidth="1"/>
    <col min="10000" max="10000" width="10.28515625" style="11" customWidth="1"/>
    <col min="10001" max="10001" width="12.42578125" style="11" bestFit="1" customWidth="1"/>
    <col min="10002" max="10002" width="12.42578125" style="11" customWidth="1"/>
    <col min="10003" max="10242" width="9.140625" style="11"/>
    <col min="10243" max="10243" width="17.140625" style="11" customWidth="1"/>
    <col min="10244" max="10244" width="14.28515625" style="11" customWidth="1"/>
    <col min="10245" max="10245" width="8.7109375" style="11" customWidth="1"/>
    <col min="10246" max="10246" width="9.140625" style="11" customWidth="1"/>
    <col min="10247" max="10247" width="8.7109375" style="11" customWidth="1"/>
    <col min="10248" max="10248" width="8.28515625" style="11" customWidth="1"/>
    <col min="10249" max="10249" width="8.7109375" style="11" customWidth="1"/>
    <col min="10250" max="10251" width="7.7109375" style="11" customWidth="1"/>
    <col min="10252" max="10252" width="8.140625" style="11" customWidth="1"/>
    <col min="10253" max="10255" width="7.7109375" style="11" customWidth="1"/>
    <col min="10256" max="10256" width="10.28515625" style="11" customWidth="1"/>
    <col min="10257" max="10257" width="12.42578125" style="11" bestFit="1" customWidth="1"/>
    <col min="10258" max="10258" width="12.42578125" style="11" customWidth="1"/>
    <col min="10259" max="10498" width="9.140625" style="11"/>
    <col min="10499" max="10499" width="17.140625" style="11" customWidth="1"/>
    <col min="10500" max="10500" width="14.28515625" style="11" customWidth="1"/>
    <col min="10501" max="10501" width="8.7109375" style="11" customWidth="1"/>
    <col min="10502" max="10502" width="9.140625" style="11" customWidth="1"/>
    <col min="10503" max="10503" width="8.7109375" style="11" customWidth="1"/>
    <col min="10504" max="10504" width="8.28515625" style="11" customWidth="1"/>
    <col min="10505" max="10505" width="8.7109375" style="11" customWidth="1"/>
    <col min="10506" max="10507" width="7.7109375" style="11" customWidth="1"/>
    <col min="10508" max="10508" width="8.140625" style="11" customWidth="1"/>
    <col min="10509" max="10511" width="7.7109375" style="11" customWidth="1"/>
    <col min="10512" max="10512" width="10.28515625" style="11" customWidth="1"/>
    <col min="10513" max="10513" width="12.42578125" style="11" bestFit="1" customWidth="1"/>
    <col min="10514" max="10514" width="12.42578125" style="11" customWidth="1"/>
    <col min="10515" max="10754" width="9.140625" style="11"/>
    <col min="10755" max="10755" width="17.140625" style="11" customWidth="1"/>
    <col min="10756" max="10756" width="14.28515625" style="11" customWidth="1"/>
    <col min="10757" max="10757" width="8.7109375" style="11" customWidth="1"/>
    <col min="10758" max="10758" width="9.140625" style="11" customWidth="1"/>
    <col min="10759" max="10759" width="8.7109375" style="11" customWidth="1"/>
    <col min="10760" max="10760" width="8.28515625" style="11" customWidth="1"/>
    <col min="10761" max="10761" width="8.7109375" style="11" customWidth="1"/>
    <col min="10762" max="10763" width="7.7109375" style="11" customWidth="1"/>
    <col min="10764" max="10764" width="8.140625" style="11" customWidth="1"/>
    <col min="10765" max="10767" width="7.7109375" style="11" customWidth="1"/>
    <col min="10768" max="10768" width="10.28515625" style="11" customWidth="1"/>
    <col min="10769" max="10769" width="12.42578125" style="11" bestFit="1" customWidth="1"/>
    <col min="10770" max="10770" width="12.42578125" style="11" customWidth="1"/>
    <col min="10771" max="11010" width="9.140625" style="11"/>
    <col min="11011" max="11011" width="17.140625" style="11" customWidth="1"/>
    <col min="11012" max="11012" width="14.28515625" style="11" customWidth="1"/>
    <col min="11013" max="11013" width="8.7109375" style="11" customWidth="1"/>
    <col min="11014" max="11014" width="9.140625" style="11" customWidth="1"/>
    <col min="11015" max="11015" width="8.7109375" style="11" customWidth="1"/>
    <col min="11016" max="11016" width="8.28515625" style="11" customWidth="1"/>
    <col min="11017" max="11017" width="8.7109375" style="11" customWidth="1"/>
    <col min="11018" max="11019" width="7.7109375" style="11" customWidth="1"/>
    <col min="11020" max="11020" width="8.140625" style="11" customWidth="1"/>
    <col min="11021" max="11023" width="7.7109375" style="11" customWidth="1"/>
    <col min="11024" max="11024" width="10.28515625" style="11" customWidth="1"/>
    <col min="11025" max="11025" width="12.42578125" style="11" bestFit="1" customWidth="1"/>
    <col min="11026" max="11026" width="12.42578125" style="11" customWidth="1"/>
    <col min="11027" max="11266" width="9.140625" style="11"/>
    <col min="11267" max="11267" width="17.140625" style="11" customWidth="1"/>
    <col min="11268" max="11268" width="14.28515625" style="11" customWidth="1"/>
    <col min="11269" max="11269" width="8.7109375" style="11" customWidth="1"/>
    <col min="11270" max="11270" width="9.140625" style="11" customWidth="1"/>
    <col min="11271" max="11271" width="8.7109375" style="11" customWidth="1"/>
    <col min="11272" max="11272" width="8.28515625" style="11" customWidth="1"/>
    <col min="11273" max="11273" width="8.7109375" style="11" customWidth="1"/>
    <col min="11274" max="11275" width="7.7109375" style="11" customWidth="1"/>
    <col min="11276" max="11276" width="8.140625" style="11" customWidth="1"/>
    <col min="11277" max="11279" width="7.7109375" style="11" customWidth="1"/>
    <col min="11280" max="11280" width="10.28515625" style="11" customWidth="1"/>
    <col min="11281" max="11281" width="12.42578125" style="11" bestFit="1" customWidth="1"/>
    <col min="11282" max="11282" width="12.42578125" style="11" customWidth="1"/>
    <col min="11283" max="11522" width="9.140625" style="11"/>
    <col min="11523" max="11523" width="17.140625" style="11" customWidth="1"/>
    <col min="11524" max="11524" width="14.28515625" style="11" customWidth="1"/>
    <col min="11525" max="11525" width="8.7109375" style="11" customWidth="1"/>
    <col min="11526" max="11526" width="9.140625" style="11" customWidth="1"/>
    <col min="11527" max="11527" width="8.7109375" style="11" customWidth="1"/>
    <col min="11528" max="11528" width="8.28515625" style="11" customWidth="1"/>
    <col min="11529" max="11529" width="8.7109375" style="11" customWidth="1"/>
    <col min="11530" max="11531" width="7.7109375" style="11" customWidth="1"/>
    <col min="11532" max="11532" width="8.140625" style="11" customWidth="1"/>
    <col min="11533" max="11535" width="7.7109375" style="11" customWidth="1"/>
    <col min="11536" max="11536" width="10.28515625" style="11" customWidth="1"/>
    <col min="11537" max="11537" width="12.42578125" style="11" bestFit="1" customWidth="1"/>
    <col min="11538" max="11538" width="12.42578125" style="11" customWidth="1"/>
    <col min="11539" max="11778" width="9.140625" style="11"/>
    <col min="11779" max="11779" width="17.140625" style="11" customWidth="1"/>
    <col min="11780" max="11780" width="14.28515625" style="11" customWidth="1"/>
    <col min="11781" max="11781" width="8.7109375" style="11" customWidth="1"/>
    <col min="11782" max="11782" width="9.140625" style="11" customWidth="1"/>
    <col min="11783" max="11783" width="8.7109375" style="11" customWidth="1"/>
    <col min="11784" max="11784" width="8.28515625" style="11" customWidth="1"/>
    <col min="11785" max="11785" width="8.7109375" style="11" customWidth="1"/>
    <col min="11786" max="11787" width="7.7109375" style="11" customWidth="1"/>
    <col min="11788" max="11788" width="8.140625" style="11" customWidth="1"/>
    <col min="11789" max="11791" width="7.7109375" style="11" customWidth="1"/>
    <col min="11792" max="11792" width="10.28515625" style="11" customWidth="1"/>
    <col min="11793" max="11793" width="12.42578125" style="11" bestFit="1" customWidth="1"/>
    <col min="11794" max="11794" width="12.42578125" style="11" customWidth="1"/>
    <col min="11795" max="12034" width="9.140625" style="11"/>
    <col min="12035" max="12035" width="17.140625" style="11" customWidth="1"/>
    <col min="12036" max="12036" width="14.28515625" style="11" customWidth="1"/>
    <col min="12037" max="12037" width="8.7109375" style="11" customWidth="1"/>
    <col min="12038" max="12038" width="9.140625" style="11" customWidth="1"/>
    <col min="12039" max="12039" width="8.7109375" style="11" customWidth="1"/>
    <col min="12040" max="12040" width="8.28515625" style="11" customWidth="1"/>
    <col min="12041" max="12041" width="8.7109375" style="11" customWidth="1"/>
    <col min="12042" max="12043" width="7.7109375" style="11" customWidth="1"/>
    <col min="12044" max="12044" width="8.140625" style="11" customWidth="1"/>
    <col min="12045" max="12047" width="7.7109375" style="11" customWidth="1"/>
    <col min="12048" max="12048" width="10.28515625" style="11" customWidth="1"/>
    <col min="12049" max="12049" width="12.42578125" style="11" bestFit="1" customWidth="1"/>
    <col min="12050" max="12050" width="12.42578125" style="11" customWidth="1"/>
    <col min="12051" max="12290" width="9.140625" style="11"/>
    <col min="12291" max="12291" width="17.140625" style="11" customWidth="1"/>
    <col min="12292" max="12292" width="14.28515625" style="11" customWidth="1"/>
    <col min="12293" max="12293" width="8.7109375" style="11" customWidth="1"/>
    <col min="12294" max="12294" width="9.140625" style="11" customWidth="1"/>
    <col min="12295" max="12295" width="8.7109375" style="11" customWidth="1"/>
    <col min="12296" max="12296" width="8.28515625" style="11" customWidth="1"/>
    <col min="12297" max="12297" width="8.7109375" style="11" customWidth="1"/>
    <col min="12298" max="12299" width="7.7109375" style="11" customWidth="1"/>
    <col min="12300" max="12300" width="8.140625" style="11" customWidth="1"/>
    <col min="12301" max="12303" width="7.7109375" style="11" customWidth="1"/>
    <col min="12304" max="12304" width="10.28515625" style="11" customWidth="1"/>
    <col min="12305" max="12305" width="12.42578125" style="11" bestFit="1" customWidth="1"/>
    <col min="12306" max="12306" width="12.42578125" style="11" customWidth="1"/>
    <col min="12307" max="12546" width="9.140625" style="11"/>
    <col min="12547" max="12547" width="17.140625" style="11" customWidth="1"/>
    <col min="12548" max="12548" width="14.28515625" style="11" customWidth="1"/>
    <col min="12549" max="12549" width="8.7109375" style="11" customWidth="1"/>
    <col min="12550" max="12550" width="9.140625" style="11" customWidth="1"/>
    <col min="12551" max="12551" width="8.7109375" style="11" customWidth="1"/>
    <col min="12552" max="12552" width="8.28515625" style="11" customWidth="1"/>
    <col min="12553" max="12553" width="8.7109375" style="11" customWidth="1"/>
    <col min="12554" max="12555" width="7.7109375" style="11" customWidth="1"/>
    <col min="12556" max="12556" width="8.140625" style="11" customWidth="1"/>
    <col min="12557" max="12559" width="7.7109375" style="11" customWidth="1"/>
    <col min="12560" max="12560" width="10.28515625" style="11" customWidth="1"/>
    <col min="12561" max="12561" width="12.42578125" style="11" bestFit="1" customWidth="1"/>
    <col min="12562" max="12562" width="12.42578125" style="11" customWidth="1"/>
    <col min="12563" max="12802" width="9.140625" style="11"/>
    <col min="12803" max="12803" width="17.140625" style="11" customWidth="1"/>
    <col min="12804" max="12804" width="14.28515625" style="11" customWidth="1"/>
    <col min="12805" max="12805" width="8.7109375" style="11" customWidth="1"/>
    <col min="12806" max="12806" width="9.140625" style="11" customWidth="1"/>
    <col min="12807" max="12807" width="8.7109375" style="11" customWidth="1"/>
    <col min="12808" max="12808" width="8.28515625" style="11" customWidth="1"/>
    <col min="12809" max="12809" width="8.7109375" style="11" customWidth="1"/>
    <col min="12810" max="12811" width="7.7109375" style="11" customWidth="1"/>
    <col min="12812" max="12812" width="8.140625" style="11" customWidth="1"/>
    <col min="12813" max="12815" width="7.7109375" style="11" customWidth="1"/>
    <col min="12816" max="12816" width="10.28515625" style="11" customWidth="1"/>
    <col min="12817" max="12817" width="12.42578125" style="11" bestFit="1" customWidth="1"/>
    <col min="12818" max="12818" width="12.42578125" style="11" customWidth="1"/>
    <col min="12819" max="13058" width="9.140625" style="11"/>
    <col min="13059" max="13059" width="17.140625" style="11" customWidth="1"/>
    <col min="13060" max="13060" width="14.28515625" style="11" customWidth="1"/>
    <col min="13061" max="13061" width="8.7109375" style="11" customWidth="1"/>
    <col min="13062" max="13062" width="9.140625" style="11" customWidth="1"/>
    <col min="13063" max="13063" width="8.7109375" style="11" customWidth="1"/>
    <col min="13064" max="13064" width="8.28515625" style="11" customWidth="1"/>
    <col min="13065" max="13065" width="8.7109375" style="11" customWidth="1"/>
    <col min="13066" max="13067" width="7.7109375" style="11" customWidth="1"/>
    <col min="13068" max="13068" width="8.140625" style="11" customWidth="1"/>
    <col min="13069" max="13071" width="7.7109375" style="11" customWidth="1"/>
    <col min="13072" max="13072" width="10.28515625" style="11" customWidth="1"/>
    <col min="13073" max="13073" width="12.42578125" style="11" bestFit="1" customWidth="1"/>
    <col min="13074" max="13074" width="12.42578125" style="11" customWidth="1"/>
    <col min="13075" max="13314" width="9.140625" style="11"/>
    <col min="13315" max="13315" width="17.140625" style="11" customWidth="1"/>
    <col min="13316" max="13316" width="14.28515625" style="11" customWidth="1"/>
    <col min="13317" max="13317" width="8.7109375" style="11" customWidth="1"/>
    <col min="13318" max="13318" width="9.140625" style="11" customWidth="1"/>
    <col min="13319" max="13319" width="8.7109375" style="11" customWidth="1"/>
    <col min="13320" max="13320" width="8.28515625" style="11" customWidth="1"/>
    <col min="13321" max="13321" width="8.7109375" style="11" customWidth="1"/>
    <col min="13322" max="13323" width="7.7109375" style="11" customWidth="1"/>
    <col min="13324" max="13324" width="8.140625" style="11" customWidth="1"/>
    <col min="13325" max="13327" width="7.7109375" style="11" customWidth="1"/>
    <col min="13328" max="13328" width="10.28515625" style="11" customWidth="1"/>
    <col min="13329" max="13329" width="12.42578125" style="11" bestFit="1" customWidth="1"/>
    <col min="13330" max="13330" width="12.42578125" style="11" customWidth="1"/>
    <col min="13331" max="13570" width="9.140625" style="11"/>
    <col min="13571" max="13571" width="17.140625" style="11" customWidth="1"/>
    <col min="13572" max="13572" width="14.28515625" style="11" customWidth="1"/>
    <col min="13573" max="13573" width="8.7109375" style="11" customWidth="1"/>
    <col min="13574" max="13574" width="9.140625" style="11" customWidth="1"/>
    <col min="13575" max="13575" width="8.7109375" style="11" customWidth="1"/>
    <col min="13576" max="13576" width="8.28515625" style="11" customWidth="1"/>
    <col min="13577" max="13577" width="8.7109375" style="11" customWidth="1"/>
    <col min="13578" max="13579" width="7.7109375" style="11" customWidth="1"/>
    <col min="13580" max="13580" width="8.140625" style="11" customWidth="1"/>
    <col min="13581" max="13583" width="7.7109375" style="11" customWidth="1"/>
    <col min="13584" max="13584" width="10.28515625" style="11" customWidth="1"/>
    <col min="13585" max="13585" width="12.42578125" style="11" bestFit="1" customWidth="1"/>
    <col min="13586" max="13586" width="12.42578125" style="11" customWidth="1"/>
    <col min="13587" max="13826" width="9.140625" style="11"/>
    <col min="13827" max="13827" width="17.140625" style="11" customWidth="1"/>
    <col min="13828" max="13828" width="14.28515625" style="11" customWidth="1"/>
    <col min="13829" max="13829" width="8.7109375" style="11" customWidth="1"/>
    <col min="13830" max="13830" width="9.140625" style="11" customWidth="1"/>
    <col min="13831" max="13831" width="8.7109375" style="11" customWidth="1"/>
    <col min="13832" max="13832" width="8.28515625" style="11" customWidth="1"/>
    <col min="13833" max="13833" width="8.7109375" style="11" customWidth="1"/>
    <col min="13834" max="13835" width="7.7109375" style="11" customWidth="1"/>
    <col min="13836" max="13836" width="8.140625" style="11" customWidth="1"/>
    <col min="13837" max="13839" width="7.7109375" style="11" customWidth="1"/>
    <col min="13840" max="13840" width="10.28515625" style="11" customWidth="1"/>
    <col min="13841" max="13841" width="12.42578125" style="11" bestFit="1" customWidth="1"/>
    <col min="13842" max="13842" width="12.42578125" style="11" customWidth="1"/>
    <col min="13843" max="14082" width="9.140625" style="11"/>
    <col min="14083" max="14083" width="17.140625" style="11" customWidth="1"/>
    <col min="14084" max="14084" width="14.28515625" style="11" customWidth="1"/>
    <col min="14085" max="14085" width="8.7109375" style="11" customWidth="1"/>
    <col min="14086" max="14086" width="9.140625" style="11" customWidth="1"/>
    <col min="14087" max="14087" width="8.7109375" style="11" customWidth="1"/>
    <col min="14088" max="14088" width="8.28515625" style="11" customWidth="1"/>
    <col min="14089" max="14089" width="8.7109375" style="11" customWidth="1"/>
    <col min="14090" max="14091" width="7.7109375" style="11" customWidth="1"/>
    <col min="14092" max="14092" width="8.140625" style="11" customWidth="1"/>
    <col min="14093" max="14095" width="7.7109375" style="11" customWidth="1"/>
    <col min="14096" max="14096" width="10.28515625" style="11" customWidth="1"/>
    <col min="14097" max="14097" width="12.42578125" style="11" bestFit="1" customWidth="1"/>
    <col min="14098" max="14098" width="12.42578125" style="11" customWidth="1"/>
    <col min="14099" max="14338" width="9.140625" style="11"/>
    <col min="14339" max="14339" width="17.140625" style="11" customWidth="1"/>
    <col min="14340" max="14340" width="14.28515625" style="11" customWidth="1"/>
    <col min="14341" max="14341" width="8.7109375" style="11" customWidth="1"/>
    <col min="14342" max="14342" width="9.140625" style="11" customWidth="1"/>
    <col min="14343" max="14343" width="8.7109375" style="11" customWidth="1"/>
    <col min="14344" max="14344" width="8.28515625" style="11" customWidth="1"/>
    <col min="14345" max="14345" width="8.7109375" style="11" customWidth="1"/>
    <col min="14346" max="14347" width="7.7109375" style="11" customWidth="1"/>
    <col min="14348" max="14348" width="8.140625" style="11" customWidth="1"/>
    <col min="14349" max="14351" width="7.7109375" style="11" customWidth="1"/>
    <col min="14352" max="14352" width="10.28515625" style="11" customWidth="1"/>
    <col min="14353" max="14353" width="12.42578125" style="11" bestFit="1" customWidth="1"/>
    <col min="14354" max="14354" width="12.42578125" style="11" customWidth="1"/>
    <col min="14355" max="14594" width="9.140625" style="11"/>
    <col min="14595" max="14595" width="17.140625" style="11" customWidth="1"/>
    <col min="14596" max="14596" width="14.28515625" style="11" customWidth="1"/>
    <col min="14597" max="14597" width="8.7109375" style="11" customWidth="1"/>
    <col min="14598" max="14598" width="9.140625" style="11" customWidth="1"/>
    <col min="14599" max="14599" width="8.7109375" style="11" customWidth="1"/>
    <col min="14600" max="14600" width="8.28515625" style="11" customWidth="1"/>
    <col min="14601" max="14601" width="8.7109375" style="11" customWidth="1"/>
    <col min="14602" max="14603" width="7.7109375" style="11" customWidth="1"/>
    <col min="14604" max="14604" width="8.140625" style="11" customWidth="1"/>
    <col min="14605" max="14607" width="7.7109375" style="11" customWidth="1"/>
    <col min="14608" max="14608" width="10.28515625" style="11" customWidth="1"/>
    <col min="14609" max="14609" width="12.42578125" style="11" bestFit="1" customWidth="1"/>
    <col min="14610" max="14610" width="12.42578125" style="11" customWidth="1"/>
    <col min="14611" max="14850" width="9.140625" style="11"/>
    <col min="14851" max="14851" width="17.140625" style="11" customWidth="1"/>
    <col min="14852" max="14852" width="14.28515625" style="11" customWidth="1"/>
    <col min="14853" max="14853" width="8.7109375" style="11" customWidth="1"/>
    <col min="14854" max="14854" width="9.140625" style="11" customWidth="1"/>
    <col min="14855" max="14855" width="8.7109375" style="11" customWidth="1"/>
    <col min="14856" max="14856" width="8.28515625" style="11" customWidth="1"/>
    <col min="14857" max="14857" width="8.7109375" style="11" customWidth="1"/>
    <col min="14858" max="14859" width="7.7109375" style="11" customWidth="1"/>
    <col min="14860" max="14860" width="8.140625" style="11" customWidth="1"/>
    <col min="14861" max="14863" width="7.7109375" style="11" customWidth="1"/>
    <col min="14864" max="14864" width="10.28515625" style="11" customWidth="1"/>
    <col min="14865" max="14865" width="12.42578125" style="11" bestFit="1" customWidth="1"/>
    <col min="14866" max="14866" width="12.42578125" style="11" customWidth="1"/>
    <col min="14867" max="15106" width="9.140625" style="11"/>
    <col min="15107" max="15107" width="17.140625" style="11" customWidth="1"/>
    <col min="15108" max="15108" width="14.28515625" style="11" customWidth="1"/>
    <col min="15109" max="15109" width="8.7109375" style="11" customWidth="1"/>
    <col min="15110" max="15110" width="9.140625" style="11" customWidth="1"/>
    <col min="15111" max="15111" width="8.7109375" style="11" customWidth="1"/>
    <col min="15112" max="15112" width="8.28515625" style="11" customWidth="1"/>
    <col min="15113" max="15113" width="8.7109375" style="11" customWidth="1"/>
    <col min="15114" max="15115" width="7.7109375" style="11" customWidth="1"/>
    <col min="15116" max="15116" width="8.140625" style="11" customWidth="1"/>
    <col min="15117" max="15119" width="7.7109375" style="11" customWidth="1"/>
    <col min="15120" max="15120" width="10.28515625" style="11" customWidth="1"/>
    <col min="15121" max="15121" width="12.42578125" style="11" bestFit="1" customWidth="1"/>
    <col min="15122" max="15122" width="12.42578125" style="11" customWidth="1"/>
    <col min="15123" max="15362" width="9.140625" style="11"/>
    <col min="15363" max="15363" width="17.140625" style="11" customWidth="1"/>
    <col min="15364" max="15364" width="14.28515625" style="11" customWidth="1"/>
    <col min="15365" max="15365" width="8.7109375" style="11" customWidth="1"/>
    <col min="15366" max="15366" width="9.140625" style="11" customWidth="1"/>
    <col min="15367" max="15367" width="8.7109375" style="11" customWidth="1"/>
    <col min="15368" max="15368" width="8.28515625" style="11" customWidth="1"/>
    <col min="15369" max="15369" width="8.7109375" style="11" customWidth="1"/>
    <col min="15370" max="15371" width="7.7109375" style="11" customWidth="1"/>
    <col min="15372" max="15372" width="8.140625" style="11" customWidth="1"/>
    <col min="15373" max="15375" width="7.7109375" style="11" customWidth="1"/>
    <col min="15376" max="15376" width="10.28515625" style="11" customWidth="1"/>
    <col min="15377" max="15377" width="12.42578125" style="11" bestFit="1" customWidth="1"/>
    <col min="15378" max="15378" width="12.42578125" style="11" customWidth="1"/>
    <col min="15379" max="15618" width="9.140625" style="11"/>
    <col min="15619" max="15619" width="17.140625" style="11" customWidth="1"/>
    <col min="15620" max="15620" width="14.28515625" style="11" customWidth="1"/>
    <col min="15621" max="15621" width="8.7109375" style="11" customWidth="1"/>
    <col min="15622" max="15622" width="9.140625" style="11" customWidth="1"/>
    <col min="15623" max="15623" width="8.7109375" style="11" customWidth="1"/>
    <col min="15624" max="15624" width="8.28515625" style="11" customWidth="1"/>
    <col min="15625" max="15625" width="8.7109375" style="11" customWidth="1"/>
    <col min="15626" max="15627" width="7.7109375" style="11" customWidth="1"/>
    <col min="15628" max="15628" width="8.140625" style="11" customWidth="1"/>
    <col min="15629" max="15631" width="7.7109375" style="11" customWidth="1"/>
    <col min="15632" max="15632" width="10.28515625" style="11" customWidth="1"/>
    <col min="15633" max="15633" width="12.42578125" style="11" bestFit="1" customWidth="1"/>
    <col min="15634" max="15634" width="12.42578125" style="11" customWidth="1"/>
    <col min="15635" max="15874" width="9.140625" style="11"/>
    <col min="15875" max="15875" width="17.140625" style="11" customWidth="1"/>
    <col min="15876" max="15876" width="14.28515625" style="11" customWidth="1"/>
    <col min="15877" max="15877" width="8.7109375" style="11" customWidth="1"/>
    <col min="15878" max="15878" width="9.140625" style="11" customWidth="1"/>
    <col min="15879" max="15879" width="8.7109375" style="11" customWidth="1"/>
    <col min="15880" max="15880" width="8.28515625" style="11" customWidth="1"/>
    <col min="15881" max="15881" width="8.7109375" style="11" customWidth="1"/>
    <col min="15882" max="15883" width="7.7109375" style="11" customWidth="1"/>
    <col min="15884" max="15884" width="8.140625" style="11" customWidth="1"/>
    <col min="15885" max="15887" width="7.7109375" style="11" customWidth="1"/>
    <col min="15888" max="15888" width="10.28515625" style="11" customWidth="1"/>
    <col min="15889" max="15889" width="12.42578125" style="11" bestFit="1" customWidth="1"/>
    <col min="15890" max="15890" width="12.42578125" style="11" customWidth="1"/>
    <col min="15891" max="16130" width="9.140625" style="11"/>
    <col min="16131" max="16131" width="17.140625" style="11" customWidth="1"/>
    <col min="16132" max="16132" width="14.28515625" style="11" customWidth="1"/>
    <col min="16133" max="16133" width="8.7109375" style="11" customWidth="1"/>
    <col min="16134" max="16134" width="9.140625" style="11" customWidth="1"/>
    <col min="16135" max="16135" width="8.7109375" style="11" customWidth="1"/>
    <col min="16136" max="16136" width="8.28515625" style="11" customWidth="1"/>
    <col min="16137" max="16137" width="8.7109375" style="11" customWidth="1"/>
    <col min="16138" max="16139" width="7.7109375" style="11" customWidth="1"/>
    <col min="16140" max="16140" width="8.140625" style="11" customWidth="1"/>
    <col min="16141" max="16143" width="7.7109375" style="11" customWidth="1"/>
    <col min="16144" max="16144" width="10.28515625" style="11" customWidth="1"/>
    <col min="16145" max="16145" width="12.42578125" style="11" bestFit="1" customWidth="1"/>
    <col min="16146" max="16146" width="12.42578125" style="11" customWidth="1"/>
    <col min="16147" max="16384" width="9.140625" style="11"/>
  </cols>
  <sheetData>
    <row r="1" spans="1:21" s="155" customFormat="1" ht="22.5" x14ac:dyDescent="0.2">
      <c r="A1" s="888"/>
      <c r="B1" s="888"/>
      <c r="C1" s="888"/>
      <c r="D1" s="888"/>
      <c r="E1" s="88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55" customFormat="1" ht="22.5" x14ac:dyDescent="0.2">
      <c r="A2" s="291"/>
      <c r="B2" s="291"/>
      <c r="C2" s="291"/>
      <c r="D2" s="291"/>
      <c r="E2" s="29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55" customFormat="1" ht="18.75" x14ac:dyDescent="0.2">
      <c r="A3" s="825"/>
      <c r="B3" s="1018"/>
      <c r="C3" s="1019"/>
      <c r="D3" s="1019"/>
      <c r="E3" s="29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55" customFormat="1" ht="28.5" customHeight="1" x14ac:dyDescent="0.2">
      <c r="A4" s="1017"/>
      <c r="B4" s="1017"/>
      <c r="C4" s="290" t="s">
        <v>437</v>
      </c>
      <c r="D4" s="293"/>
      <c r="E4" s="29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55" customFormat="1" ht="23.25" customHeight="1" x14ac:dyDescent="0.3">
      <c r="A5" s="109"/>
      <c r="B5" s="8"/>
      <c r="C5" s="1"/>
      <c r="D5" s="1"/>
      <c r="E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55" customFormat="1" ht="21.75" customHeight="1" x14ac:dyDescent="0.25">
      <c r="A6" s="5"/>
      <c r="B6" s="8"/>
      <c r="C6" s="1"/>
      <c r="D6" s="1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155" customFormat="1" ht="21.75" customHeight="1" x14ac:dyDescent="0.25">
      <c r="A7" s="5"/>
      <c r="B7" s="8"/>
      <c r="C7" s="1"/>
      <c r="D7" s="1"/>
      <c r="E7" s="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155" customFormat="1" ht="21.75" customHeight="1" x14ac:dyDescent="0.25">
      <c r="A8" s="5"/>
      <c r="B8" s="8"/>
      <c r="C8" s="1"/>
      <c r="D8" s="1"/>
      <c r="E8" s="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155" customFormat="1" ht="21.75" customHeight="1" x14ac:dyDescent="0.25">
      <c r="A9" s="5"/>
      <c r="B9" s="8"/>
      <c r="C9" s="1"/>
      <c r="D9" s="1"/>
      <c r="E9" s="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155" customFormat="1" ht="21.75" customHeight="1" x14ac:dyDescent="0.25">
      <c r="A10" s="5"/>
      <c r="B10" s="8"/>
      <c r="C10" s="1"/>
      <c r="D10" s="1"/>
      <c r="E10" s="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155" customFormat="1" ht="21.75" customHeight="1" x14ac:dyDescent="0.25">
      <c r="A11" s="5"/>
      <c r="B11" s="8"/>
      <c r="C11" s="1"/>
      <c r="D11" s="1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155" customFormat="1" ht="21.75" customHeight="1" x14ac:dyDescent="0.25">
      <c r="A12" s="5"/>
      <c r="B12" s="8"/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155" customFormat="1" ht="21.75" customHeight="1" x14ac:dyDescent="0.25">
      <c r="A13" s="5"/>
      <c r="B13" s="8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155" customFormat="1" ht="21.75" customHeight="1" x14ac:dyDescent="0.25">
      <c r="A14" s="5"/>
      <c r="B14" s="8"/>
      <c r="C14" s="1"/>
      <c r="D14" s="1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155" customFormat="1" ht="21.75" customHeight="1" x14ac:dyDescent="0.25">
      <c r="A15" s="5"/>
      <c r="B15" s="8"/>
      <c r="C15" s="1"/>
      <c r="D15" s="1"/>
      <c r="E15" s="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155" customFormat="1" ht="21.75" customHeight="1" x14ac:dyDescent="0.25">
      <c r="A16" s="5"/>
      <c r="B16" s="8"/>
      <c r="C16" s="1"/>
      <c r="D16" s="1"/>
      <c r="E16" s="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155" customFormat="1" ht="21.75" customHeight="1" x14ac:dyDescent="0.25">
      <c r="A17" s="5"/>
      <c r="B17" s="8"/>
      <c r="C17" s="1"/>
      <c r="D17" s="1"/>
      <c r="E17" s="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155" customFormat="1" ht="21.75" customHeight="1" x14ac:dyDescent="0.25">
      <c r="A18" s="5"/>
      <c r="B18" s="8"/>
      <c r="C18" s="1"/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155" customFormat="1" ht="21.75" customHeight="1" x14ac:dyDescent="0.25">
      <c r="A19" s="5"/>
      <c r="B19" s="8"/>
      <c r="C19" s="1"/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155" customFormat="1" ht="21.75" customHeight="1" x14ac:dyDescent="0.25">
      <c r="A20" s="5"/>
      <c r="B20" s="8"/>
      <c r="C20" s="1"/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155" customFormat="1" ht="21.75" customHeight="1" x14ac:dyDescent="0.25">
      <c r="A21" s="5"/>
      <c r="B21" s="8"/>
      <c r="C21" s="1"/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155" customFormat="1" ht="21.75" customHeight="1" x14ac:dyDescent="0.25">
      <c r="A22" s="5"/>
      <c r="B22" s="8"/>
      <c r="C22" s="1"/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155" customFormat="1" ht="21.75" customHeight="1" x14ac:dyDescent="0.25">
      <c r="A23" s="5"/>
      <c r="B23" s="8"/>
      <c r="C23" s="1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155" customFormat="1" ht="21.75" customHeight="1" x14ac:dyDescent="0.25">
      <c r="A24" s="5"/>
      <c r="B24" s="8"/>
      <c r="C24" s="1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155" customFormat="1" ht="21.75" customHeight="1" x14ac:dyDescent="0.25">
      <c r="A25" s="5"/>
      <c r="B25" s="8"/>
      <c r="C25" s="1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155" customFormat="1" ht="21.75" customHeight="1" x14ac:dyDescent="0.25">
      <c r="A26" s="5"/>
      <c r="B26" s="8"/>
      <c r="C26" s="1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155" customFormat="1" ht="21.75" customHeight="1" x14ac:dyDescent="0.25">
      <c r="A27" s="5"/>
      <c r="B27" s="8"/>
      <c r="C27" s="1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155" customFormat="1" ht="21.75" customHeight="1" x14ac:dyDescent="0.25">
      <c r="A28" s="5"/>
      <c r="B28" s="8"/>
      <c r="C28" s="1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155" customFormat="1" ht="21.75" customHeight="1" x14ac:dyDescent="0.25">
      <c r="A29" s="5"/>
      <c r="B29" s="8"/>
      <c r="C29" s="1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155" customFormat="1" ht="21.75" customHeight="1" x14ac:dyDescent="0.25">
      <c r="A30" s="5"/>
      <c r="B30" s="8"/>
      <c r="C30" s="1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155" customFormat="1" ht="21.75" customHeight="1" x14ac:dyDescent="0.25">
      <c r="A31" s="5"/>
      <c r="B31" s="8"/>
      <c r="C31" s="1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155" customFormat="1" ht="21.75" customHeight="1" x14ac:dyDescent="0.25">
      <c r="A32" s="5"/>
      <c r="B32" s="8"/>
      <c r="C32" s="1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155" customFormat="1" ht="21.75" customHeight="1" x14ac:dyDescent="0.25">
      <c r="A33" s="5"/>
      <c r="B33" s="8"/>
      <c r="C33" s="1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155" customFormat="1" ht="21.75" customHeight="1" x14ac:dyDescent="0.25">
      <c r="A34" s="5"/>
      <c r="B34" s="8"/>
      <c r="C34" s="1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155" customFormat="1" ht="27" customHeight="1" x14ac:dyDescent="0.2">
      <c r="A35" s="290"/>
      <c r="B35" s="8"/>
      <c r="C35" s="1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6" customFormat="1" ht="21.75" customHeight="1" x14ac:dyDescent="0.25">
      <c r="A36" s="31"/>
      <c r="B36" s="135"/>
      <c r="C36" s="1"/>
      <c r="D36" s="1"/>
      <c r="E36" s="1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s="16" customFormat="1" ht="21.75" customHeight="1" x14ac:dyDescent="0.25">
      <c r="A37" s="31"/>
      <c r="B37" s="135"/>
      <c r="C37" s="1"/>
      <c r="D37" s="1"/>
      <c r="E37" s="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s="16" customFormat="1" ht="21.75" customHeight="1" x14ac:dyDescent="0.25">
      <c r="A38" s="31"/>
      <c r="B38" s="135"/>
      <c r="C38" s="1"/>
      <c r="D38" s="1"/>
      <c r="E38" s="1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s="16" customFormat="1" ht="16.5" x14ac:dyDescent="0.25">
      <c r="A39" s="31"/>
      <c r="B39" s="135"/>
      <c r="C39" s="1"/>
      <c r="D39" s="1"/>
      <c r="E39" s="1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s="16" customFormat="1" ht="16.5" x14ac:dyDescent="0.25">
      <c r="A40" s="31"/>
      <c r="B40" s="135"/>
      <c r="C40" s="1"/>
      <c r="D40" s="1"/>
      <c r="E40" s="1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s="16" customFormat="1" ht="16.5" x14ac:dyDescent="0.25">
      <c r="A41" s="31"/>
      <c r="B41" s="135"/>
      <c r="C41" s="1"/>
      <c r="D41" s="1"/>
      <c r="E41" s="1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s="16" customFormat="1" ht="16.5" x14ac:dyDescent="0.25">
      <c r="A42" s="31"/>
      <c r="B42" s="135"/>
      <c r="C42" s="1"/>
      <c r="D42" s="1"/>
      <c r="E42" s="1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s="16" customFormat="1" ht="16.5" x14ac:dyDescent="0.25">
      <c r="A43" s="31"/>
      <c r="B43" s="135"/>
      <c r="C43" s="1"/>
      <c r="D43" s="1"/>
      <c r="E43" s="1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s="16" customFormat="1" ht="16.5" x14ac:dyDescent="0.25">
      <c r="A44" s="31"/>
      <c r="B44" s="135"/>
      <c r="C44" s="1"/>
      <c r="D44" s="1"/>
      <c r="E44" s="1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s="16" customFormat="1" ht="33" customHeight="1" x14ac:dyDescent="0.25">
      <c r="A45" s="31"/>
      <c r="B45" s="135"/>
      <c r="C45" s="1"/>
      <c r="D45" s="1"/>
      <c r="E45" s="1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16" customFormat="1" ht="18" customHeight="1" x14ac:dyDescent="0.25">
      <c r="A46" s="28"/>
      <c r="B46" s="135"/>
      <c r="C46" s="1"/>
      <c r="D46" s="1"/>
      <c r="E46" s="1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s="16" customFormat="1" ht="16.5" x14ac:dyDescent="0.25">
      <c r="A47" s="28"/>
      <c r="B47" s="135"/>
      <c r="C47" s="1"/>
      <c r="D47" s="1"/>
      <c r="E47" s="1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s="155" customFormat="1" ht="27" customHeight="1" x14ac:dyDescent="0.2">
      <c r="A48" s="99"/>
      <c r="B48" s="8"/>
      <c r="C48" s="1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155" customFormat="1" ht="53.25" customHeight="1" x14ac:dyDescent="0.25">
      <c r="A49" s="30"/>
      <c r="B49" s="8"/>
      <c r="C49" s="1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155" customFormat="1" ht="56.25" customHeight="1" x14ac:dyDescent="0.2">
      <c r="A50" s="31"/>
      <c r="B50" s="8"/>
      <c r="C50" s="1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155" customFormat="1" ht="24.75" customHeight="1" x14ac:dyDescent="0.2">
      <c r="A51" s="31"/>
      <c r="B51" s="8"/>
      <c r="C51" s="1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155" customFormat="1" ht="36.75" customHeight="1" x14ac:dyDescent="0.25">
      <c r="A52" s="28"/>
      <c r="B52" s="8"/>
      <c r="C52" s="1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155" customFormat="1" ht="35.25" customHeight="1" x14ac:dyDescent="0.2">
      <c r="A53" s="31"/>
      <c r="B53" s="8"/>
      <c r="C53" s="1"/>
      <c r="D53" s="1"/>
      <c r="E53" s="2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155" customFormat="1" ht="50.25" customHeight="1" x14ac:dyDescent="0.2">
      <c r="A54" s="31"/>
      <c r="B54" s="8"/>
      <c r="C54" s="191"/>
      <c r="D54" s="1"/>
      <c r="E54" s="2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155" customFormat="1" ht="23.25" hidden="1" customHeight="1" x14ac:dyDescent="0.2">
      <c r="A55" s="1016"/>
      <c r="B55" s="192"/>
      <c r="C55" s="193"/>
      <c r="D55" s="194"/>
      <c r="E55" s="19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155" customFormat="1" ht="21.75" hidden="1" customHeight="1" x14ac:dyDescent="0.2">
      <c r="A56" s="1016"/>
      <c r="B56" s="192"/>
      <c r="C56" s="193"/>
      <c r="D56" s="194"/>
      <c r="E56" s="19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155" customFormat="1" ht="23.25" hidden="1" customHeight="1" x14ac:dyDescent="0.2">
      <c r="A57" s="1016"/>
      <c r="B57" s="192"/>
      <c r="C57" s="193"/>
      <c r="D57" s="194"/>
      <c r="E57" s="19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155" customFormat="1" ht="21.75" hidden="1" customHeight="1" x14ac:dyDescent="0.2">
      <c r="A58" s="1016"/>
      <c r="B58" s="192"/>
      <c r="C58" s="193"/>
      <c r="D58" s="194"/>
      <c r="E58" s="19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155" customFormat="1" ht="39.75" customHeight="1" x14ac:dyDescent="0.2">
      <c r="A59" s="32"/>
      <c r="B59" s="27"/>
      <c r="C59" s="1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155" customFormat="1" ht="16.5" x14ac:dyDescent="0.2">
      <c r="A60" s="40"/>
      <c r="B60" s="34"/>
      <c r="C60" s="96"/>
      <c r="D60" s="1"/>
      <c r="E60" s="9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155" customFormat="1" ht="16.5" x14ac:dyDescent="0.2">
      <c r="A61" s="33"/>
      <c r="B61" s="34"/>
      <c r="C61" s="136"/>
      <c r="D61" s="1"/>
      <c r="E61" s="9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155" customFormat="1" ht="16.5" x14ac:dyDescent="0.2">
      <c r="A62" s="33"/>
      <c r="B62" s="34"/>
      <c r="C62" s="96"/>
      <c r="D62" s="1"/>
      <c r="E62" s="9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155" customFormat="1" ht="16.5" x14ac:dyDescent="0.2">
      <c r="A63" s="33"/>
      <c r="B63" s="34"/>
      <c r="C63" s="96"/>
      <c r="D63" s="1"/>
      <c r="E63" s="9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155" customFormat="1" ht="16.5" x14ac:dyDescent="0.2">
      <c r="A64" s="33"/>
      <c r="B64" s="34"/>
      <c r="C64" s="96"/>
      <c r="D64" s="1"/>
      <c r="E64" s="9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155" customFormat="1" ht="18.75" x14ac:dyDescent="0.3">
      <c r="A65" s="36"/>
      <c r="B65" s="27"/>
      <c r="C65" s="1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155" customFormat="1" ht="18.75" x14ac:dyDescent="0.3">
      <c r="A66" s="35"/>
      <c r="B66" s="37"/>
      <c r="C66" s="38"/>
      <c r="D66" s="38"/>
      <c r="E66" s="37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155" customFormat="1" ht="16.5" x14ac:dyDescent="0.25">
      <c r="A67" s="39"/>
      <c r="B67" s="27"/>
      <c r="C67" s="1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155" customFormat="1" ht="16.5" x14ac:dyDescent="0.2">
      <c r="A68" s="40"/>
      <c r="B68" s="27"/>
      <c r="C68" s="1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155" customFormat="1" ht="16.5" x14ac:dyDescent="0.25">
      <c r="A69" s="28"/>
      <c r="B69" s="27"/>
      <c r="C69" s="1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155" customFormat="1" ht="16.5" x14ac:dyDescent="0.25">
      <c r="A70" s="28"/>
      <c r="B70" s="27"/>
      <c r="C70" s="289"/>
      <c r="D70" s="1"/>
      <c r="E70" s="2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155" customFormat="1" ht="16.5" x14ac:dyDescent="0.2">
      <c r="A71" s="876"/>
      <c r="B71" s="876"/>
      <c r="C71" s="876"/>
      <c r="D71" s="876"/>
      <c r="E71" s="87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155" customFormat="1" ht="15.75" x14ac:dyDescent="0.25">
      <c r="A72" s="4"/>
      <c r="B72" s="4"/>
      <c r="C72" s="13"/>
      <c r="D72" s="13"/>
      <c r="E72" s="1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155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155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155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155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155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155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155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155" customFormat="1" ht="15.75" customHeight="1" x14ac:dyDescent="0.2">
      <c r="A80" s="137"/>
      <c r="B80" s="78"/>
      <c r="C80" s="78"/>
      <c r="D80" s="78"/>
      <c r="E80" s="78"/>
      <c r="F80" s="4"/>
      <c r="G80" s="138"/>
      <c r="H80" s="138"/>
      <c r="I80" s="138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1:23" s="155" customFormat="1" ht="15.75" customHeight="1" x14ac:dyDescent="0.2">
      <c r="A81" s="137"/>
      <c r="B81" s="78"/>
      <c r="C81" s="78"/>
      <c r="D81" s="78"/>
      <c r="E81" s="78"/>
      <c r="F81" s="4"/>
      <c r="G81" s="138"/>
      <c r="H81" s="138"/>
      <c r="I81" s="138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1:23" s="155" customFormat="1" ht="15.75" customHeight="1" x14ac:dyDescent="0.2">
      <c r="A82" s="137"/>
      <c r="B82" s="78"/>
      <c r="C82" s="78"/>
      <c r="D82" s="78"/>
      <c r="E82" s="78"/>
      <c r="F82" s="4"/>
      <c r="G82" s="138"/>
      <c r="H82" s="138"/>
      <c r="I82" s="138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1:23" s="155" customFormat="1" ht="15.75" customHeight="1" x14ac:dyDescent="0.2">
      <c r="A83" s="137"/>
      <c r="B83" s="78"/>
      <c r="C83" s="78"/>
      <c r="D83" s="78"/>
      <c r="E83" s="78"/>
      <c r="F83" s="4"/>
      <c r="G83" s="138"/>
      <c r="H83" s="138"/>
      <c r="I83" s="138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</row>
    <row r="84" spans="1:23" s="155" customFormat="1" ht="15.75" customHeight="1" x14ac:dyDescent="0.2">
      <c r="A84" s="137"/>
      <c r="B84" s="78"/>
      <c r="C84" s="78"/>
      <c r="D84" s="78"/>
      <c r="E84" s="78"/>
      <c r="F84" s="4"/>
      <c r="G84" s="138"/>
      <c r="H84" s="138"/>
      <c r="I84" s="138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</row>
    <row r="85" spans="1:23" s="155" customFormat="1" ht="15.75" x14ac:dyDescent="0.25">
      <c r="A85" s="4"/>
      <c r="B85" s="4"/>
      <c r="C85" s="13"/>
      <c r="D85" s="13"/>
      <c r="E85" s="13"/>
      <c r="F85" s="4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1"/>
      <c r="T85" s="140"/>
      <c r="U85" s="141"/>
    </row>
    <row r="86" spans="1:23" s="155" customFormat="1" ht="33" customHeight="1" x14ac:dyDescent="0.25">
      <c r="A86" s="4"/>
      <c r="B86" s="4"/>
      <c r="C86" s="13"/>
      <c r="D86" s="13"/>
      <c r="E86" s="13"/>
      <c r="F86" s="4"/>
      <c r="G86" s="138"/>
      <c r="H86" s="138"/>
      <c r="I86" s="138"/>
      <c r="J86" s="142"/>
      <c r="K86" s="142"/>
      <c r="L86" s="142"/>
      <c r="M86" s="141"/>
      <c r="N86" s="141"/>
      <c r="O86" s="141"/>
      <c r="P86" s="140"/>
      <c r="Q86" s="140"/>
      <c r="R86" s="140"/>
      <c r="S86" s="141"/>
      <c r="T86" s="140"/>
      <c r="U86" s="141"/>
    </row>
    <row r="87" spans="1:23" s="155" customFormat="1" ht="81.75" customHeight="1" x14ac:dyDescent="0.25">
      <c r="A87" s="4"/>
      <c r="B87" s="4"/>
      <c r="C87" s="13"/>
      <c r="D87" s="13"/>
      <c r="E87" s="1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155" customFormat="1" ht="15.75" x14ac:dyDescent="0.25">
      <c r="A88" s="4"/>
      <c r="B88" s="4"/>
      <c r="C88" s="13"/>
      <c r="D88" s="13"/>
      <c r="E88" s="1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155" customFormat="1" ht="15.75" x14ac:dyDescent="0.25">
      <c r="A89" s="4"/>
      <c r="B89" s="4"/>
      <c r="C89" s="13"/>
      <c r="D89" s="13"/>
      <c r="E89" s="1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155" customFormat="1" ht="21" hidden="1" customHeight="1" x14ac:dyDescent="0.2">
      <c r="A90" s="876"/>
      <c r="B90" s="876"/>
      <c r="C90" s="876"/>
      <c r="D90" s="876"/>
      <c r="E90" s="87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155" customFormat="1" ht="13.5" hidden="1" customHeight="1" x14ac:dyDescent="0.2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155" customFormat="1" ht="15.75" hidden="1" customHeight="1" x14ac:dyDescent="0.2">
      <c r="A92" s="94"/>
      <c r="B92" s="159"/>
      <c r="C92" s="159"/>
      <c r="D92" s="159"/>
      <c r="E92" s="159"/>
      <c r="G92" s="138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4"/>
    </row>
    <row r="93" spans="1:23" s="155" customFormat="1" ht="15.75" hidden="1" x14ac:dyDescent="0.25">
      <c r="C93" s="156"/>
      <c r="D93" s="156"/>
      <c r="E93" s="156"/>
      <c r="G93" s="138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4"/>
      <c r="V93" s="4"/>
      <c r="W93" s="4"/>
    </row>
    <row r="94" spans="1:23" s="155" customFormat="1" ht="15.75" hidden="1" x14ac:dyDescent="0.25">
      <c r="C94" s="156"/>
      <c r="D94" s="156"/>
      <c r="E94" s="156"/>
      <c r="G94" s="138"/>
      <c r="H94" s="142"/>
      <c r="I94" s="142"/>
      <c r="J94" s="142"/>
      <c r="K94" s="142"/>
      <c r="L94" s="141"/>
      <c r="M94" s="141"/>
      <c r="N94" s="141"/>
      <c r="O94" s="141"/>
      <c r="P94" s="141"/>
      <c r="Q94" s="141"/>
      <c r="R94" s="141"/>
      <c r="S94" s="141"/>
      <c r="T94" s="141"/>
      <c r="U94" s="4"/>
      <c r="V94" s="4"/>
      <c r="W94" s="4"/>
    </row>
    <row r="95" spans="1:23" s="155" customFormat="1" ht="15.75" hidden="1" x14ac:dyDescent="0.25">
      <c r="C95" s="156"/>
      <c r="D95" s="156"/>
      <c r="E95" s="156"/>
      <c r="G95" s="138"/>
      <c r="H95" s="142"/>
      <c r="I95" s="142"/>
      <c r="J95" s="142"/>
      <c r="K95" s="142"/>
      <c r="L95" s="141"/>
      <c r="M95" s="141"/>
      <c r="N95" s="141"/>
      <c r="O95" s="141"/>
      <c r="P95" s="141"/>
      <c r="Q95" s="141"/>
      <c r="R95" s="141"/>
      <c r="S95" s="141"/>
      <c r="T95" s="141"/>
      <c r="U95" s="4"/>
      <c r="V95" s="4"/>
      <c r="W95" s="4"/>
    </row>
    <row r="96" spans="1:23" s="155" customFormat="1" ht="15.75" hidden="1" x14ac:dyDescent="0.25">
      <c r="C96" s="156"/>
      <c r="D96" s="156"/>
      <c r="E96" s="15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155" customFormat="1" ht="15.75" hidden="1" x14ac:dyDescent="0.25">
      <c r="C97" s="156"/>
      <c r="D97" s="156"/>
      <c r="E97" s="15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155" customFormat="1" ht="15.75" hidden="1" x14ac:dyDescent="0.25">
      <c r="C98" s="156"/>
      <c r="D98" s="156"/>
      <c r="E98" s="156"/>
    </row>
    <row r="99" spans="1:23" s="155" customFormat="1" ht="15.75" hidden="1" x14ac:dyDescent="0.25">
      <c r="C99" s="156"/>
      <c r="D99" s="156"/>
      <c r="E99" s="156"/>
    </row>
    <row r="100" spans="1:23" s="155" customFormat="1" ht="15.75" hidden="1" x14ac:dyDescent="0.25">
      <c r="C100" s="156"/>
      <c r="D100" s="156"/>
      <c r="E100" s="156"/>
    </row>
    <row r="101" spans="1:23" s="155" customFormat="1" ht="15.75" hidden="1" x14ac:dyDescent="0.25">
      <c r="C101" s="156"/>
      <c r="D101" s="156"/>
      <c r="E101" s="156"/>
    </row>
    <row r="102" spans="1:23" s="155" customFormat="1" hidden="1" x14ac:dyDescent="0.2"/>
    <row r="103" spans="1:23" s="155" customFormat="1" hidden="1" x14ac:dyDescent="0.2"/>
    <row r="104" spans="1:23" s="155" customFormat="1" hidden="1" x14ac:dyDescent="0.2"/>
    <row r="105" spans="1:23" s="155" customFormat="1" hidden="1" x14ac:dyDescent="0.2"/>
    <row r="106" spans="1:23" s="155" customFormat="1" hidden="1" x14ac:dyDescent="0.2"/>
    <row r="107" spans="1:23" s="155" customFormat="1" hidden="1" x14ac:dyDescent="0.2"/>
    <row r="108" spans="1:23" s="155" customFormat="1" hidden="1" x14ac:dyDescent="0.2"/>
    <row r="109" spans="1:23" s="155" customFormat="1" hidden="1" x14ac:dyDescent="0.2"/>
    <row r="110" spans="1:23" s="155" customFormat="1" ht="15.75" x14ac:dyDescent="0.25">
      <c r="A110" s="4"/>
      <c r="B110" s="4"/>
      <c r="C110" s="13"/>
      <c r="D110" s="13"/>
      <c r="E110" s="1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155" customFormat="1" ht="15.75" x14ac:dyDescent="0.25">
      <c r="A111" s="4"/>
      <c r="B111" s="4"/>
      <c r="C111" s="13"/>
      <c r="D111" s="13"/>
      <c r="E111" s="1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155" customFormat="1" ht="15.75" x14ac:dyDescent="0.25">
      <c r="A112" s="4"/>
      <c r="B112" s="4"/>
      <c r="C112" s="13"/>
      <c r="D112" s="13"/>
      <c r="E112" s="1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155" customFormat="1" ht="17.25" thickBot="1" x14ac:dyDescent="0.25">
      <c r="A113" s="1015" t="s">
        <v>214</v>
      </c>
      <c r="B113" s="1015"/>
      <c r="C113" s="1015"/>
      <c r="D113" s="1015"/>
      <c r="E113" s="1015"/>
      <c r="F113" s="1015"/>
      <c r="G113" s="1015"/>
      <c r="H113" s="1015"/>
      <c r="I113" s="1015"/>
      <c r="J113" s="1015"/>
      <c r="K113" s="1015"/>
      <c r="L113" s="1015"/>
      <c r="M113" s="1015"/>
      <c r="N113" s="1015"/>
      <c r="O113" s="1015"/>
      <c r="P113" s="1015"/>
      <c r="Q113" s="4"/>
      <c r="R113" s="4"/>
      <c r="S113" s="4"/>
      <c r="T113" s="4"/>
      <c r="U113" s="4"/>
    </row>
    <row r="114" spans="1:21" s="155" customFormat="1" ht="6.75" customHeight="1" x14ac:dyDescent="0.2">
      <c r="A114" s="756" t="s">
        <v>129</v>
      </c>
      <c r="B114" s="758"/>
      <c r="C114" s="958">
        <v>2010</v>
      </c>
      <c r="D114" s="958">
        <v>2011</v>
      </c>
      <c r="E114" s="958">
        <v>2012</v>
      </c>
      <c r="F114" s="958">
        <v>2013</v>
      </c>
      <c r="G114" s="958">
        <v>2014</v>
      </c>
      <c r="H114" s="958">
        <v>2015</v>
      </c>
      <c r="I114" s="958">
        <v>2016</v>
      </c>
      <c r="J114" s="980">
        <v>2017</v>
      </c>
      <c r="K114" s="981"/>
      <c r="L114" s="981"/>
      <c r="M114" s="981"/>
      <c r="N114" s="981"/>
      <c r="O114" s="982"/>
      <c r="P114" s="986" t="s">
        <v>538</v>
      </c>
      <c r="Q114" s="4"/>
      <c r="R114" s="4"/>
      <c r="S114" s="4"/>
      <c r="T114" s="4"/>
      <c r="U114" s="4"/>
    </row>
    <row r="115" spans="1:21" ht="13.5" customHeight="1" x14ac:dyDescent="0.2">
      <c r="A115" s="995"/>
      <c r="B115" s="996"/>
      <c r="C115" s="959"/>
      <c r="D115" s="959"/>
      <c r="E115" s="959"/>
      <c r="F115" s="959"/>
      <c r="G115" s="959"/>
      <c r="H115" s="959"/>
      <c r="I115" s="959"/>
      <c r="J115" s="983"/>
      <c r="K115" s="984"/>
      <c r="L115" s="984"/>
      <c r="M115" s="984"/>
      <c r="N115" s="984"/>
      <c r="O115" s="985"/>
      <c r="P115" s="987"/>
    </row>
    <row r="116" spans="1:21" ht="12.75" customHeight="1" x14ac:dyDescent="0.2">
      <c r="A116" s="995"/>
      <c r="B116" s="996"/>
      <c r="C116" s="959"/>
      <c r="D116" s="959"/>
      <c r="E116" s="959"/>
      <c r="F116" s="959"/>
      <c r="G116" s="959"/>
      <c r="H116" s="959"/>
      <c r="I116" s="959"/>
      <c r="J116" s="989" t="s">
        <v>2</v>
      </c>
      <c r="K116" s="991" t="s">
        <v>3</v>
      </c>
      <c r="L116" s="991" t="s">
        <v>11</v>
      </c>
      <c r="M116" s="991" t="s">
        <v>4</v>
      </c>
      <c r="N116" s="991" t="s">
        <v>13</v>
      </c>
      <c r="O116" s="993" t="s">
        <v>14</v>
      </c>
      <c r="P116" s="987"/>
    </row>
    <row r="117" spans="1:21" ht="13.5" customHeight="1" thickBot="1" x14ac:dyDescent="0.25">
      <c r="A117" s="997"/>
      <c r="B117" s="998"/>
      <c r="C117" s="960"/>
      <c r="D117" s="960"/>
      <c r="E117" s="960"/>
      <c r="F117" s="960"/>
      <c r="G117" s="960"/>
      <c r="H117" s="960"/>
      <c r="I117" s="960"/>
      <c r="J117" s="990"/>
      <c r="K117" s="992"/>
      <c r="L117" s="992"/>
      <c r="M117" s="992"/>
      <c r="N117" s="992"/>
      <c r="O117" s="994"/>
      <c r="P117" s="988"/>
    </row>
    <row r="118" spans="1:21" ht="16.5" customHeight="1" x14ac:dyDescent="0.2">
      <c r="A118" s="1010" t="s">
        <v>309</v>
      </c>
      <c r="B118" s="1011"/>
      <c r="C118" s="955">
        <v>107.9</v>
      </c>
      <c r="D118" s="1014">
        <v>106.12</v>
      </c>
      <c r="E118" s="1014">
        <v>106.82</v>
      </c>
      <c r="F118" s="1014">
        <v>104.8</v>
      </c>
      <c r="G118" s="1014">
        <v>109.46</v>
      </c>
      <c r="H118" s="952">
        <v>110.56</v>
      </c>
      <c r="I118" s="952">
        <v>104.7</v>
      </c>
      <c r="J118" s="515">
        <v>100.36</v>
      </c>
      <c r="K118" s="516">
        <v>100.08</v>
      </c>
      <c r="L118" s="516"/>
      <c r="M118" s="516"/>
      <c r="N118" s="516"/>
      <c r="O118" s="517"/>
      <c r="P118" s="961">
        <v>100.44</v>
      </c>
    </row>
    <row r="119" spans="1:21" ht="17.25" customHeight="1" x14ac:dyDescent="0.25">
      <c r="A119" s="966"/>
      <c r="B119" s="1012"/>
      <c r="C119" s="956"/>
      <c r="D119" s="975"/>
      <c r="E119" s="975"/>
      <c r="F119" s="975"/>
      <c r="G119" s="975"/>
      <c r="H119" s="953"/>
      <c r="I119" s="953"/>
      <c r="J119" s="518" t="s">
        <v>112</v>
      </c>
      <c r="K119" s="519" t="s">
        <v>121</v>
      </c>
      <c r="L119" s="519" t="s">
        <v>122</v>
      </c>
      <c r="M119" s="519" t="s">
        <v>123</v>
      </c>
      <c r="N119" s="519" t="s">
        <v>124</v>
      </c>
      <c r="O119" s="520" t="s">
        <v>125</v>
      </c>
      <c r="P119" s="962"/>
    </row>
    <row r="120" spans="1:21" ht="19.5" customHeight="1" thickBot="1" x14ac:dyDescent="0.3">
      <c r="A120" s="968"/>
      <c r="B120" s="1013"/>
      <c r="C120" s="957"/>
      <c r="D120" s="976"/>
      <c r="E120" s="976"/>
      <c r="F120" s="976"/>
      <c r="G120" s="976"/>
      <c r="H120" s="954"/>
      <c r="I120" s="954"/>
      <c r="J120" s="521"/>
      <c r="K120" s="522"/>
      <c r="L120" s="522"/>
      <c r="M120" s="522"/>
      <c r="N120" s="522"/>
      <c r="O120" s="523"/>
      <c r="P120" s="963"/>
    </row>
    <row r="121" spans="1:21" ht="12.75" customHeight="1" x14ac:dyDescent="0.25">
      <c r="A121" s="1004" t="s">
        <v>130</v>
      </c>
      <c r="B121" s="1005"/>
      <c r="C121" s="955">
        <v>107.5</v>
      </c>
      <c r="D121" s="955">
        <v>105.93</v>
      </c>
      <c r="E121" s="955">
        <v>106.85</v>
      </c>
      <c r="F121" s="955">
        <v>104.67</v>
      </c>
      <c r="G121" s="955">
        <v>109.88</v>
      </c>
      <c r="H121" s="946">
        <v>112.05</v>
      </c>
      <c r="I121" s="946">
        <v>105.3</v>
      </c>
      <c r="J121" s="518" t="s">
        <v>2</v>
      </c>
      <c r="K121" s="519" t="s">
        <v>3</v>
      </c>
      <c r="L121" s="519" t="s">
        <v>11</v>
      </c>
      <c r="M121" s="519" t="s">
        <v>4</v>
      </c>
      <c r="N121" s="519" t="s">
        <v>13</v>
      </c>
      <c r="O121" s="520" t="s">
        <v>14</v>
      </c>
      <c r="P121" s="999">
        <v>100.46</v>
      </c>
    </row>
    <row r="122" spans="1:21" ht="12.75" customHeight="1" x14ac:dyDescent="0.2">
      <c r="A122" s="1006"/>
      <c r="B122" s="1007"/>
      <c r="C122" s="956"/>
      <c r="D122" s="956"/>
      <c r="E122" s="956"/>
      <c r="F122" s="956"/>
      <c r="G122" s="956"/>
      <c r="H122" s="947"/>
      <c r="I122" s="947"/>
      <c r="J122" s="524">
        <v>100.41</v>
      </c>
      <c r="K122" s="525">
        <v>100.05</v>
      </c>
      <c r="L122" s="525"/>
      <c r="M122" s="525"/>
      <c r="N122" s="525"/>
      <c r="O122" s="526"/>
      <c r="P122" s="1000"/>
    </row>
    <row r="123" spans="1:21" ht="12.75" customHeight="1" x14ac:dyDescent="0.25">
      <c r="A123" s="1006"/>
      <c r="B123" s="1007"/>
      <c r="C123" s="956"/>
      <c r="D123" s="956"/>
      <c r="E123" s="956"/>
      <c r="F123" s="956"/>
      <c r="G123" s="956"/>
      <c r="H123" s="947"/>
      <c r="I123" s="947"/>
      <c r="J123" s="518" t="s">
        <v>112</v>
      </c>
      <c r="K123" s="519" t="s">
        <v>121</v>
      </c>
      <c r="L123" s="519" t="s">
        <v>122</v>
      </c>
      <c r="M123" s="519" t="s">
        <v>123</v>
      </c>
      <c r="N123" s="519" t="s">
        <v>124</v>
      </c>
      <c r="O123" s="520" t="s">
        <v>125</v>
      </c>
      <c r="P123" s="1000"/>
    </row>
    <row r="124" spans="1:21" ht="15" customHeight="1" thickBot="1" x14ac:dyDescent="0.3">
      <c r="A124" s="1008"/>
      <c r="B124" s="1009"/>
      <c r="C124" s="957"/>
      <c r="D124" s="957"/>
      <c r="E124" s="957"/>
      <c r="F124" s="957"/>
      <c r="G124" s="957"/>
      <c r="H124" s="948"/>
      <c r="I124" s="948"/>
      <c r="J124" s="527"/>
      <c r="K124" s="528"/>
      <c r="L124" s="528"/>
      <c r="M124" s="528"/>
      <c r="N124" s="528"/>
      <c r="O124" s="529"/>
      <c r="P124" s="1001"/>
    </row>
    <row r="125" spans="1:21" ht="12.75" customHeight="1" x14ac:dyDescent="0.25">
      <c r="A125" s="1004" t="s">
        <v>128</v>
      </c>
      <c r="B125" s="1005"/>
      <c r="C125" s="955">
        <v>109.06</v>
      </c>
      <c r="D125" s="955">
        <v>106.61</v>
      </c>
      <c r="E125" s="955">
        <v>106.78</v>
      </c>
      <c r="F125" s="955">
        <v>105.16</v>
      </c>
      <c r="G125" s="955">
        <v>108.32</v>
      </c>
      <c r="H125" s="946">
        <v>106.89</v>
      </c>
      <c r="I125" s="946">
        <v>103.2</v>
      </c>
      <c r="J125" s="530" t="s">
        <v>2</v>
      </c>
      <c r="K125" s="531" t="s">
        <v>3</v>
      </c>
      <c r="L125" s="531" t="s">
        <v>11</v>
      </c>
      <c r="M125" s="531" t="s">
        <v>4</v>
      </c>
      <c r="N125" s="531" t="s">
        <v>13</v>
      </c>
      <c r="O125" s="532" t="s">
        <v>14</v>
      </c>
      <c r="P125" s="999">
        <v>100.36</v>
      </c>
    </row>
    <row r="126" spans="1:21" ht="12.75" customHeight="1" x14ac:dyDescent="0.2">
      <c r="A126" s="1006"/>
      <c r="B126" s="1007"/>
      <c r="C126" s="956"/>
      <c r="D126" s="956"/>
      <c r="E126" s="956"/>
      <c r="F126" s="956"/>
      <c r="G126" s="956"/>
      <c r="H126" s="947"/>
      <c r="I126" s="947"/>
      <c r="J126" s="524">
        <v>100.22</v>
      </c>
      <c r="K126" s="525">
        <v>100.14</v>
      </c>
      <c r="L126" s="525"/>
      <c r="M126" s="525"/>
      <c r="N126" s="525"/>
      <c r="O126" s="526"/>
      <c r="P126" s="1000"/>
    </row>
    <row r="127" spans="1:21" ht="12.75" customHeight="1" x14ac:dyDescent="0.25">
      <c r="A127" s="1006"/>
      <c r="B127" s="1007"/>
      <c r="C127" s="956"/>
      <c r="D127" s="956"/>
      <c r="E127" s="956"/>
      <c r="F127" s="956"/>
      <c r="G127" s="956"/>
      <c r="H127" s="947"/>
      <c r="I127" s="947"/>
      <c r="J127" s="518" t="s">
        <v>112</v>
      </c>
      <c r="K127" s="519" t="s">
        <v>121</v>
      </c>
      <c r="L127" s="519" t="s">
        <v>122</v>
      </c>
      <c r="M127" s="519" t="s">
        <v>123</v>
      </c>
      <c r="N127" s="519" t="s">
        <v>124</v>
      </c>
      <c r="O127" s="520" t="s">
        <v>125</v>
      </c>
      <c r="P127" s="1000"/>
    </row>
    <row r="128" spans="1:21" ht="17.25" customHeight="1" thickBot="1" x14ac:dyDescent="0.3">
      <c r="A128" s="1008"/>
      <c r="B128" s="1009"/>
      <c r="C128" s="957"/>
      <c r="D128" s="957"/>
      <c r="E128" s="957"/>
      <c r="F128" s="957"/>
      <c r="G128" s="957"/>
      <c r="H128" s="948"/>
      <c r="I128" s="948"/>
      <c r="J128" s="527"/>
      <c r="K128" s="528"/>
      <c r="L128" s="528"/>
      <c r="M128" s="528"/>
      <c r="N128" s="528"/>
      <c r="O128" s="533"/>
      <c r="P128" s="1001"/>
    </row>
    <row r="129" spans="1:30" ht="12.75" customHeight="1" x14ac:dyDescent="0.25">
      <c r="A129" s="143"/>
      <c r="B129" s="144"/>
      <c r="C129" s="145"/>
      <c r="D129" s="190"/>
      <c r="E129" s="190"/>
      <c r="F129" s="190"/>
      <c r="G129" s="190"/>
      <c r="H129" s="190"/>
      <c r="I129" s="190"/>
      <c r="J129" s="146"/>
      <c r="K129" s="146"/>
      <c r="L129" s="146"/>
      <c r="M129" s="146"/>
      <c r="N129" s="146"/>
      <c r="O129" s="190"/>
      <c r="P129" s="190"/>
    </row>
    <row r="130" spans="1:30" ht="17.25" thickBot="1" x14ac:dyDescent="0.3">
      <c r="A130" s="1002" t="s">
        <v>220</v>
      </c>
      <c r="B130" s="1002"/>
      <c r="C130" s="1002"/>
      <c r="D130" s="1002"/>
      <c r="E130" s="1002"/>
      <c r="F130" s="1002"/>
      <c r="G130" s="1002"/>
      <c r="H130" s="1003"/>
      <c r="I130" s="1003"/>
      <c r="J130" s="1003"/>
      <c r="K130" s="1003"/>
      <c r="L130" s="1003"/>
      <c r="M130" s="1003"/>
      <c r="N130" s="1003"/>
      <c r="O130" s="1003"/>
      <c r="P130" s="1003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</row>
    <row r="131" spans="1:30" ht="3" customHeight="1" x14ac:dyDescent="0.2">
      <c r="A131" s="756" t="s">
        <v>129</v>
      </c>
      <c r="B131" s="758"/>
      <c r="C131" s="958">
        <v>2010</v>
      </c>
      <c r="D131" s="958">
        <v>2011</v>
      </c>
      <c r="E131" s="958">
        <v>2012</v>
      </c>
      <c r="F131" s="958">
        <v>2013</v>
      </c>
      <c r="G131" s="958">
        <v>2014</v>
      </c>
      <c r="H131" s="958">
        <v>2015</v>
      </c>
      <c r="I131" s="958">
        <v>2016</v>
      </c>
      <c r="J131" s="980">
        <v>2017</v>
      </c>
      <c r="K131" s="981"/>
      <c r="L131" s="981"/>
      <c r="M131" s="981"/>
      <c r="N131" s="981"/>
      <c r="O131" s="982"/>
      <c r="P131" s="986" t="s">
        <v>538</v>
      </c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</row>
    <row r="132" spans="1:30" ht="12.75" customHeight="1" x14ac:dyDescent="0.2">
      <c r="A132" s="995"/>
      <c r="B132" s="996"/>
      <c r="C132" s="959"/>
      <c r="D132" s="959"/>
      <c r="E132" s="959"/>
      <c r="F132" s="959"/>
      <c r="G132" s="959"/>
      <c r="H132" s="959"/>
      <c r="I132" s="959"/>
      <c r="J132" s="983"/>
      <c r="K132" s="984"/>
      <c r="L132" s="984"/>
      <c r="M132" s="984"/>
      <c r="N132" s="984"/>
      <c r="O132" s="985"/>
      <c r="P132" s="987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</row>
    <row r="133" spans="1:30" ht="13.5" customHeight="1" x14ac:dyDescent="0.2">
      <c r="A133" s="995"/>
      <c r="B133" s="996"/>
      <c r="C133" s="959"/>
      <c r="D133" s="959"/>
      <c r="E133" s="959"/>
      <c r="F133" s="959"/>
      <c r="G133" s="959"/>
      <c r="H133" s="959"/>
      <c r="I133" s="959"/>
      <c r="J133" s="989" t="s">
        <v>2</v>
      </c>
      <c r="K133" s="991" t="s">
        <v>3</v>
      </c>
      <c r="L133" s="991" t="s">
        <v>11</v>
      </c>
      <c r="M133" s="991" t="s">
        <v>4</v>
      </c>
      <c r="N133" s="991" t="s">
        <v>13</v>
      </c>
      <c r="O133" s="993" t="s">
        <v>14</v>
      </c>
      <c r="P133" s="987"/>
      <c r="R133" s="104"/>
      <c r="S133" s="105"/>
      <c r="T133" s="105"/>
      <c r="U133" s="105"/>
      <c r="V133" s="105"/>
      <c r="W133" s="105"/>
      <c r="X133" s="105"/>
      <c r="Y133" s="106"/>
      <c r="Z133" s="106"/>
      <c r="AA133" s="106"/>
      <c r="AB133" s="106"/>
      <c r="AC133" s="103"/>
      <c r="AD133" s="103"/>
    </row>
    <row r="134" spans="1:30" ht="13.5" customHeight="1" thickBot="1" x14ac:dyDescent="0.25">
      <c r="A134" s="997"/>
      <c r="B134" s="998"/>
      <c r="C134" s="960"/>
      <c r="D134" s="960"/>
      <c r="E134" s="960"/>
      <c r="F134" s="960"/>
      <c r="G134" s="960"/>
      <c r="H134" s="960"/>
      <c r="I134" s="960"/>
      <c r="J134" s="990"/>
      <c r="K134" s="992"/>
      <c r="L134" s="992"/>
      <c r="M134" s="992"/>
      <c r="N134" s="992"/>
      <c r="O134" s="994"/>
      <c r="P134" s="988"/>
      <c r="R134" s="104"/>
      <c r="S134" s="105"/>
      <c r="T134" s="105"/>
      <c r="U134" s="105"/>
      <c r="V134" s="105"/>
      <c r="W134" s="105"/>
      <c r="X134" s="105"/>
      <c r="Y134" s="106"/>
      <c r="Z134" s="106"/>
      <c r="AA134" s="106"/>
      <c r="AB134" s="106"/>
      <c r="AC134" s="103"/>
      <c r="AD134" s="103"/>
    </row>
    <row r="135" spans="1:30" ht="12.75" customHeight="1" x14ac:dyDescent="0.2">
      <c r="A135" s="964" t="s">
        <v>308</v>
      </c>
      <c r="B135" s="965"/>
      <c r="C135" s="970">
        <v>108.78</v>
      </c>
      <c r="D135" s="971">
        <v>106.1</v>
      </c>
      <c r="E135" s="971">
        <v>106.57</v>
      </c>
      <c r="F135" s="974">
        <v>106.47</v>
      </c>
      <c r="G135" s="949">
        <v>111.35</v>
      </c>
      <c r="H135" s="952">
        <v>112.91</v>
      </c>
      <c r="I135" s="977">
        <v>105.4</v>
      </c>
      <c r="J135" s="515">
        <v>100.62</v>
      </c>
      <c r="K135" s="516">
        <v>100.22</v>
      </c>
      <c r="L135" s="516"/>
      <c r="M135" s="516"/>
      <c r="N135" s="516"/>
      <c r="O135" s="517"/>
      <c r="P135" s="961">
        <v>100.84</v>
      </c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</row>
    <row r="136" spans="1:30" ht="16.5" x14ac:dyDescent="0.25">
      <c r="A136" s="966"/>
      <c r="B136" s="967"/>
      <c r="C136" s="956"/>
      <c r="D136" s="972"/>
      <c r="E136" s="972"/>
      <c r="F136" s="975"/>
      <c r="G136" s="950"/>
      <c r="H136" s="953"/>
      <c r="I136" s="978"/>
      <c r="J136" s="518" t="s">
        <v>112</v>
      </c>
      <c r="K136" s="519" t="s">
        <v>121</v>
      </c>
      <c r="L136" s="519" t="s">
        <v>122</v>
      </c>
      <c r="M136" s="519" t="s">
        <v>123</v>
      </c>
      <c r="N136" s="519" t="s">
        <v>124</v>
      </c>
      <c r="O136" s="520" t="s">
        <v>125</v>
      </c>
      <c r="P136" s="962"/>
    </row>
    <row r="137" spans="1:30" ht="24.75" customHeight="1" thickBot="1" x14ac:dyDescent="0.25">
      <c r="A137" s="968"/>
      <c r="B137" s="969"/>
      <c r="C137" s="957"/>
      <c r="D137" s="973"/>
      <c r="E137" s="973"/>
      <c r="F137" s="976"/>
      <c r="G137" s="951"/>
      <c r="H137" s="954"/>
      <c r="I137" s="979"/>
      <c r="J137" s="534"/>
      <c r="K137" s="535"/>
      <c r="L137" s="535"/>
      <c r="M137" s="535"/>
      <c r="N137" s="535"/>
      <c r="O137" s="536"/>
      <c r="P137" s="963"/>
    </row>
    <row r="138" spans="1:30" ht="16.5" x14ac:dyDescent="0.25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</row>
  </sheetData>
  <mergeCells count="78">
    <mergeCell ref="J116:J117"/>
    <mergeCell ref="K116:K117"/>
    <mergeCell ref="L116:L117"/>
    <mergeCell ref="A57:A58"/>
    <mergeCell ref="A1:E1"/>
    <mergeCell ref="A3:A4"/>
    <mergeCell ref="B3:B4"/>
    <mergeCell ref="C3:D3"/>
    <mergeCell ref="A55:A56"/>
    <mergeCell ref="I114:I117"/>
    <mergeCell ref="M116:M117"/>
    <mergeCell ref="N116:N117"/>
    <mergeCell ref="O116:O117"/>
    <mergeCell ref="H118:H120"/>
    <mergeCell ref="A71:E71"/>
    <mergeCell ref="A90:E90"/>
    <mergeCell ref="A113:P113"/>
    <mergeCell ref="A114:B117"/>
    <mergeCell ref="C114:C117"/>
    <mergeCell ref="D114:D117"/>
    <mergeCell ref="E114:E117"/>
    <mergeCell ref="F114:F117"/>
    <mergeCell ref="G114:G117"/>
    <mergeCell ref="H114:H117"/>
    <mergeCell ref="J114:O115"/>
    <mergeCell ref="P114:P117"/>
    <mergeCell ref="P118:P120"/>
    <mergeCell ref="A121:B124"/>
    <mergeCell ref="C121:C124"/>
    <mergeCell ref="D121:D124"/>
    <mergeCell ref="E121:E124"/>
    <mergeCell ref="F121:F124"/>
    <mergeCell ref="G121:G124"/>
    <mergeCell ref="A118:B120"/>
    <mergeCell ref="C118:C120"/>
    <mergeCell ref="D118:D120"/>
    <mergeCell ref="E118:E120"/>
    <mergeCell ref="F118:F120"/>
    <mergeCell ref="H121:H124"/>
    <mergeCell ref="P121:P124"/>
    <mergeCell ref="G118:G120"/>
    <mergeCell ref="I118:I120"/>
    <mergeCell ref="P125:P128"/>
    <mergeCell ref="A130:P130"/>
    <mergeCell ref="A125:B128"/>
    <mergeCell ref="C125:C128"/>
    <mergeCell ref="D125:D128"/>
    <mergeCell ref="E125:E128"/>
    <mergeCell ref="A131:B134"/>
    <mergeCell ref="C131:C134"/>
    <mergeCell ref="D131:D134"/>
    <mergeCell ref="E131:E134"/>
    <mergeCell ref="F125:F128"/>
    <mergeCell ref="F131:F134"/>
    <mergeCell ref="J131:O132"/>
    <mergeCell ref="P131:P134"/>
    <mergeCell ref="J133:J134"/>
    <mergeCell ref="K133:K134"/>
    <mergeCell ref="L133:L134"/>
    <mergeCell ref="M133:M134"/>
    <mergeCell ref="N133:N134"/>
    <mergeCell ref="O133:O134"/>
    <mergeCell ref="P135:P137"/>
    <mergeCell ref="A135:B137"/>
    <mergeCell ref="C135:C137"/>
    <mergeCell ref="D135:D137"/>
    <mergeCell ref="E135:E137"/>
    <mergeCell ref="F135:F137"/>
    <mergeCell ref="I135:I137"/>
    <mergeCell ref="I121:I124"/>
    <mergeCell ref="I125:I128"/>
    <mergeCell ref="G135:G137"/>
    <mergeCell ref="H135:H137"/>
    <mergeCell ref="G125:G128"/>
    <mergeCell ref="H125:H128"/>
    <mergeCell ref="G131:G134"/>
    <mergeCell ref="H131:H134"/>
    <mergeCell ref="I131:I134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76"/>
  <sheetViews>
    <sheetView view="pageBreakPreview" topLeftCell="A4" zoomScale="80" zoomScaleNormal="77" zoomScaleSheetLayoutView="80" workbookViewId="0">
      <selection activeCell="P32" sqref="P32:S32"/>
    </sheetView>
  </sheetViews>
  <sheetFormatPr defaultColWidth="4.5703125" defaultRowHeight="15.75" x14ac:dyDescent="0.25"/>
  <cols>
    <col min="1" max="1" width="3.7109375" style="157" customWidth="1"/>
    <col min="2" max="2" width="3.85546875" style="17" customWidth="1"/>
    <col min="3" max="3" width="10.85546875" style="17" customWidth="1"/>
    <col min="4" max="4" width="4.28515625" style="17" customWidth="1"/>
    <col min="5" max="6" width="4.7109375" style="157" customWidth="1"/>
    <col min="7" max="7" width="7.5703125" style="157" customWidth="1"/>
    <col min="8" max="8" width="4.7109375" style="157" customWidth="1"/>
    <col min="9" max="9" width="4.85546875" style="157" customWidth="1"/>
    <col min="10" max="10" width="12.140625" style="157" customWidth="1"/>
    <col min="11" max="11" width="4.28515625" style="157" customWidth="1"/>
    <col min="12" max="12" width="5.42578125" style="157" customWidth="1"/>
    <col min="13" max="13" width="12.42578125" style="157" customWidth="1"/>
    <col min="14" max="14" width="5.28515625" style="157" customWidth="1"/>
    <col min="15" max="15" width="6" style="157" customWidth="1"/>
    <col min="16" max="16" width="11.140625" style="157" customWidth="1"/>
    <col min="17" max="17" width="5.140625" style="157" customWidth="1"/>
    <col min="18" max="18" width="4.42578125" style="157" customWidth="1"/>
    <col min="19" max="19" width="12.5703125" style="157" customWidth="1"/>
    <col min="20" max="20" width="5" style="157" customWidth="1"/>
    <col min="21" max="21" width="3.5703125" style="157" customWidth="1"/>
    <col min="22" max="228" width="4.28515625" style="157" customWidth="1"/>
    <col min="229" max="16384" width="4.5703125" style="157"/>
  </cols>
  <sheetData>
    <row r="1" spans="1:47" ht="19.5" customHeight="1" x14ac:dyDescent="0.2">
      <c r="A1" s="1104" t="s">
        <v>539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</row>
    <row r="2" spans="1:47" ht="13.5" customHeight="1" thickBot="1" x14ac:dyDescent="0.25">
      <c r="A2" s="237"/>
      <c r="B2" s="237"/>
      <c r="C2" s="237"/>
      <c r="D2" s="237"/>
      <c r="E2" s="237"/>
      <c r="S2" s="238" t="s">
        <v>118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22.5" customHeight="1" thickBot="1" x14ac:dyDescent="0.25">
      <c r="A3" s="1041" t="s">
        <v>15</v>
      </c>
      <c r="B3" s="1042"/>
      <c r="C3" s="1042"/>
      <c r="D3" s="1042"/>
      <c r="E3" s="1105"/>
      <c r="F3" s="1106" t="s">
        <v>98</v>
      </c>
      <c r="G3" s="1107"/>
      <c r="H3" s="1106" t="s">
        <v>46</v>
      </c>
      <c r="I3" s="1125"/>
      <c r="J3" s="1125"/>
      <c r="K3" s="1130" t="s">
        <v>401</v>
      </c>
      <c r="L3" s="1131"/>
      <c r="M3" s="1132"/>
      <c r="N3" s="1116" t="s">
        <v>16</v>
      </c>
      <c r="O3" s="1126"/>
      <c r="P3" s="1117"/>
      <c r="Q3" s="1111" t="s">
        <v>55</v>
      </c>
      <c r="R3" s="1118"/>
      <c r="S3" s="1112"/>
    </row>
    <row r="4" spans="1:47" ht="31.5" customHeight="1" thickBot="1" x14ac:dyDescent="0.25">
      <c r="A4" s="1113" t="s">
        <v>115</v>
      </c>
      <c r="B4" s="1114"/>
      <c r="C4" s="1114"/>
      <c r="D4" s="1114"/>
      <c r="E4" s="1115"/>
      <c r="F4" s="1116" t="s">
        <v>17</v>
      </c>
      <c r="G4" s="1117"/>
      <c r="H4" s="1119" t="s">
        <v>397</v>
      </c>
      <c r="I4" s="1120"/>
      <c r="J4" s="1120"/>
      <c r="K4" s="1127">
        <v>22</v>
      </c>
      <c r="L4" s="1128"/>
      <c r="M4" s="1129"/>
      <c r="N4" s="1127">
        <v>22</v>
      </c>
      <c r="O4" s="1128"/>
      <c r="P4" s="1129"/>
      <c r="Q4" s="1119">
        <v>21.33</v>
      </c>
      <c r="R4" s="1120"/>
      <c r="S4" s="1121"/>
    </row>
    <row r="5" spans="1:47" ht="30.75" customHeight="1" thickBot="1" x14ac:dyDescent="0.25">
      <c r="A5" s="1108" t="s">
        <v>18</v>
      </c>
      <c r="B5" s="1109"/>
      <c r="C5" s="1109"/>
      <c r="D5" s="1109"/>
      <c r="E5" s="1110"/>
      <c r="F5" s="1111" t="s">
        <v>140</v>
      </c>
      <c r="G5" s="1112"/>
      <c r="H5" s="1122">
        <v>70.97</v>
      </c>
      <c r="I5" s="1123"/>
      <c r="J5" s="1123"/>
      <c r="K5" s="1133">
        <v>80.47</v>
      </c>
      <c r="L5" s="1134"/>
      <c r="M5" s="1135"/>
      <c r="N5" s="1122">
        <v>29.87</v>
      </c>
      <c r="O5" s="1123"/>
      <c r="P5" s="1124"/>
      <c r="Q5" s="1122">
        <v>45.01</v>
      </c>
      <c r="R5" s="1123"/>
      <c r="S5" s="1124"/>
    </row>
    <row r="6" spans="1:47" ht="18" customHeight="1" thickBot="1" x14ac:dyDescent="0.25">
      <c r="A6" s="1154" t="s">
        <v>19</v>
      </c>
      <c r="B6" s="1155"/>
      <c r="C6" s="1155"/>
      <c r="D6" s="1155"/>
      <c r="E6" s="1156"/>
      <c r="F6" s="1157" t="s">
        <v>139</v>
      </c>
      <c r="G6" s="1158"/>
      <c r="H6" s="1145">
        <v>1141.3699999999999</v>
      </c>
      <c r="I6" s="1146"/>
      <c r="J6" s="1146"/>
      <c r="K6" s="1145">
        <v>1326.43</v>
      </c>
      <c r="L6" s="1146"/>
      <c r="M6" s="1147"/>
      <c r="N6" s="1145">
        <v>1587.79</v>
      </c>
      <c r="O6" s="1146"/>
      <c r="P6" s="1147"/>
      <c r="Q6" s="1145">
        <v>1499.55</v>
      </c>
      <c r="R6" s="1146"/>
      <c r="S6" s="1147"/>
    </row>
    <row r="7" spans="1:47" ht="19.5" customHeight="1" thickBot="1" x14ac:dyDescent="0.25">
      <c r="A7" s="1041" t="s">
        <v>20</v>
      </c>
      <c r="B7" s="1042"/>
      <c r="C7" s="1042"/>
      <c r="D7" s="1042"/>
      <c r="E7" s="1105"/>
      <c r="F7" s="1111" t="s">
        <v>140</v>
      </c>
      <c r="G7" s="1112"/>
      <c r="H7" s="1122">
        <v>77.81</v>
      </c>
      <c r="I7" s="1123"/>
      <c r="J7" s="1123"/>
      <c r="K7" s="1151">
        <v>147.22</v>
      </c>
      <c r="L7" s="1152"/>
      <c r="M7" s="1153"/>
      <c r="N7" s="1151">
        <v>106.65</v>
      </c>
      <c r="O7" s="1152"/>
      <c r="P7" s="1153"/>
      <c r="Q7" s="1122">
        <v>104.52</v>
      </c>
      <c r="R7" s="1123"/>
      <c r="S7" s="1124"/>
    </row>
    <row r="8" spans="1:47" ht="33" customHeight="1" thickBot="1" x14ac:dyDescent="0.25">
      <c r="A8" s="1041" t="s">
        <v>114</v>
      </c>
      <c r="B8" s="1042"/>
      <c r="C8" s="1042"/>
      <c r="D8" s="1042"/>
      <c r="E8" s="1105"/>
      <c r="F8" s="1111" t="s">
        <v>262</v>
      </c>
      <c r="G8" s="1112"/>
      <c r="H8" s="1148">
        <v>158</v>
      </c>
      <c r="I8" s="1149"/>
      <c r="J8" s="1149"/>
      <c r="K8" s="1148">
        <v>158</v>
      </c>
      <c r="L8" s="1149"/>
      <c r="M8" s="1149"/>
      <c r="N8" s="1148">
        <v>158</v>
      </c>
      <c r="O8" s="1149"/>
      <c r="P8" s="1149"/>
      <c r="Q8" s="1148">
        <v>158</v>
      </c>
      <c r="R8" s="1149"/>
      <c r="S8" s="1150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</row>
    <row r="9" spans="1:47" ht="15" customHeight="1" x14ac:dyDescent="0.2">
      <c r="A9" s="1073" t="s">
        <v>261</v>
      </c>
      <c r="B9" s="1073"/>
      <c r="C9" s="1073"/>
      <c r="D9" s="1073"/>
      <c r="E9" s="1073"/>
      <c r="F9" s="1073"/>
      <c r="G9" s="1073"/>
      <c r="H9" s="1073"/>
      <c r="I9" s="1073"/>
      <c r="J9" s="1073"/>
      <c r="K9" s="1073"/>
      <c r="L9" s="1073"/>
      <c r="M9" s="1073"/>
      <c r="N9" s="1073"/>
      <c r="O9" s="1073"/>
      <c r="P9" s="1073"/>
      <c r="Q9" s="1073"/>
      <c r="R9" s="1073"/>
      <c r="S9" s="1073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</row>
    <row r="10" spans="1:47" ht="18" customHeight="1" x14ac:dyDescent="0.2">
      <c r="A10" s="1073" t="s">
        <v>223</v>
      </c>
      <c r="B10" s="1073"/>
      <c r="C10" s="1073"/>
      <c r="D10" s="1073"/>
      <c r="E10" s="1073"/>
      <c r="F10" s="1073"/>
      <c r="G10" s="1073"/>
      <c r="H10" s="1073"/>
      <c r="I10" s="1073"/>
      <c r="J10" s="1073"/>
      <c r="K10" s="1073"/>
      <c r="L10" s="1073"/>
      <c r="M10" s="1073"/>
      <c r="N10" s="1073"/>
      <c r="O10" s="1073"/>
      <c r="P10" s="1073"/>
      <c r="Q10" s="1073"/>
      <c r="R10" s="1073"/>
      <c r="S10" s="1073"/>
    </row>
    <row r="11" spans="1:47" ht="15.75" customHeight="1" x14ac:dyDescent="0.2">
      <c r="A11" s="1073" t="s">
        <v>478</v>
      </c>
      <c r="B11" s="1073"/>
      <c r="C11" s="1073"/>
      <c r="D11" s="1073"/>
      <c r="E11" s="1073"/>
      <c r="F11" s="1073"/>
      <c r="G11" s="1073"/>
      <c r="H11" s="1073"/>
      <c r="I11" s="1073"/>
      <c r="J11" s="1073"/>
      <c r="K11" s="1073"/>
      <c r="L11" s="1073"/>
      <c r="M11" s="1073"/>
      <c r="N11" s="1073"/>
      <c r="O11" s="1073"/>
      <c r="P11" s="1073"/>
      <c r="Q11" s="1073"/>
      <c r="R11" s="1073"/>
      <c r="S11" s="1073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</row>
    <row r="12" spans="1:47" ht="15.75" customHeight="1" x14ac:dyDescent="0.2">
      <c r="A12" s="570"/>
      <c r="B12" s="570"/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</row>
    <row r="13" spans="1:47" ht="19.5" customHeight="1" thickBot="1" x14ac:dyDescent="0.25">
      <c r="A13" s="1136" t="s">
        <v>273</v>
      </c>
      <c r="B13" s="1136"/>
      <c r="C13" s="1136"/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  <c r="N13" s="1136"/>
      <c r="O13" s="1136"/>
      <c r="P13" s="1136"/>
      <c r="Q13" s="1136"/>
      <c r="R13" s="1136"/>
      <c r="S13" s="1136"/>
    </row>
    <row r="14" spans="1:47" ht="15" customHeight="1" thickBot="1" x14ac:dyDescent="0.25">
      <c r="A14" s="1101"/>
      <c r="B14" s="1102"/>
      <c r="C14" s="1103"/>
      <c r="D14" s="1137" t="s">
        <v>540</v>
      </c>
      <c r="E14" s="1138"/>
      <c r="F14" s="1138"/>
      <c r="G14" s="1139"/>
      <c r="H14" s="1140" t="s">
        <v>541</v>
      </c>
      <c r="I14" s="1141"/>
      <c r="J14" s="1141"/>
      <c r="K14" s="1142"/>
      <c r="L14" s="1143" t="s">
        <v>542</v>
      </c>
      <c r="M14" s="1138"/>
      <c r="N14" s="1138"/>
      <c r="O14" s="1144"/>
      <c r="P14" s="1143" t="s">
        <v>543</v>
      </c>
      <c r="Q14" s="1138"/>
      <c r="R14" s="1138"/>
      <c r="S14" s="1144"/>
    </row>
    <row r="15" spans="1:47" ht="15" customHeight="1" x14ac:dyDescent="0.25">
      <c r="A15" s="1095" t="s">
        <v>22</v>
      </c>
      <c r="B15" s="1096"/>
      <c r="C15" s="1097"/>
      <c r="D15" s="1098">
        <v>32</v>
      </c>
      <c r="E15" s="1099"/>
      <c r="F15" s="1099"/>
      <c r="G15" s="1100"/>
      <c r="H15" s="1067">
        <v>33</v>
      </c>
      <c r="I15" s="1068"/>
      <c r="J15" s="1068"/>
      <c r="K15" s="1069"/>
      <c r="L15" s="1067" t="s">
        <v>387</v>
      </c>
      <c r="M15" s="1068"/>
      <c r="N15" s="1068"/>
      <c r="O15" s="1069"/>
      <c r="P15" s="1070">
        <v>43</v>
      </c>
      <c r="Q15" s="1071"/>
      <c r="R15" s="1071"/>
      <c r="S15" s="1072"/>
    </row>
    <row r="16" spans="1:47" ht="15" customHeight="1" x14ac:dyDescent="0.25">
      <c r="A16" s="1080" t="s">
        <v>116</v>
      </c>
      <c r="B16" s="1081"/>
      <c r="C16" s="1082"/>
      <c r="D16" s="1074">
        <v>36</v>
      </c>
      <c r="E16" s="1075"/>
      <c r="F16" s="1075"/>
      <c r="G16" s="1076"/>
      <c r="H16" s="1077" t="s">
        <v>433</v>
      </c>
      <c r="I16" s="1078"/>
      <c r="J16" s="1078"/>
      <c r="K16" s="1079"/>
      <c r="L16" s="1077" t="s">
        <v>431</v>
      </c>
      <c r="M16" s="1078"/>
      <c r="N16" s="1078"/>
      <c r="O16" s="1079"/>
      <c r="P16" s="1077" t="s">
        <v>465</v>
      </c>
      <c r="Q16" s="1078"/>
      <c r="R16" s="1078"/>
      <c r="S16" s="1079"/>
      <c r="V16" s="157" t="s">
        <v>151</v>
      </c>
    </row>
    <row r="17" spans="1:34" ht="15" customHeight="1" x14ac:dyDescent="0.25">
      <c r="A17" s="1080" t="s">
        <v>117</v>
      </c>
      <c r="B17" s="1081"/>
      <c r="C17" s="1082"/>
      <c r="D17" s="1074">
        <v>42</v>
      </c>
      <c r="E17" s="1075"/>
      <c r="F17" s="1075"/>
      <c r="G17" s="1076"/>
      <c r="H17" s="1077" t="s">
        <v>434</v>
      </c>
      <c r="I17" s="1078"/>
      <c r="J17" s="1078"/>
      <c r="K17" s="1079"/>
      <c r="L17" s="1077" t="s">
        <v>432</v>
      </c>
      <c r="M17" s="1078"/>
      <c r="N17" s="1078"/>
      <c r="O17" s="1079"/>
      <c r="P17" s="1077" t="s">
        <v>466</v>
      </c>
      <c r="Q17" s="1078"/>
      <c r="R17" s="1078"/>
      <c r="S17" s="1079"/>
      <c r="V17" s="157" t="s">
        <v>151</v>
      </c>
    </row>
    <row r="18" spans="1:34" ht="15" customHeight="1" thickBot="1" x14ac:dyDescent="0.3">
      <c r="A18" s="1083" t="s">
        <v>23</v>
      </c>
      <c r="B18" s="1084"/>
      <c r="C18" s="1085"/>
      <c r="D18" s="1086">
        <v>41</v>
      </c>
      <c r="E18" s="1087"/>
      <c r="F18" s="1087"/>
      <c r="G18" s="1088"/>
      <c r="H18" s="1089">
        <v>46</v>
      </c>
      <c r="I18" s="1090"/>
      <c r="J18" s="1090"/>
      <c r="K18" s="1091"/>
      <c r="L18" s="1089" t="s">
        <v>435</v>
      </c>
      <c r="M18" s="1090"/>
      <c r="N18" s="1090"/>
      <c r="O18" s="1091"/>
      <c r="P18" s="1092" t="s">
        <v>467</v>
      </c>
      <c r="Q18" s="1093"/>
      <c r="R18" s="1093"/>
      <c r="S18" s="1094"/>
    </row>
    <row r="19" spans="1:34" ht="15" customHeight="1" thickBot="1" x14ac:dyDescent="0.3">
      <c r="A19" s="571"/>
      <c r="B19" s="571"/>
      <c r="C19" s="571"/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2"/>
      <c r="S19" s="572"/>
    </row>
    <row r="20" spans="1:34" ht="20.25" customHeight="1" thickBot="1" x14ac:dyDescent="0.3">
      <c r="A20" s="1020" t="s">
        <v>251</v>
      </c>
      <c r="B20" s="1021"/>
      <c r="C20" s="1021"/>
      <c r="D20" s="1021"/>
      <c r="E20" s="1021"/>
      <c r="F20" s="1021"/>
      <c r="G20" s="1021"/>
      <c r="H20" s="1021"/>
      <c r="I20" s="1021"/>
      <c r="J20" s="1021"/>
      <c r="K20" s="1021"/>
      <c r="L20" s="1021"/>
      <c r="M20" s="1021"/>
      <c r="N20" s="1021"/>
      <c r="O20" s="1021"/>
      <c r="P20" s="1021"/>
      <c r="Q20" s="1021"/>
      <c r="R20" s="1021"/>
      <c r="S20" s="1022"/>
    </row>
    <row r="21" spans="1:34" ht="20.25" customHeight="1" x14ac:dyDescent="0.2">
      <c r="A21" s="1023" t="s">
        <v>113</v>
      </c>
      <c r="B21" s="1024"/>
      <c r="C21" s="1025"/>
      <c r="D21" s="1023" t="s">
        <v>398</v>
      </c>
      <c r="E21" s="1024"/>
      <c r="F21" s="1024"/>
      <c r="G21" s="1029"/>
      <c r="H21" s="1031" t="s">
        <v>399</v>
      </c>
      <c r="I21" s="1032"/>
      <c r="J21" s="1032"/>
      <c r="K21" s="1032"/>
      <c r="L21" s="1032"/>
      <c r="M21" s="1032"/>
      <c r="N21" s="1032"/>
      <c r="O21" s="1032"/>
      <c r="P21" s="1032"/>
      <c r="Q21" s="1032"/>
      <c r="R21" s="1032"/>
      <c r="S21" s="1033"/>
    </row>
    <row r="22" spans="1:34" ht="44.25" customHeight="1" thickBot="1" x14ac:dyDescent="0.25">
      <c r="A22" s="1026"/>
      <c r="B22" s="1027"/>
      <c r="C22" s="1028"/>
      <c r="D22" s="1026"/>
      <c r="E22" s="1027"/>
      <c r="F22" s="1027"/>
      <c r="G22" s="1030"/>
      <c r="H22" s="1049" t="s">
        <v>252</v>
      </c>
      <c r="I22" s="1050"/>
      <c r="J22" s="1050"/>
      <c r="K22" s="1050"/>
      <c r="L22" s="1027" t="s">
        <v>253</v>
      </c>
      <c r="M22" s="1027"/>
      <c r="N22" s="1027"/>
      <c r="O22" s="1027"/>
      <c r="P22" s="1034" t="s">
        <v>382</v>
      </c>
      <c r="Q22" s="1034"/>
      <c r="R22" s="1034"/>
      <c r="S22" s="1035"/>
    </row>
    <row r="23" spans="1:34" ht="17.25" customHeight="1" thickBot="1" x14ac:dyDescent="0.25">
      <c r="A23" s="1036" t="s">
        <v>443</v>
      </c>
      <c r="B23" s="1037"/>
      <c r="C23" s="1038"/>
      <c r="D23" s="1039">
        <v>62.2</v>
      </c>
      <c r="E23" s="1040"/>
      <c r="F23" s="1040"/>
      <c r="G23" s="1040"/>
      <c r="H23" s="1041" t="s">
        <v>471</v>
      </c>
      <c r="I23" s="1042"/>
      <c r="J23" s="1042"/>
      <c r="K23" s="1042"/>
      <c r="L23" s="1043" t="s">
        <v>474</v>
      </c>
      <c r="M23" s="1044"/>
      <c r="N23" s="1044"/>
      <c r="O23" s="1045"/>
      <c r="P23" s="1046" t="s">
        <v>475</v>
      </c>
      <c r="Q23" s="1046"/>
      <c r="R23" s="1046"/>
      <c r="S23" s="1047"/>
    </row>
    <row r="24" spans="1:34" ht="30" customHeight="1" thickBot="1" x14ac:dyDescent="0.3">
      <c r="A24" s="1053" t="s">
        <v>468</v>
      </c>
      <c r="B24" s="1054"/>
      <c r="C24" s="1055"/>
      <c r="D24" s="1039">
        <v>67.069999999999993</v>
      </c>
      <c r="E24" s="1040"/>
      <c r="F24" s="1040"/>
      <c r="G24" s="1066"/>
      <c r="H24" s="1056"/>
      <c r="I24" s="1057"/>
      <c r="J24" s="1057"/>
      <c r="K24" s="1057"/>
      <c r="L24" s="1057"/>
      <c r="M24" s="1057"/>
      <c r="N24" s="1057"/>
      <c r="O24" s="1057"/>
      <c r="P24" s="1057"/>
      <c r="Q24" s="1057"/>
      <c r="R24" s="1057"/>
      <c r="S24" s="1058"/>
    </row>
    <row r="25" spans="1:34" ht="18" customHeight="1" thickBot="1" x14ac:dyDescent="0.25">
      <c r="A25" s="1036" t="s">
        <v>9</v>
      </c>
      <c r="B25" s="1037"/>
      <c r="C25" s="1038"/>
      <c r="D25" s="1039">
        <v>59.7</v>
      </c>
      <c r="E25" s="1040"/>
      <c r="F25" s="1040"/>
      <c r="G25" s="1040"/>
      <c r="H25" s="1041" t="s">
        <v>469</v>
      </c>
      <c r="I25" s="1042"/>
      <c r="J25" s="1042"/>
      <c r="K25" s="1042"/>
      <c r="L25" s="1043" t="s">
        <v>494</v>
      </c>
      <c r="M25" s="1044"/>
      <c r="N25" s="1044"/>
      <c r="O25" s="1045"/>
      <c r="P25" s="1046" t="s">
        <v>479</v>
      </c>
      <c r="Q25" s="1046"/>
      <c r="R25" s="1046"/>
      <c r="S25" s="1047"/>
    </row>
    <row r="26" spans="1:34" ht="18" customHeight="1" thickBot="1" x14ac:dyDescent="0.25">
      <c r="A26" s="1036" t="s">
        <v>10</v>
      </c>
      <c r="B26" s="1037"/>
      <c r="C26" s="1038"/>
      <c r="D26" s="1039">
        <v>58.4</v>
      </c>
      <c r="E26" s="1040"/>
      <c r="F26" s="1040"/>
      <c r="G26" s="1040"/>
      <c r="H26" s="1041" t="s">
        <v>546</v>
      </c>
      <c r="I26" s="1042"/>
      <c r="J26" s="1042"/>
      <c r="K26" s="1042"/>
      <c r="L26" s="1043" t="s">
        <v>548</v>
      </c>
      <c r="M26" s="1044"/>
      <c r="N26" s="1044"/>
      <c r="O26" s="1045"/>
      <c r="P26" s="1046" t="s">
        <v>550</v>
      </c>
      <c r="Q26" s="1046"/>
      <c r="R26" s="1046"/>
      <c r="S26" s="1047"/>
    </row>
    <row r="27" spans="1:34" ht="19.5" customHeight="1" thickBot="1" x14ac:dyDescent="0.3">
      <c r="A27" s="1020" t="s">
        <v>290</v>
      </c>
      <c r="B27" s="1021"/>
      <c r="C27" s="1021"/>
      <c r="D27" s="1021"/>
      <c r="E27" s="1021"/>
      <c r="F27" s="1021"/>
      <c r="G27" s="1021"/>
      <c r="H27" s="1064"/>
      <c r="I27" s="1064"/>
      <c r="J27" s="1064"/>
      <c r="K27" s="1064"/>
      <c r="L27" s="1064"/>
      <c r="M27" s="1064"/>
      <c r="N27" s="1064"/>
      <c r="O27" s="1064"/>
      <c r="P27" s="1064"/>
      <c r="Q27" s="1064"/>
      <c r="R27" s="1064"/>
      <c r="S27" s="1065"/>
    </row>
    <row r="28" spans="1:34" ht="15.75" customHeight="1" x14ac:dyDescent="0.2">
      <c r="A28" s="1023" t="s">
        <v>113</v>
      </c>
      <c r="B28" s="1024"/>
      <c r="C28" s="1029"/>
      <c r="D28" s="1023" t="s">
        <v>398</v>
      </c>
      <c r="E28" s="1024"/>
      <c r="F28" s="1024"/>
      <c r="G28" s="1029"/>
      <c r="H28" s="1031" t="s">
        <v>399</v>
      </c>
      <c r="I28" s="1032"/>
      <c r="J28" s="1032"/>
      <c r="K28" s="1032"/>
      <c r="L28" s="1032"/>
      <c r="M28" s="1032"/>
      <c r="N28" s="1032"/>
      <c r="O28" s="1032"/>
      <c r="P28" s="1032"/>
      <c r="Q28" s="1032"/>
      <c r="R28" s="1032"/>
      <c r="S28" s="1033"/>
    </row>
    <row r="29" spans="1:34" ht="36.75" customHeight="1" thickBot="1" x14ac:dyDescent="0.25">
      <c r="A29" s="1026"/>
      <c r="B29" s="1027"/>
      <c r="C29" s="1030"/>
      <c r="D29" s="1026"/>
      <c r="E29" s="1027"/>
      <c r="F29" s="1027"/>
      <c r="G29" s="1030"/>
      <c r="H29" s="1049" t="s">
        <v>252</v>
      </c>
      <c r="I29" s="1050"/>
      <c r="J29" s="1050"/>
      <c r="K29" s="1050"/>
      <c r="L29" s="1027" t="s">
        <v>253</v>
      </c>
      <c r="M29" s="1027"/>
      <c r="N29" s="1027"/>
      <c r="O29" s="1027"/>
      <c r="P29" s="1034" t="s">
        <v>382</v>
      </c>
      <c r="Q29" s="1034"/>
      <c r="R29" s="1034"/>
      <c r="S29" s="1035"/>
    </row>
    <row r="30" spans="1:34" ht="20.25" customHeight="1" thickBot="1" x14ac:dyDescent="0.25">
      <c r="A30" s="1036" t="s">
        <v>443</v>
      </c>
      <c r="B30" s="1037"/>
      <c r="C30" s="1060"/>
      <c r="D30" s="1061">
        <v>65.62</v>
      </c>
      <c r="E30" s="1062"/>
      <c r="F30" s="1062"/>
      <c r="G30" s="1063"/>
      <c r="H30" s="1051" t="s">
        <v>472</v>
      </c>
      <c r="I30" s="1052"/>
      <c r="J30" s="1052"/>
      <c r="K30" s="1052"/>
      <c r="L30" s="1046" t="s">
        <v>436</v>
      </c>
      <c r="M30" s="1046"/>
      <c r="N30" s="1046"/>
      <c r="O30" s="1046"/>
      <c r="P30" s="1046" t="s">
        <v>473</v>
      </c>
      <c r="Q30" s="1046"/>
      <c r="R30" s="1046"/>
      <c r="S30" s="1047"/>
      <c r="Y30" s="158"/>
      <c r="Z30" s="158"/>
      <c r="AA30" s="158"/>
      <c r="AB30" s="158"/>
      <c r="AC30" s="158"/>
      <c r="AD30" s="158"/>
      <c r="AE30" s="158"/>
      <c r="AF30" s="158"/>
      <c r="AG30" s="160"/>
      <c r="AH30" s="158"/>
    </row>
    <row r="31" spans="1:34" ht="33" customHeight="1" thickBot="1" x14ac:dyDescent="0.3">
      <c r="A31" s="1053" t="s">
        <v>468</v>
      </c>
      <c r="B31" s="1054"/>
      <c r="C31" s="1055"/>
      <c r="D31" s="1039">
        <v>74.28</v>
      </c>
      <c r="E31" s="1040"/>
      <c r="F31" s="1040"/>
      <c r="G31" s="1066"/>
      <c r="H31" s="1056"/>
      <c r="I31" s="1057"/>
      <c r="J31" s="1057"/>
      <c r="K31" s="1057"/>
      <c r="L31" s="1057"/>
      <c r="M31" s="1057"/>
      <c r="N31" s="1057"/>
      <c r="O31" s="1057"/>
      <c r="P31" s="1057"/>
      <c r="Q31" s="1057"/>
      <c r="R31" s="1057"/>
      <c r="S31" s="1058"/>
      <c r="Y31" s="158"/>
      <c r="Z31" s="158"/>
      <c r="AA31" s="158"/>
      <c r="AB31" s="158"/>
      <c r="AC31" s="158"/>
      <c r="AD31" s="158"/>
      <c r="AE31" s="158"/>
      <c r="AF31" s="158"/>
      <c r="AG31" s="160"/>
      <c r="AH31" s="158"/>
    </row>
    <row r="32" spans="1:34" ht="18" customHeight="1" thickBot="1" x14ac:dyDescent="0.25">
      <c r="A32" s="1036" t="s">
        <v>9</v>
      </c>
      <c r="B32" s="1037"/>
      <c r="C32" s="1038"/>
      <c r="D32" s="1039">
        <v>63.58</v>
      </c>
      <c r="E32" s="1040"/>
      <c r="F32" s="1040"/>
      <c r="G32" s="1040"/>
      <c r="H32" s="1041" t="s">
        <v>470</v>
      </c>
      <c r="I32" s="1042"/>
      <c r="J32" s="1042"/>
      <c r="K32" s="1042"/>
      <c r="L32" s="1043" t="s">
        <v>495</v>
      </c>
      <c r="M32" s="1044"/>
      <c r="N32" s="1044"/>
      <c r="O32" s="1045"/>
      <c r="P32" s="1046" t="s">
        <v>480</v>
      </c>
      <c r="Q32" s="1046"/>
      <c r="R32" s="1046"/>
      <c r="S32" s="1047"/>
    </row>
    <row r="33" spans="1:34" ht="18" customHeight="1" thickBot="1" x14ac:dyDescent="0.25">
      <c r="A33" s="1036" t="s">
        <v>10</v>
      </c>
      <c r="B33" s="1037"/>
      <c r="C33" s="1038"/>
      <c r="D33" s="1039">
        <v>62.18</v>
      </c>
      <c r="E33" s="1040"/>
      <c r="F33" s="1040"/>
      <c r="G33" s="1040"/>
      <c r="H33" s="1041" t="s">
        <v>547</v>
      </c>
      <c r="I33" s="1042"/>
      <c r="J33" s="1042"/>
      <c r="K33" s="1042"/>
      <c r="L33" s="1046" t="s">
        <v>549</v>
      </c>
      <c r="M33" s="1046"/>
      <c r="N33" s="1046"/>
      <c r="O33" s="1047"/>
      <c r="P33" s="1046" t="s">
        <v>551</v>
      </c>
      <c r="Q33" s="1046"/>
      <c r="R33" s="1046"/>
      <c r="S33" s="1047"/>
    </row>
    <row r="34" spans="1:34" ht="15.75" customHeight="1" x14ac:dyDescent="0.2">
      <c r="A34" s="1048" t="s">
        <v>400</v>
      </c>
      <c r="B34" s="1048"/>
      <c r="C34" s="1048"/>
      <c r="D34" s="1048"/>
      <c r="E34" s="1048"/>
      <c r="F34" s="1048"/>
      <c r="G34" s="1048"/>
      <c r="H34" s="1048"/>
      <c r="I34" s="1048"/>
      <c r="J34" s="1048"/>
      <c r="K34" s="1048"/>
      <c r="L34" s="1048"/>
      <c r="M34" s="1048"/>
      <c r="N34" s="1048"/>
      <c r="O34" s="1048"/>
      <c r="P34" s="1048"/>
      <c r="Q34" s="1048"/>
      <c r="R34" s="1048"/>
      <c r="S34" s="1048"/>
      <c r="Y34" s="158"/>
      <c r="Z34" s="158"/>
      <c r="AA34" s="158"/>
      <c r="AB34" s="158"/>
      <c r="AC34" s="158"/>
      <c r="AD34" s="158"/>
      <c r="AE34" s="158"/>
      <c r="AF34" s="158"/>
      <c r="AG34" s="160"/>
      <c r="AH34" s="158"/>
    </row>
    <row r="35" spans="1:34" ht="18" customHeight="1" x14ac:dyDescent="0.2">
      <c r="A35" s="1048" t="s">
        <v>402</v>
      </c>
      <c r="B35" s="1048"/>
      <c r="C35" s="1048"/>
      <c r="D35" s="1048"/>
      <c r="E35" s="1048"/>
      <c r="F35" s="1048"/>
      <c r="G35" s="1048"/>
      <c r="H35" s="1048"/>
      <c r="I35" s="1048"/>
      <c r="J35" s="1048"/>
      <c r="K35" s="1048"/>
      <c r="L35" s="1048"/>
      <c r="M35" s="1048"/>
      <c r="N35" s="1048"/>
      <c r="O35" s="1048"/>
      <c r="P35" s="1048"/>
      <c r="Q35" s="1048"/>
      <c r="R35" s="1048"/>
      <c r="S35" s="104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</row>
    <row r="36" spans="1:34" ht="18" customHeight="1" x14ac:dyDescent="0.2">
      <c r="A36" s="569"/>
      <c r="B36" s="569"/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</row>
    <row r="37" spans="1:34" ht="18" customHeight="1" x14ac:dyDescent="0.2">
      <c r="A37" s="569"/>
      <c r="B37" s="569"/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</row>
    <row r="38" spans="1:34" ht="18" customHeight="1" x14ac:dyDescent="0.2">
      <c r="A38" s="569"/>
      <c r="B38" s="569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</row>
    <row r="39" spans="1:34" ht="18" customHeight="1" x14ac:dyDescent="0.2">
      <c r="A39" s="569"/>
      <c r="B39" s="569"/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</row>
    <row r="40" spans="1:34" ht="18" customHeight="1" x14ac:dyDescent="0.2">
      <c r="A40" s="569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</row>
    <row r="41" spans="1:34" ht="18" customHeight="1" x14ac:dyDescent="0.2">
      <c r="A41" s="569"/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</row>
    <row r="42" spans="1:34" ht="18" customHeight="1" x14ac:dyDescent="0.3">
      <c r="A42" s="537" t="s">
        <v>415</v>
      </c>
      <c r="B42" s="45"/>
      <c r="C42" s="46"/>
      <c r="D42" s="46"/>
      <c r="E42" s="46"/>
      <c r="F42" s="239"/>
      <c r="G42" s="240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Y42" s="158"/>
      <c r="Z42" s="158"/>
      <c r="AA42" s="158"/>
      <c r="AB42" s="158"/>
      <c r="AC42" s="158"/>
      <c r="AD42" s="158"/>
      <c r="AE42" s="158"/>
      <c r="AF42" s="158"/>
      <c r="AG42" s="160"/>
      <c r="AH42" s="158"/>
    </row>
    <row r="43" spans="1:34" ht="16.5" customHeight="1" x14ac:dyDescent="0.3">
      <c r="A43" s="537" t="s">
        <v>109</v>
      </c>
      <c r="B43" s="45"/>
      <c r="C43" s="46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1059" t="s">
        <v>416</v>
      </c>
      <c r="P43" s="1059"/>
      <c r="Q43" s="1059"/>
      <c r="R43" s="1059"/>
      <c r="S43" s="1059"/>
      <c r="Y43" s="158"/>
      <c r="Z43" s="158"/>
      <c r="AA43" s="158"/>
      <c r="AB43" s="158"/>
      <c r="AC43" s="158"/>
      <c r="AD43" s="158"/>
      <c r="AE43" s="158"/>
      <c r="AF43" s="158"/>
      <c r="AG43" s="160"/>
      <c r="AH43" s="158"/>
    </row>
    <row r="44" spans="1:34" ht="15" customHeight="1" x14ac:dyDescent="0.3">
      <c r="A44" s="537" t="s">
        <v>414</v>
      </c>
      <c r="B44" s="45"/>
      <c r="C44" s="46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538"/>
      <c r="P44" s="538"/>
      <c r="Q44" s="538"/>
      <c r="R44" s="538"/>
      <c r="S44" s="538"/>
      <c r="Y44" s="158"/>
      <c r="Z44" s="158"/>
      <c r="AA44" s="158"/>
      <c r="AB44" s="158"/>
      <c r="AC44" s="158"/>
      <c r="AD44" s="158"/>
      <c r="AE44" s="158"/>
      <c r="AF44" s="158"/>
      <c r="AG44" s="160"/>
      <c r="AH44" s="158"/>
    </row>
    <row r="45" spans="1:34" ht="34.5" customHeight="1" x14ac:dyDescent="0.3">
      <c r="A45" s="45" t="s">
        <v>447</v>
      </c>
      <c r="B45" s="242"/>
      <c r="C45" s="242"/>
      <c r="D45" s="46"/>
      <c r="E45" s="46"/>
      <c r="F45" s="239"/>
      <c r="G45" s="240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Y45" s="158"/>
      <c r="Z45" s="158"/>
      <c r="AA45" s="158"/>
      <c r="AB45" s="158"/>
      <c r="AC45" s="158"/>
      <c r="AD45" s="158"/>
      <c r="AE45" s="158"/>
      <c r="AF45" s="158"/>
      <c r="AG45" s="160"/>
      <c r="AH45" s="158"/>
    </row>
    <row r="46" spans="1:34" ht="16.5" customHeight="1" x14ac:dyDescent="0.3">
      <c r="D46" s="46"/>
      <c r="E46" s="46"/>
      <c r="F46" s="239"/>
      <c r="G46" s="240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Y46" s="158"/>
      <c r="Z46" s="158"/>
      <c r="AA46" s="158"/>
      <c r="AB46" s="158"/>
      <c r="AC46" s="158"/>
      <c r="AD46" s="158"/>
      <c r="AE46" s="158"/>
      <c r="AF46" s="158"/>
      <c r="AG46" s="160"/>
      <c r="AH46" s="158"/>
    </row>
    <row r="47" spans="1:34" ht="16.5" customHeight="1" x14ac:dyDescent="0.3">
      <c r="D47" s="242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Q47" s="241"/>
      <c r="R47" s="241"/>
      <c r="S47" s="241"/>
      <c r="Y47" s="158"/>
      <c r="Z47" s="158"/>
      <c r="AA47" s="158"/>
      <c r="AB47" s="158"/>
      <c r="AC47" s="158"/>
      <c r="AD47" s="158"/>
      <c r="AE47" s="158"/>
      <c r="AF47" s="158"/>
      <c r="AG47" s="160"/>
      <c r="AH47" s="158"/>
    </row>
    <row r="48" spans="1:34" ht="16.5" customHeight="1" x14ac:dyDescent="0.3">
      <c r="A48" s="45"/>
      <c r="Y48" s="158"/>
      <c r="Z48" s="158"/>
      <c r="AA48" s="158"/>
      <c r="AB48" s="158"/>
      <c r="AC48" s="158"/>
      <c r="AD48" s="158"/>
      <c r="AE48" s="158"/>
      <c r="AF48" s="158"/>
      <c r="AG48" s="160"/>
      <c r="AH48" s="158"/>
    </row>
    <row r="49" spans="1:34" ht="16.5" customHeight="1" x14ac:dyDescent="0.25">
      <c r="AB49" s="158"/>
      <c r="AC49" s="158"/>
      <c r="AD49" s="158"/>
      <c r="AE49" s="158"/>
      <c r="AF49" s="158"/>
      <c r="AG49" s="160"/>
      <c r="AH49" s="158"/>
    </row>
    <row r="50" spans="1:34" ht="16.5" customHeight="1" x14ac:dyDescent="0.25">
      <c r="Y50" s="158"/>
      <c r="Z50" s="158"/>
      <c r="AA50" s="158"/>
      <c r="AB50" s="158"/>
      <c r="AC50" s="158"/>
      <c r="AD50" s="158"/>
      <c r="AE50" s="158"/>
      <c r="AF50" s="158"/>
      <c r="AG50" s="160"/>
      <c r="AH50" s="158"/>
    </row>
    <row r="51" spans="1:34" ht="16.5" customHeight="1" x14ac:dyDescent="0.3">
      <c r="A51" s="45"/>
      <c r="B51" s="45"/>
      <c r="C51" s="46"/>
      <c r="Y51" s="158"/>
      <c r="Z51" s="158"/>
      <c r="AA51" s="158"/>
      <c r="AB51" s="158"/>
      <c r="AC51" s="158"/>
      <c r="AD51" s="158"/>
      <c r="AE51" s="158"/>
      <c r="AF51" s="158"/>
      <c r="AG51" s="160"/>
      <c r="AH51" s="158"/>
    </row>
    <row r="52" spans="1:34" ht="27" customHeight="1" x14ac:dyDescent="0.25"/>
    <row r="53" spans="1:34" ht="3" customHeight="1" x14ac:dyDescent="0.3">
      <c r="B53" s="45"/>
      <c r="C53" s="46"/>
      <c r="Y53" s="158"/>
      <c r="Z53" s="158"/>
      <c r="AA53" s="158"/>
      <c r="AB53" s="158"/>
      <c r="AC53" s="158"/>
      <c r="AD53" s="158"/>
      <c r="AE53" s="158"/>
      <c r="AF53" s="158"/>
      <c r="AG53" s="160"/>
      <c r="AH53" s="158"/>
    </row>
    <row r="54" spans="1:34" ht="45.75" customHeight="1" x14ac:dyDescent="0.3">
      <c r="A54" s="45"/>
      <c r="B54" s="45"/>
      <c r="C54" s="46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</row>
    <row r="55" spans="1:34" ht="6.75" customHeight="1" x14ac:dyDescent="0.25"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</row>
    <row r="56" spans="1:34" ht="22.5" customHeight="1" x14ac:dyDescent="0.25"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</row>
    <row r="57" spans="1:34" ht="15" customHeight="1" x14ac:dyDescent="0.25"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</row>
    <row r="58" spans="1:34" ht="22.5" customHeight="1" x14ac:dyDescent="0.3">
      <c r="A58" s="45"/>
      <c r="B58" s="45"/>
      <c r="C58" s="46"/>
    </row>
    <row r="59" spans="1:34" ht="15.75" customHeight="1" x14ac:dyDescent="0.25"/>
    <row r="61" spans="1:34" ht="18.75" x14ac:dyDescent="0.3">
      <c r="A61" s="45"/>
      <c r="B61" s="45"/>
      <c r="C61" s="46"/>
    </row>
    <row r="63" spans="1:34" ht="18.75" x14ac:dyDescent="0.3">
      <c r="A63" s="45"/>
      <c r="B63" s="45"/>
      <c r="C63" s="46"/>
    </row>
    <row r="76" spans="1:228" s="17" customFormat="1" x14ac:dyDescent="0.25">
      <c r="A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  <c r="EF76" s="157"/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57"/>
      <c r="ER76" s="157"/>
      <c r="ES76" s="157"/>
      <c r="ET76" s="157"/>
      <c r="EU76" s="157"/>
      <c r="EV76" s="157"/>
      <c r="EW76" s="157"/>
      <c r="EX76" s="157"/>
      <c r="EY76" s="157"/>
      <c r="EZ76" s="157"/>
      <c r="FA76" s="157"/>
      <c r="FB76" s="157"/>
      <c r="FC76" s="157"/>
      <c r="FD76" s="157"/>
      <c r="FE76" s="157"/>
      <c r="FF76" s="157"/>
      <c r="FG76" s="157"/>
      <c r="FH76" s="157"/>
      <c r="FI76" s="157"/>
      <c r="FJ76" s="157"/>
      <c r="FK76" s="157"/>
      <c r="FL76" s="157"/>
      <c r="FM76" s="157"/>
      <c r="FN76" s="157"/>
      <c r="FO76" s="157"/>
      <c r="FP76" s="157"/>
      <c r="FQ76" s="157"/>
      <c r="FR76" s="157"/>
      <c r="FS76" s="157"/>
      <c r="FT76" s="157"/>
      <c r="FU76" s="157"/>
      <c r="FV76" s="157"/>
      <c r="FW76" s="157"/>
      <c r="FX76" s="157"/>
      <c r="FY76" s="157"/>
      <c r="FZ76" s="157"/>
      <c r="GA76" s="157"/>
      <c r="GB76" s="157"/>
      <c r="GC76" s="157"/>
      <c r="GD76" s="157"/>
      <c r="GE76" s="157"/>
      <c r="GF76" s="157"/>
      <c r="GG76" s="157"/>
      <c r="GH76" s="157"/>
      <c r="GI76" s="157"/>
      <c r="GJ76" s="157"/>
      <c r="GK76" s="157"/>
      <c r="GL76" s="157"/>
      <c r="GM76" s="157"/>
      <c r="GN76" s="157"/>
      <c r="GO76" s="157"/>
      <c r="GP76" s="157"/>
      <c r="GQ76" s="157"/>
      <c r="GR76" s="157"/>
      <c r="GS76" s="157"/>
      <c r="GT76" s="157"/>
      <c r="GU76" s="157"/>
      <c r="GV76" s="157"/>
      <c r="GW76" s="157"/>
      <c r="GX76" s="157"/>
      <c r="GY76" s="157"/>
      <c r="GZ76" s="157"/>
      <c r="HA76" s="157"/>
      <c r="HB76" s="157"/>
      <c r="HC76" s="157"/>
      <c r="HD76" s="157"/>
      <c r="HE76" s="157"/>
      <c r="HF76" s="157"/>
      <c r="HG76" s="157"/>
      <c r="HH76" s="157"/>
      <c r="HI76" s="157"/>
      <c r="HJ76" s="157"/>
      <c r="HK76" s="157"/>
      <c r="HL76" s="157"/>
      <c r="HM76" s="157"/>
      <c r="HN76" s="157"/>
      <c r="HO76" s="157"/>
      <c r="HP76" s="157"/>
      <c r="HQ76" s="157"/>
      <c r="HR76" s="157"/>
      <c r="HS76" s="157"/>
      <c r="HT76" s="157"/>
    </row>
  </sheetData>
  <mergeCells count="119">
    <mergeCell ref="A13:S13"/>
    <mergeCell ref="D14:G14"/>
    <mergeCell ref="H14:K14"/>
    <mergeCell ref="L14:O14"/>
    <mergeCell ref="P14:S14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H15:K15"/>
    <mergeCell ref="L15:O15"/>
    <mergeCell ref="P15:S15"/>
    <mergeCell ref="A11:S11"/>
    <mergeCell ref="D16:G16"/>
    <mergeCell ref="H16:K16"/>
    <mergeCell ref="L16:O16"/>
    <mergeCell ref="P16:S16"/>
    <mergeCell ref="L22:O22"/>
    <mergeCell ref="H22:K22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A16:C16"/>
    <mergeCell ref="A15:C15"/>
    <mergeCell ref="D15:G15"/>
    <mergeCell ref="A14:C14"/>
    <mergeCell ref="O43:S43"/>
    <mergeCell ref="A30:C30"/>
    <mergeCell ref="D30:G30"/>
    <mergeCell ref="H24:S24"/>
    <mergeCell ref="A23:C23"/>
    <mergeCell ref="D23:G23"/>
    <mergeCell ref="A24:C24"/>
    <mergeCell ref="A27:S27"/>
    <mergeCell ref="A28:C29"/>
    <mergeCell ref="D28:G29"/>
    <mergeCell ref="H28:S28"/>
    <mergeCell ref="P29:S29"/>
    <mergeCell ref="A32:C32"/>
    <mergeCell ref="D32:G32"/>
    <mergeCell ref="H25:K25"/>
    <mergeCell ref="L25:O25"/>
    <mergeCell ref="P25:S25"/>
    <mergeCell ref="A25:C25"/>
    <mergeCell ref="D25:G25"/>
    <mergeCell ref="P23:S23"/>
    <mergeCell ref="L23:O23"/>
    <mergeCell ref="H23:K23"/>
    <mergeCell ref="D24:G24"/>
    <mergeCell ref="D31:G31"/>
    <mergeCell ref="A35:S35"/>
    <mergeCell ref="L29:O29"/>
    <mergeCell ref="H29:K29"/>
    <mergeCell ref="P30:S30"/>
    <mergeCell ref="L30:O30"/>
    <mergeCell ref="H30:K30"/>
    <mergeCell ref="H32:K32"/>
    <mergeCell ref="L32:O32"/>
    <mergeCell ref="P32:S32"/>
    <mergeCell ref="A31:C31"/>
    <mergeCell ref="H31:S31"/>
    <mergeCell ref="A33:C33"/>
    <mergeCell ref="D33:G33"/>
    <mergeCell ref="H33:K33"/>
    <mergeCell ref="L33:O33"/>
    <mergeCell ref="P33:S33"/>
    <mergeCell ref="A34:S34"/>
    <mergeCell ref="A20:S20"/>
    <mergeCell ref="A21:C22"/>
    <mergeCell ref="D21:G22"/>
    <mergeCell ref="H21:S21"/>
    <mergeCell ref="P22:S22"/>
    <mergeCell ref="A26:C26"/>
    <mergeCell ref="D26:G26"/>
    <mergeCell ref="H26:K26"/>
    <mergeCell ref="L26:O26"/>
    <mergeCell ref="P26:S26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2"/>
  <sheetViews>
    <sheetView view="pageBreakPreview" zoomScale="78" zoomScaleNormal="62" zoomScaleSheetLayoutView="78" workbookViewId="0">
      <selection activeCell="B27" sqref="B27"/>
    </sheetView>
  </sheetViews>
  <sheetFormatPr defaultRowHeight="12.75" x14ac:dyDescent="0.2"/>
  <cols>
    <col min="1" max="1" width="45" style="155" customWidth="1"/>
    <col min="2" max="2" width="7.7109375" style="155" bestFit="1" customWidth="1"/>
    <col min="3" max="3" width="21.42578125" style="23" customWidth="1"/>
    <col min="4" max="4" width="22" style="23" customWidth="1"/>
    <col min="5" max="5" width="16.28515625" style="23" customWidth="1"/>
    <col min="6" max="6" width="20" style="23" customWidth="1"/>
    <col min="7" max="7" width="14.85546875" style="23" customWidth="1"/>
    <col min="8" max="8" width="14.85546875" style="155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155" customFormat="1" ht="30.75" customHeight="1" x14ac:dyDescent="0.3">
      <c r="A1" s="803" t="s">
        <v>137</v>
      </c>
      <c r="B1" s="803"/>
      <c r="C1" s="803"/>
      <c r="D1" s="803"/>
      <c r="E1" s="803"/>
      <c r="F1" s="803"/>
      <c r="G1" s="803"/>
      <c r="H1" s="803"/>
      <c r="I1" s="97"/>
      <c r="J1" s="92"/>
    </row>
    <row r="2" spans="1:12" s="155" customFormat="1" ht="25.5" customHeight="1" thickBot="1" x14ac:dyDescent="0.35">
      <c r="A2" s="257"/>
      <c r="B2" s="257"/>
      <c r="C2" s="257"/>
      <c r="D2" s="257"/>
      <c r="E2" s="257"/>
      <c r="F2" s="257"/>
      <c r="G2" s="804" t="s">
        <v>162</v>
      </c>
      <c r="H2" s="804"/>
      <c r="I2" s="90"/>
      <c r="J2" s="114"/>
    </row>
    <row r="3" spans="1:12" s="155" customFormat="1" ht="51.75" customHeight="1" thickBot="1" x14ac:dyDescent="0.25">
      <c r="A3" s="801" t="s">
        <v>61</v>
      </c>
      <c r="B3" s="782" t="s">
        <v>256</v>
      </c>
      <c r="C3" s="799" t="s">
        <v>206</v>
      </c>
      <c r="D3" s="799"/>
      <c r="E3" s="799"/>
      <c r="F3" s="799"/>
      <c r="G3" s="785" t="s">
        <v>259</v>
      </c>
      <c r="H3" s="786"/>
      <c r="I3" s="4"/>
      <c r="J3" s="133"/>
    </row>
    <row r="4" spans="1:12" s="155" customFormat="1" ht="41.25" customHeight="1" thickBot="1" x14ac:dyDescent="0.25">
      <c r="A4" s="802"/>
      <c r="B4" s="783"/>
      <c r="C4" s="258" t="s">
        <v>389</v>
      </c>
      <c r="D4" s="258" t="s">
        <v>437</v>
      </c>
      <c r="E4" s="805" t="s">
        <v>438</v>
      </c>
      <c r="F4" s="806"/>
      <c r="G4" s="787" t="s">
        <v>437</v>
      </c>
      <c r="H4" s="788"/>
      <c r="I4" s="4"/>
      <c r="J4" s="134"/>
    </row>
    <row r="5" spans="1:12" s="155" customFormat="1" ht="20.25" thickBot="1" x14ac:dyDescent="0.25">
      <c r="A5" s="283" t="s">
        <v>217</v>
      </c>
      <c r="B5" s="579" t="s">
        <v>27</v>
      </c>
      <c r="C5" s="581">
        <v>178106</v>
      </c>
      <c r="D5" s="581">
        <v>178654</v>
      </c>
      <c r="E5" s="769">
        <f>D5-C5</f>
        <v>548</v>
      </c>
      <c r="F5" s="770"/>
      <c r="G5" s="789">
        <v>32296</v>
      </c>
      <c r="H5" s="790"/>
      <c r="I5" s="101"/>
      <c r="J5" s="779"/>
      <c r="L5" s="43"/>
    </row>
    <row r="6" spans="1:12" ht="19.5" hidden="1" customHeight="1" x14ac:dyDescent="0.2">
      <c r="A6" s="669" t="s">
        <v>134</v>
      </c>
      <c r="B6" s="284" t="s">
        <v>27</v>
      </c>
      <c r="C6" s="539"/>
      <c r="D6" s="259"/>
      <c r="E6" s="576"/>
      <c r="F6" s="544"/>
      <c r="G6" s="539"/>
      <c r="H6" s="540"/>
      <c r="I6" s="4"/>
      <c r="J6" s="779"/>
    </row>
    <row r="7" spans="1:12" ht="17.25" hidden="1" customHeight="1" thickBot="1" x14ac:dyDescent="0.3">
      <c r="A7" s="491" t="s">
        <v>119</v>
      </c>
      <c r="B7" s="670" t="s">
        <v>27</v>
      </c>
      <c r="C7" s="582"/>
      <c r="D7" s="259"/>
      <c r="E7" s="576"/>
      <c r="F7" s="544"/>
      <c r="G7" s="539"/>
      <c r="H7" s="540"/>
      <c r="I7" s="4"/>
      <c r="J7" s="779"/>
    </row>
    <row r="8" spans="1:12" ht="19.5" customHeight="1" x14ac:dyDescent="0.25">
      <c r="A8" s="266" t="s">
        <v>62</v>
      </c>
      <c r="B8" s="579"/>
      <c r="C8" s="574"/>
      <c r="D8" s="574"/>
      <c r="E8" s="769"/>
      <c r="F8" s="770"/>
      <c r="G8" s="793"/>
      <c r="H8" s="794"/>
      <c r="I8" s="4"/>
      <c r="J8" s="93"/>
      <c r="K8" s="43"/>
    </row>
    <row r="9" spans="1:12" ht="20.25" customHeight="1" thickBot="1" x14ac:dyDescent="0.3">
      <c r="A9" s="267" t="s">
        <v>60</v>
      </c>
      <c r="B9" s="284" t="s">
        <v>27</v>
      </c>
      <c r="C9" s="259">
        <v>12586</v>
      </c>
      <c r="D9" s="259">
        <v>12469</v>
      </c>
      <c r="E9" s="771">
        <f>D9-C9</f>
        <v>-117</v>
      </c>
      <c r="F9" s="772"/>
      <c r="G9" s="791">
        <v>1361</v>
      </c>
      <c r="H9" s="792"/>
      <c r="I9" s="101"/>
      <c r="J9" s="93"/>
      <c r="K9" s="43"/>
    </row>
    <row r="10" spans="1:12" ht="18.75" customHeight="1" x14ac:dyDescent="0.25">
      <c r="A10" s="266" t="s">
        <v>63</v>
      </c>
      <c r="B10" s="579"/>
      <c r="C10" s="116"/>
      <c r="D10" s="116"/>
      <c r="E10" s="798"/>
      <c r="F10" s="794"/>
      <c r="G10" s="795"/>
      <c r="H10" s="796"/>
      <c r="I10" s="4"/>
      <c r="J10" s="4"/>
    </row>
    <row r="11" spans="1:12" ht="20.25" customHeight="1" thickBot="1" x14ac:dyDescent="0.3">
      <c r="A11" s="285" t="s">
        <v>60</v>
      </c>
      <c r="B11" s="284" t="s">
        <v>27</v>
      </c>
      <c r="C11" s="259">
        <v>13126</v>
      </c>
      <c r="D11" s="259">
        <v>13405</v>
      </c>
      <c r="E11" s="771">
        <f>D11-C11</f>
        <v>279</v>
      </c>
      <c r="F11" s="772"/>
      <c r="G11" s="797">
        <v>2094</v>
      </c>
      <c r="H11" s="792"/>
      <c r="I11" s="4"/>
      <c r="J11" s="93"/>
      <c r="K11" s="43"/>
    </row>
    <row r="12" spans="1:12" ht="18.75" customHeight="1" x14ac:dyDescent="0.25">
      <c r="A12" s="286" t="s">
        <v>57</v>
      </c>
      <c r="B12" s="579"/>
      <c r="C12" s="116"/>
      <c r="D12" s="116"/>
      <c r="E12" s="798"/>
      <c r="F12" s="794"/>
      <c r="G12" s="798"/>
      <c r="H12" s="794"/>
      <c r="I12" s="101"/>
      <c r="J12" s="93"/>
      <c r="K12" s="43"/>
    </row>
    <row r="13" spans="1:12" ht="19.5" customHeight="1" thickBot="1" x14ac:dyDescent="0.3">
      <c r="A13" s="287" t="s">
        <v>60</v>
      </c>
      <c r="B13" s="580" t="s">
        <v>27</v>
      </c>
      <c r="C13" s="575">
        <v>-540</v>
      </c>
      <c r="D13" s="575">
        <v>-936</v>
      </c>
      <c r="E13" s="771">
        <f>D13-C13</f>
        <v>-396</v>
      </c>
      <c r="F13" s="772"/>
      <c r="G13" s="771">
        <f>G9-G11</f>
        <v>-733</v>
      </c>
      <c r="H13" s="772"/>
      <c r="I13" s="101"/>
      <c r="J13" s="107"/>
    </row>
    <row r="14" spans="1:12" s="155" customFormat="1" ht="20.25" customHeight="1" x14ac:dyDescent="0.2">
      <c r="A14" s="784" t="s">
        <v>216</v>
      </c>
      <c r="B14" s="784"/>
      <c r="C14" s="784"/>
      <c r="D14" s="784"/>
      <c r="E14" s="784"/>
      <c r="F14" s="784"/>
      <c r="G14" s="784"/>
      <c r="H14" s="784"/>
    </row>
    <row r="15" spans="1:12" s="155" customFormat="1" ht="17.25" customHeight="1" x14ac:dyDescent="0.2">
      <c r="A15" s="800"/>
      <c r="B15" s="800"/>
      <c r="C15" s="800"/>
      <c r="D15" s="800"/>
      <c r="E15" s="800"/>
      <c r="F15" s="800"/>
      <c r="G15" s="800"/>
      <c r="H15" s="800"/>
    </row>
    <row r="16" spans="1:12" s="155" customFormat="1" ht="24.75" customHeight="1" x14ac:dyDescent="0.2">
      <c r="A16" s="800"/>
      <c r="B16" s="800"/>
      <c r="C16" s="800"/>
      <c r="D16" s="800"/>
      <c r="E16" s="800"/>
      <c r="F16" s="800"/>
      <c r="G16" s="800"/>
      <c r="H16" s="800"/>
    </row>
    <row r="17" spans="1:10" s="155" customFormat="1" ht="18" customHeight="1" thickBot="1" x14ac:dyDescent="0.3">
      <c r="A17" s="273"/>
      <c r="B17" s="273"/>
      <c r="C17" s="260"/>
      <c r="D17" s="260"/>
      <c r="E17" s="260"/>
      <c r="F17" s="260"/>
      <c r="G17" s="260"/>
      <c r="H17" s="260"/>
    </row>
    <row r="18" spans="1:10" s="155" customFormat="1" ht="53.45" customHeight="1" thickBot="1" x14ac:dyDescent="0.25">
      <c r="A18" s="780" t="s">
        <v>61</v>
      </c>
      <c r="B18" s="782" t="s">
        <v>256</v>
      </c>
      <c r="C18" s="799" t="s">
        <v>206</v>
      </c>
      <c r="D18" s="799"/>
      <c r="E18" s="799"/>
      <c r="F18" s="799"/>
      <c r="G18" s="773" t="s">
        <v>259</v>
      </c>
      <c r="H18" s="774"/>
      <c r="J18" s="131"/>
    </row>
    <row r="19" spans="1:10" s="155" customFormat="1" ht="44.25" customHeight="1" thickBot="1" x14ac:dyDescent="0.25">
      <c r="A19" s="781"/>
      <c r="B19" s="783"/>
      <c r="C19" s="261" t="s">
        <v>525</v>
      </c>
      <c r="D19" s="261" t="s">
        <v>437</v>
      </c>
      <c r="E19" s="262" t="s">
        <v>526</v>
      </c>
      <c r="F19" s="578" t="s">
        <v>555</v>
      </c>
      <c r="G19" s="775" t="s">
        <v>556</v>
      </c>
      <c r="H19" s="776"/>
      <c r="J19" s="131"/>
    </row>
    <row r="20" spans="1:10" s="155" customFormat="1" ht="19.5" customHeight="1" thickBot="1" x14ac:dyDescent="0.3">
      <c r="A20" s="263" t="s">
        <v>31</v>
      </c>
      <c r="B20" s="403" t="s">
        <v>27</v>
      </c>
      <c r="C20" s="154">
        <v>395</v>
      </c>
      <c r="D20" s="154">
        <v>2537</v>
      </c>
      <c r="E20" s="577">
        <v>370</v>
      </c>
      <c r="F20" s="577">
        <f>E20-C20</f>
        <v>-25</v>
      </c>
      <c r="G20" s="765">
        <v>492</v>
      </c>
      <c r="H20" s="766"/>
      <c r="J20" s="132"/>
    </row>
    <row r="21" spans="1:10" s="155" customFormat="1" ht="20.25" customHeight="1" thickBot="1" x14ac:dyDescent="0.3">
      <c r="A21" s="264" t="s">
        <v>32</v>
      </c>
      <c r="B21" s="265" t="s">
        <v>27</v>
      </c>
      <c r="C21" s="154">
        <v>182</v>
      </c>
      <c r="D21" s="154">
        <v>1053</v>
      </c>
      <c r="E21" s="577">
        <v>158</v>
      </c>
      <c r="F21" s="577">
        <f>E21-C21</f>
        <v>-24</v>
      </c>
      <c r="G21" s="765">
        <v>334</v>
      </c>
      <c r="H21" s="766"/>
      <c r="J21" s="132"/>
    </row>
    <row r="22" spans="1:10" s="155" customFormat="1" ht="18.75" customHeight="1" x14ac:dyDescent="0.25">
      <c r="A22" s="266" t="s">
        <v>142</v>
      </c>
      <c r="B22" s="777" t="s">
        <v>27</v>
      </c>
      <c r="C22" s="767">
        <f>C20-C21</f>
        <v>213</v>
      </c>
      <c r="D22" s="767">
        <f>D20-D21</f>
        <v>1484</v>
      </c>
      <c r="E22" s="767">
        <f>E20-E21</f>
        <v>212</v>
      </c>
      <c r="F22" s="767">
        <f>E22-C22</f>
        <v>-1</v>
      </c>
      <c r="G22" s="769">
        <f>G20-G21</f>
        <v>158</v>
      </c>
      <c r="H22" s="770"/>
      <c r="J22" s="131"/>
    </row>
    <row r="23" spans="1:10" s="155" customFormat="1" ht="17.25" thickBot="1" x14ac:dyDescent="0.3">
      <c r="A23" s="267" t="s">
        <v>60</v>
      </c>
      <c r="B23" s="778"/>
      <c r="C23" s="768"/>
      <c r="D23" s="768"/>
      <c r="E23" s="768"/>
      <c r="F23" s="768"/>
      <c r="G23" s="771"/>
      <c r="H23" s="772"/>
      <c r="J23" s="131"/>
    </row>
    <row r="24" spans="1:10" s="155" customFormat="1" ht="19.5" customHeight="1" thickBot="1" x14ac:dyDescent="0.3">
      <c r="A24" s="268" t="s">
        <v>264</v>
      </c>
      <c r="B24" s="403"/>
      <c r="C24" s="154">
        <v>257</v>
      </c>
      <c r="D24" s="154">
        <v>1774</v>
      </c>
      <c r="E24" s="577">
        <v>245</v>
      </c>
      <c r="F24" s="577">
        <f>E24-C24</f>
        <v>-12</v>
      </c>
      <c r="G24" s="765">
        <v>227</v>
      </c>
      <c r="H24" s="766"/>
      <c r="J24" s="131"/>
    </row>
    <row r="25" spans="1:10" s="155" customFormat="1" ht="20.25" customHeight="1" thickBot="1" x14ac:dyDescent="0.3">
      <c r="A25" s="269" t="s">
        <v>263</v>
      </c>
      <c r="B25" s="265"/>
      <c r="C25" s="154">
        <v>205</v>
      </c>
      <c r="D25" s="154">
        <v>1271</v>
      </c>
      <c r="E25" s="577">
        <v>174</v>
      </c>
      <c r="F25" s="577">
        <f>E25-C25</f>
        <v>-31</v>
      </c>
      <c r="G25" s="765">
        <v>183</v>
      </c>
      <c r="H25" s="766"/>
      <c r="J25" s="131"/>
    </row>
    <row r="26" spans="1:10" s="155" customFormat="1" ht="20.25" customHeight="1" x14ac:dyDescent="0.25">
      <c r="A26" s="270" t="s">
        <v>508</v>
      </c>
      <c r="B26" s="271"/>
      <c r="C26" s="566"/>
      <c r="D26" s="566"/>
      <c r="E26" s="566"/>
      <c r="F26" s="566"/>
      <c r="G26" s="93"/>
      <c r="H26" s="93"/>
      <c r="J26" s="131"/>
    </row>
    <row r="27" spans="1:10" s="155" customFormat="1" ht="16.5" x14ac:dyDescent="0.25">
      <c r="A27" s="272" t="s">
        <v>557</v>
      </c>
      <c r="B27" s="271"/>
      <c r="C27" s="402"/>
      <c r="D27" s="402"/>
      <c r="E27" s="402"/>
      <c r="F27" s="402"/>
      <c r="G27" s="489"/>
      <c r="H27" s="93"/>
    </row>
    <row r="28" spans="1:10" s="155" customFormat="1" ht="16.5" x14ac:dyDescent="0.25">
      <c r="B28" s="271"/>
      <c r="C28" s="568"/>
      <c r="D28" s="568"/>
      <c r="E28" s="568"/>
      <c r="F28" s="568"/>
      <c r="G28" s="568"/>
      <c r="H28" s="93"/>
    </row>
    <row r="29" spans="1:10" s="155" customFormat="1" ht="16.5" x14ac:dyDescent="0.25">
      <c r="A29" s="272"/>
      <c r="B29" s="271"/>
      <c r="C29" s="402"/>
      <c r="D29" s="402"/>
      <c r="E29" s="402"/>
      <c r="F29" s="402"/>
      <c r="G29" s="402"/>
      <c r="H29" s="93"/>
    </row>
    <row r="30" spans="1:10" s="155" customFormat="1" x14ac:dyDescent="0.2">
      <c r="C30" s="23"/>
      <c r="D30" s="23"/>
      <c r="E30" s="23"/>
      <c r="F30" s="23"/>
      <c r="G30" s="23"/>
    </row>
    <row r="31" spans="1:10" s="155" customFormat="1" x14ac:dyDescent="0.2">
      <c r="C31" s="23"/>
      <c r="D31" s="23"/>
      <c r="E31" s="23"/>
      <c r="F31" s="23"/>
      <c r="G31" s="23"/>
    </row>
    <row r="32" spans="1:10" s="155" customFormat="1" x14ac:dyDescent="0.2">
      <c r="C32" s="23"/>
      <c r="D32" s="23"/>
      <c r="E32" s="23"/>
      <c r="F32" s="23"/>
      <c r="G32" s="23"/>
    </row>
    <row r="33" spans="3:7" s="155" customFormat="1" x14ac:dyDescent="0.2">
      <c r="C33" s="23"/>
      <c r="D33" s="23"/>
      <c r="E33" s="23"/>
      <c r="F33" s="23"/>
      <c r="G33" s="23"/>
    </row>
    <row r="34" spans="3:7" s="155" customFormat="1" x14ac:dyDescent="0.2">
      <c r="C34" s="23"/>
      <c r="D34" s="23"/>
      <c r="E34" s="23"/>
      <c r="F34" s="23"/>
      <c r="G34" s="23"/>
    </row>
    <row r="35" spans="3:7" s="155" customFormat="1" x14ac:dyDescent="0.2">
      <c r="C35" s="23"/>
      <c r="D35" s="23"/>
      <c r="E35" s="23"/>
      <c r="F35" s="23"/>
      <c r="G35" s="23"/>
    </row>
    <row r="36" spans="3:7" s="155" customFormat="1" x14ac:dyDescent="0.2">
      <c r="C36" s="23"/>
      <c r="D36" s="23"/>
      <c r="E36" s="23"/>
      <c r="F36" s="23"/>
      <c r="G36" s="23"/>
    </row>
    <row r="37" spans="3:7" s="155" customFormat="1" x14ac:dyDescent="0.2">
      <c r="C37" s="23"/>
      <c r="D37" s="23"/>
      <c r="E37" s="23"/>
      <c r="F37" s="23"/>
      <c r="G37" s="23"/>
    </row>
    <row r="38" spans="3:7" s="155" customFormat="1" x14ac:dyDescent="0.2">
      <c r="C38" s="23"/>
      <c r="D38" s="23"/>
      <c r="E38" s="23"/>
      <c r="F38" s="23"/>
      <c r="G38" s="23"/>
    </row>
    <row r="39" spans="3:7" s="155" customFormat="1" ht="12" customHeight="1" x14ac:dyDescent="0.2">
      <c r="C39" s="23"/>
      <c r="D39" s="23"/>
      <c r="E39" s="23"/>
      <c r="F39" s="23"/>
      <c r="G39" s="23"/>
    </row>
    <row r="40" spans="3:7" s="155" customFormat="1" x14ac:dyDescent="0.2">
      <c r="C40" s="23"/>
      <c r="D40" s="23"/>
      <c r="E40" s="23"/>
      <c r="F40" s="23"/>
      <c r="G40" s="23"/>
    </row>
    <row r="41" spans="3:7" s="155" customFormat="1" x14ac:dyDescent="0.2">
      <c r="C41" s="23"/>
      <c r="D41" s="23"/>
      <c r="E41" s="23"/>
      <c r="F41" s="23"/>
      <c r="G41" s="23"/>
    </row>
    <row r="42" spans="3:7" s="155" customFormat="1" x14ac:dyDescent="0.2">
      <c r="C42" s="23"/>
      <c r="D42" s="23"/>
      <c r="E42" s="23"/>
      <c r="F42" s="23"/>
      <c r="G42" s="23"/>
    </row>
    <row r="43" spans="3:7" s="155" customFormat="1" x14ac:dyDescent="0.2">
      <c r="C43" s="23"/>
      <c r="D43" s="23"/>
      <c r="E43" s="23"/>
      <c r="F43" s="23"/>
      <c r="G43" s="23"/>
    </row>
    <row r="44" spans="3:7" s="155" customFormat="1" x14ac:dyDescent="0.2">
      <c r="C44" s="23"/>
      <c r="D44" s="23"/>
      <c r="E44" s="23"/>
      <c r="F44" s="23"/>
      <c r="G44" s="23"/>
    </row>
    <row r="45" spans="3:7" s="155" customFormat="1" x14ac:dyDescent="0.2">
      <c r="C45" s="23"/>
      <c r="D45" s="23"/>
      <c r="E45" s="23"/>
      <c r="F45" s="23"/>
      <c r="G45" s="23"/>
    </row>
    <row r="46" spans="3:7" s="155" customFormat="1" x14ac:dyDescent="0.2">
      <c r="C46" s="23"/>
      <c r="D46" s="23"/>
      <c r="E46" s="23"/>
      <c r="F46" s="23"/>
      <c r="G46" s="23"/>
    </row>
    <row r="47" spans="3:7" s="155" customFormat="1" x14ac:dyDescent="0.2">
      <c r="C47" s="23"/>
      <c r="D47" s="23"/>
      <c r="E47" s="23"/>
      <c r="F47" s="23"/>
      <c r="G47" s="23"/>
    </row>
    <row r="48" spans="3:7" s="155" customFormat="1" x14ac:dyDescent="0.2">
      <c r="C48" s="23"/>
      <c r="D48" s="23"/>
      <c r="E48" s="23"/>
      <c r="F48" s="23"/>
      <c r="G48" s="23"/>
    </row>
    <row r="49" spans="3:7" s="155" customFormat="1" x14ac:dyDescent="0.2">
      <c r="C49" s="23"/>
      <c r="D49" s="23"/>
      <c r="E49" s="23"/>
      <c r="F49" s="23"/>
      <c r="G49" s="23"/>
    </row>
    <row r="50" spans="3:7" s="155" customFormat="1" x14ac:dyDescent="0.2">
      <c r="C50" s="23"/>
      <c r="D50" s="23"/>
      <c r="E50" s="23"/>
      <c r="F50" s="23"/>
      <c r="G50" s="23"/>
    </row>
    <row r="51" spans="3:7" s="155" customFormat="1" x14ac:dyDescent="0.2">
      <c r="C51" s="23"/>
      <c r="D51" s="23"/>
      <c r="E51" s="23"/>
      <c r="F51" s="23"/>
      <c r="G51" s="23"/>
    </row>
    <row r="52" spans="3:7" s="155" customFormat="1" x14ac:dyDescent="0.2">
      <c r="C52" s="23"/>
      <c r="D52" s="23"/>
      <c r="E52" s="23"/>
      <c r="F52" s="23"/>
      <c r="G52" s="23"/>
    </row>
    <row r="53" spans="3:7" s="155" customFormat="1" x14ac:dyDescent="0.2">
      <c r="C53" s="23"/>
      <c r="D53" s="23"/>
      <c r="E53" s="23"/>
      <c r="F53" s="23"/>
      <c r="G53" s="23"/>
    </row>
    <row r="54" spans="3:7" s="155" customFormat="1" x14ac:dyDescent="0.2">
      <c r="C54" s="23"/>
      <c r="D54" s="23"/>
      <c r="E54" s="23"/>
      <c r="F54" s="23"/>
      <c r="G54" s="23"/>
    </row>
    <row r="55" spans="3:7" s="155" customFormat="1" x14ac:dyDescent="0.2">
      <c r="C55" s="23"/>
      <c r="D55" s="23"/>
      <c r="E55" s="23"/>
      <c r="F55" s="23"/>
      <c r="G55" s="23"/>
    </row>
    <row r="56" spans="3:7" s="155" customFormat="1" x14ac:dyDescent="0.2">
      <c r="C56" s="23"/>
      <c r="D56" s="23"/>
      <c r="E56" s="23"/>
      <c r="F56" s="23"/>
      <c r="G56" s="23"/>
    </row>
    <row r="57" spans="3:7" s="155" customFormat="1" x14ac:dyDescent="0.2">
      <c r="C57" s="23"/>
      <c r="D57" s="23"/>
      <c r="E57" s="23"/>
      <c r="F57" s="23"/>
      <c r="G57" s="23"/>
    </row>
    <row r="58" spans="3:7" s="155" customFormat="1" x14ac:dyDescent="0.2">
      <c r="C58" s="23"/>
      <c r="D58" s="23"/>
      <c r="E58" s="23"/>
      <c r="F58" s="23"/>
      <c r="G58" s="23"/>
    </row>
    <row r="59" spans="3:7" s="155" customFormat="1" x14ac:dyDescent="0.2">
      <c r="C59" s="23"/>
      <c r="D59" s="23"/>
      <c r="E59" s="23"/>
      <c r="F59" s="23"/>
      <c r="G59" s="23"/>
    </row>
    <row r="60" spans="3:7" s="155" customFormat="1" x14ac:dyDescent="0.2">
      <c r="C60" s="23"/>
      <c r="D60" s="23"/>
      <c r="E60" s="23"/>
      <c r="F60" s="23"/>
      <c r="G60" s="23"/>
    </row>
    <row r="61" spans="3:7" s="155" customFormat="1" x14ac:dyDescent="0.2">
      <c r="C61" s="23"/>
      <c r="D61" s="23"/>
      <c r="E61" s="23"/>
      <c r="F61" s="23"/>
      <c r="G61" s="23"/>
    </row>
    <row r="62" spans="3:7" s="155" customFormat="1" x14ac:dyDescent="0.2">
      <c r="C62" s="23"/>
      <c r="D62" s="23"/>
      <c r="E62" s="23"/>
      <c r="F62" s="23"/>
      <c r="G62" s="23"/>
    </row>
  </sheetData>
  <mergeCells count="41">
    <mergeCell ref="A15:H15"/>
    <mergeCell ref="A3:A4"/>
    <mergeCell ref="B3:B4"/>
    <mergeCell ref="A1:H1"/>
    <mergeCell ref="G2:H2"/>
    <mergeCell ref="E4:F4"/>
    <mergeCell ref="E5:F5"/>
    <mergeCell ref="E9:F9"/>
    <mergeCell ref="E8:F8"/>
    <mergeCell ref="E10:F10"/>
    <mergeCell ref="E11:F11"/>
    <mergeCell ref="E12:F12"/>
    <mergeCell ref="E13:F13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G18:H18"/>
    <mergeCell ref="G19:H19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8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1"/>
  <sheetViews>
    <sheetView view="pageBreakPreview" topLeftCell="A22" zoomScale="80" zoomScaleNormal="80" zoomScaleSheetLayoutView="80" workbookViewId="0">
      <selection activeCell="G53" sqref="G53"/>
    </sheetView>
  </sheetViews>
  <sheetFormatPr defaultColWidth="9.140625" defaultRowHeight="12.75" x14ac:dyDescent="0.2"/>
  <cols>
    <col min="1" max="1" width="8.140625" style="195" customWidth="1"/>
    <col min="2" max="2" width="79.28515625" style="195" customWidth="1"/>
    <col min="3" max="3" width="9.28515625" style="195" customWidth="1"/>
    <col min="4" max="4" width="12.5703125" style="195" customWidth="1"/>
    <col min="5" max="5" width="12.5703125" style="195" hidden="1" customWidth="1"/>
    <col min="6" max="6" width="12.5703125" style="155" customWidth="1"/>
    <col min="7" max="7" width="12.5703125" style="195" customWidth="1"/>
    <col min="8" max="8" width="12.28515625" style="195" customWidth="1"/>
    <col min="9" max="9" width="13.85546875" style="195" customWidth="1"/>
    <col min="10" max="10" width="12" style="195" hidden="1" customWidth="1"/>
    <col min="11" max="16384" width="9.140625" style="195"/>
  </cols>
  <sheetData>
    <row r="1" spans="1:13" ht="21" customHeight="1" x14ac:dyDescent="0.2">
      <c r="A1" s="807" t="s">
        <v>270</v>
      </c>
      <c r="B1" s="807"/>
      <c r="C1" s="807"/>
      <c r="D1" s="807"/>
      <c r="E1" s="807"/>
      <c r="F1" s="807"/>
      <c r="G1" s="807"/>
      <c r="H1" s="807"/>
      <c r="I1" s="807"/>
      <c r="J1" s="807"/>
    </row>
    <row r="2" spans="1:13" ht="12" customHeight="1" thickBot="1" x14ac:dyDescent="0.35">
      <c r="A2" s="155"/>
      <c r="B2" s="405"/>
      <c r="C2" s="405"/>
      <c r="D2" s="808"/>
      <c r="E2" s="808"/>
      <c r="F2" s="808"/>
      <c r="G2" s="808"/>
      <c r="H2" s="808"/>
      <c r="I2" s="808"/>
      <c r="J2" s="405"/>
    </row>
    <row r="3" spans="1:13" ht="17.25" customHeight="1" thickBot="1" x14ac:dyDescent="0.25">
      <c r="A3" s="801" t="s">
        <v>507</v>
      </c>
      <c r="B3" s="824" t="s">
        <v>61</v>
      </c>
      <c r="C3" s="824"/>
      <c r="D3" s="811" t="s">
        <v>256</v>
      </c>
      <c r="E3" s="821" t="s">
        <v>440</v>
      </c>
      <c r="F3" s="814" t="s">
        <v>527</v>
      </c>
      <c r="G3" s="814" t="s">
        <v>528</v>
      </c>
      <c r="H3" s="817" t="s">
        <v>531</v>
      </c>
      <c r="I3" s="818"/>
      <c r="J3" s="255" t="s">
        <v>50</v>
      </c>
    </row>
    <row r="4" spans="1:13" ht="13.5" customHeight="1" thickBot="1" x14ac:dyDescent="0.25">
      <c r="A4" s="809"/>
      <c r="B4" s="825"/>
      <c r="C4" s="825"/>
      <c r="D4" s="812"/>
      <c r="E4" s="822"/>
      <c r="F4" s="815"/>
      <c r="G4" s="815"/>
      <c r="H4" s="819"/>
      <c r="I4" s="820"/>
      <c r="J4" s="255"/>
    </row>
    <row r="5" spans="1:13" ht="15.75" customHeight="1" thickBot="1" x14ac:dyDescent="0.25">
      <c r="A5" s="810"/>
      <c r="B5" s="826"/>
      <c r="C5" s="826"/>
      <c r="D5" s="813"/>
      <c r="E5" s="823"/>
      <c r="F5" s="816"/>
      <c r="G5" s="816"/>
      <c r="H5" s="254" t="s">
        <v>108</v>
      </c>
      <c r="I5" s="417" t="s">
        <v>28</v>
      </c>
      <c r="J5" s="256" t="s">
        <v>105</v>
      </c>
    </row>
    <row r="6" spans="1:13" ht="41.25" customHeight="1" x14ac:dyDescent="0.2">
      <c r="A6" s="558" t="s">
        <v>56</v>
      </c>
      <c r="B6" s="864" t="s">
        <v>307</v>
      </c>
      <c r="C6" s="865"/>
      <c r="D6" s="274" t="s">
        <v>27</v>
      </c>
      <c r="E6" s="561">
        <v>85104</v>
      </c>
      <c r="F6" s="251">
        <v>84395</v>
      </c>
      <c r="G6" s="251">
        <v>83235</v>
      </c>
      <c r="H6" s="251">
        <f>G6-F6</f>
        <v>-1160</v>
      </c>
      <c r="I6" s="280">
        <f>G6/F6*100</f>
        <v>98.625510989987561</v>
      </c>
      <c r="J6" s="408"/>
      <c r="K6" s="299"/>
      <c r="L6" s="299"/>
    </row>
    <row r="7" spans="1:13" ht="19.5" hidden="1" x14ac:dyDescent="0.2">
      <c r="A7" s="275" t="s">
        <v>230</v>
      </c>
      <c r="B7" s="555" t="s">
        <v>247</v>
      </c>
      <c r="C7" s="559"/>
      <c r="D7" s="276"/>
      <c r="E7" s="562"/>
      <c r="F7" s="548"/>
      <c r="G7" s="548"/>
      <c r="H7" s="252"/>
      <c r="I7" s="281"/>
      <c r="J7" s="407"/>
    </row>
    <row r="8" spans="1:13" ht="16.5" hidden="1" x14ac:dyDescent="0.2">
      <c r="A8" s="275" t="s">
        <v>230</v>
      </c>
      <c r="B8" s="556" t="s">
        <v>244</v>
      </c>
      <c r="C8" s="559"/>
      <c r="D8" s="277" t="s">
        <v>27</v>
      </c>
      <c r="E8" s="563">
        <v>10828</v>
      </c>
      <c r="F8" s="252"/>
      <c r="G8" s="252"/>
      <c r="H8" s="252">
        <f t="shared" ref="H8:H24" si="0">G8-F8</f>
        <v>0</v>
      </c>
      <c r="I8" s="281" t="e">
        <f t="shared" ref="I8:I24" si="1">G8/F8*100</f>
        <v>#DIV/0!</v>
      </c>
      <c r="J8" s="407"/>
      <c r="K8" s="300"/>
      <c r="L8" s="299"/>
      <c r="M8" s="300"/>
    </row>
    <row r="9" spans="1:13" ht="16.5" x14ac:dyDescent="0.2">
      <c r="A9" s="275" t="s">
        <v>230</v>
      </c>
      <c r="B9" s="866" t="s">
        <v>505</v>
      </c>
      <c r="C9" s="867"/>
      <c r="D9" s="277" t="s">
        <v>27</v>
      </c>
      <c r="E9" s="563">
        <v>23186</v>
      </c>
      <c r="F9" s="252">
        <v>36078</v>
      </c>
      <c r="G9" s="252">
        <v>34855</v>
      </c>
      <c r="H9" s="252">
        <f>G9-F9</f>
        <v>-1223</v>
      </c>
      <c r="I9" s="281">
        <f>G9/F9*100</f>
        <v>96.610122512334385</v>
      </c>
      <c r="J9" s="407"/>
      <c r="K9" s="300"/>
      <c r="L9" s="299"/>
      <c r="M9" s="300"/>
    </row>
    <row r="10" spans="1:13" ht="35.25" hidden="1" customHeight="1" x14ac:dyDescent="0.2">
      <c r="A10" s="275" t="s">
        <v>232</v>
      </c>
      <c r="B10" s="557" t="s">
        <v>489</v>
      </c>
      <c r="C10" s="560"/>
      <c r="D10" s="277" t="s">
        <v>27</v>
      </c>
      <c r="E10" s="563">
        <v>3533</v>
      </c>
      <c r="F10" s="252"/>
      <c r="G10" s="252"/>
      <c r="H10" s="252">
        <f t="shared" si="0"/>
        <v>0</v>
      </c>
      <c r="I10" s="281" t="e">
        <f t="shared" si="1"/>
        <v>#DIV/0!</v>
      </c>
      <c r="J10" s="407"/>
      <c r="K10" s="300"/>
      <c r="L10" s="299"/>
      <c r="M10" s="300"/>
    </row>
    <row r="11" spans="1:13" ht="16.5" hidden="1" customHeight="1" x14ac:dyDescent="0.2">
      <c r="A11" s="275"/>
      <c r="B11" s="557" t="s">
        <v>490</v>
      </c>
      <c r="C11" s="560"/>
      <c r="D11" s="277" t="s">
        <v>27</v>
      </c>
      <c r="E11" s="563"/>
      <c r="F11" s="252"/>
      <c r="G11" s="252"/>
      <c r="H11" s="252">
        <f t="shared" si="0"/>
        <v>0</v>
      </c>
      <c r="I11" s="281" t="e">
        <f t="shared" si="1"/>
        <v>#DIV/0!</v>
      </c>
      <c r="J11" s="407"/>
      <c r="K11" s="300"/>
      <c r="L11" s="299"/>
      <c r="M11" s="300"/>
    </row>
    <row r="12" spans="1:13" ht="16.5" x14ac:dyDescent="0.2">
      <c r="A12" s="275" t="s">
        <v>231</v>
      </c>
      <c r="B12" s="866" t="s">
        <v>245</v>
      </c>
      <c r="C12" s="867"/>
      <c r="D12" s="277" t="s">
        <v>27</v>
      </c>
      <c r="E12" s="563">
        <v>8740</v>
      </c>
      <c r="F12" s="252">
        <v>8323</v>
      </c>
      <c r="G12" s="252">
        <v>7811</v>
      </c>
      <c r="H12" s="252">
        <f t="shared" si="0"/>
        <v>-512</v>
      </c>
      <c r="I12" s="281">
        <f t="shared" si="1"/>
        <v>93.848371981256761</v>
      </c>
      <c r="J12" s="407"/>
      <c r="K12" s="300"/>
      <c r="L12" s="299"/>
      <c r="M12" s="300"/>
    </row>
    <row r="13" spans="1:13" ht="16.5" customHeight="1" x14ac:dyDescent="0.2">
      <c r="A13" s="275" t="s">
        <v>232</v>
      </c>
      <c r="B13" s="866" t="s">
        <v>481</v>
      </c>
      <c r="C13" s="867"/>
      <c r="D13" s="277" t="s">
        <v>27</v>
      </c>
      <c r="E13" s="563">
        <v>1750</v>
      </c>
      <c r="F13" s="252">
        <v>790</v>
      </c>
      <c r="G13" s="252">
        <v>828</v>
      </c>
      <c r="H13" s="252">
        <f t="shared" si="0"/>
        <v>38</v>
      </c>
      <c r="I13" s="281">
        <f t="shared" si="1"/>
        <v>104.81012658227849</v>
      </c>
      <c r="J13" s="407"/>
      <c r="K13" s="300"/>
      <c r="L13" s="299"/>
      <c r="M13" s="300"/>
    </row>
    <row r="14" spans="1:13" s="303" customFormat="1" ht="16.5" x14ac:dyDescent="0.2">
      <c r="A14" s="275" t="s">
        <v>233</v>
      </c>
      <c r="B14" s="866" t="s">
        <v>482</v>
      </c>
      <c r="C14" s="867"/>
      <c r="D14" s="277" t="s">
        <v>27</v>
      </c>
      <c r="E14" s="564"/>
      <c r="F14" s="252">
        <v>6871</v>
      </c>
      <c r="G14" s="252">
        <v>7009</v>
      </c>
      <c r="H14" s="252">
        <f t="shared" si="0"/>
        <v>138</v>
      </c>
      <c r="I14" s="281">
        <f t="shared" si="1"/>
        <v>102.00844127492358</v>
      </c>
      <c r="J14" s="409"/>
      <c r="K14" s="301"/>
      <c r="L14" s="302"/>
      <c r="M14" s="301"/>
    </row>
    <row r="15" spans="1:13" ht="16.5" hidden="1" customHeight="1" x14ac:dyDescent="0.2">
      <c r="A15" s="275" t="s">
        <v>236</v>
      </c>
      <c r="B15" s="866" t="s">
        <v>483</v>
      </c>
      <c r="C15" s="867"/>
      <c r="D15" s="277" t="s">
        <v>27</v>
      </c>
      <c r="E15" s="564">
        <v>9867</v>
      </c>
      <c r="F15" s="252"/>
      <c r="G15" s="252"/>
      <c r="H15" s="252">
        <f t="shared" si="0"/>
        <v>0</v>
      </c>
      <c r="I15" s="281" t="e">
        <f t="shared" si="1"/>
        <v>#DIV/0!</v>
      </c>
      <c r="J15" s="407"/>
      <c r="K15" s="300"/>
      <c r="L15" s="299"/>
      <c r="M15" s="300"/>
    </row>
    <row r="16" spans="1:13" ht="16.5" x14ac:dyDescent="0.2">
      <c r="A16" s="275" t="s">
        <v>234</v>
      </c>
      <c r="B16" s="866" t="s">
        <v>484</v>
      </c>
      <c r="C16" s="867"/>
      <c r="D16" s="277" t="s">
        <v>27</v>
      </c>
      <c r="E16" s="564"/>
      <c r="F16" s="252">
        <v>885</v>
      </c>
      <c r="G16" s="252">
        <v>958</v>
      </c>
      <c r="H16" s="252">
        <f t="shared" si="0"/>
        <v>73</v>
      </c>
      <c r="I16" s="281">
        <f t="shared" si="1"/>
        <v>108.24858757062148</v>
      </c>
      <c r="J16" s="407"/>
      <c r="K16" s="300"/>
      <c r="L16" s="299"/>
      <c r="M16" s="300"/>
    </row>
    <row r="17" spans="1:13" ht="16.5" x14ac:dyDescent="0.2">
      <c r="A17" s="275" t="s">
        <v>235</v>
      </c>
      <c r="B17" s="866" t="s">
        <v>506</v>
      </c>
      <c r="C17" s="867"/>
      <c r="D17" s="277" t="s">
        <v>27</v>
      </c>
      <c r="E17" s="563">
        <v>581</v>
      </c>
      <c r="F17" s="252">
        <v>533</v>
      </c>
      <c r="G17" s="252">
        <v>541</v>
      </c>
      <c r="H17" s="252">
        <f t="shared" si="0"/>
        <v>8</v>
      </c>
      <c r="I17" s="281">
        <f t="shared" si="1"/>
        <v>101.50093808630393</v>
      </c>
      <c r="J17" s="407"/>
      <c r="K17" s="300"/>
      <c r="L17" s="299"/>
      <c r="M17" s="300"/>
    </row>
    <row r="18" spans="1:13" ht="16.5" customHeight="1" x14ac:dyDescent="0.2">
      <c r="A18" s="275" t="s">
        <v>236</v>
      </c>
      <c r="B18" s="866" t="s">
        <v>485</v>
      </c>
      <c r="C18" s="867"/>
      <c r="D18" s="277" t="s">
        <v>27</v>
      </c>
      <c r="E18" s="563">
        <v>5126</v>
      </c>
      <c r="F18" s="252">
        <v>1826</v>
      </c>
      <c r="G18" s="252">
        <v>1779</v>
      </c>
      <c r="H18" s="252">
        <f t="shared" si="0"/>
        <v>-47</v>
      </c>
      <c r="I18" s="281">
        <f t="shared" si="1"/>
        <v>97.426067907995616</v>
      </c>
      <c r="J18" s="407"/>
      <c r="K18" s="300"/>
      <c r="L18" s="299"/>
      <c r="M18" s="300"/>
    </row>
    <row r="19" spans="1:13" ht="16.5" customHeight="1" x14ac:dyDescent="0.2">
      <c r="A19" s="275" t="s">
        <v>237</v>
      </c>
      <c r="B19" s="866" t="s">
        <v>486</v>
      </c>
      <c r="C19" s="867"/>
      <c r="D19" s="277" t="s">
        <v>27</v>
      </c>
      <c r="E19" s="564"/>
      <c r="F19" s="252">
        <v>1479</v>
      </c>
      <c r="G19" s="252">
        <v>1943</v>
      </c>
      <c r="H19" s="252">
        <f t="shared" si="0"/>
        <v>464</v>
      </c>
      <c r="I19" s="281">
        <f t="shared" si="1"/>
        <v>131.37254901960785</v>
      </c>
      <c r="J19" s="407"/>
      <c r="K19" s="300"/>
      <c r="L19" s="299"/>
      <c r="M19" s="300"/>
    </row>
    <row r="20" spans="1:13" ht="35.25" customHeight="1" x14ac:dyDescent="0.2">
      <c r="A20" s="275" t="s">
        <v>238</v>
      </c>
      <c r="B20" s="866" t="s">
        <v>487</v>
      </c>
      <c r="C20" s="867"/>
      <c r="D20" s="277" t="s">
        <v>27</v>
      </c>
      <c r="E20" s="564"/>
      <c r="F20" s="252">
        <v>1591</v>
      </c>
      <c r="G20" s="252">
        <v>1528</v>
      </c>
      <c r="H20" s="252">
        <f t="shared" si="0"/>
        <v>-63</v>
      </c>
      <c r="I20" s="281">
        <f t="shared" si="1"/>
        <v>96.040226272784409</v>
      </c>
      <c r="J20" s="407"/>
      <c r="K20" s="300"/>
      <c r="L20" s="299"/>
      <c r="M20" s="300"/>
    </row>
    <row r="21" spans="1:13" ht="36.75" customHeight="1" x14ac:dyDescent="0.2">
      <c r="A21" s="275" t="s">
        <v>239</v>
      </c>
      <c r="B21" s="866" t="s">
        <v>488</v>
      </c>
      <c r="C21" s="867"/>
      <c r="D21" s="277" t="s">
        <v>27</v>
      </c>
      <c r="E21" s="563">
        <v>4130</v>
      </c>
      <c r="F21" s="252">
        <v>5414</v>
      </c>
      <c r="G21" s="252">
        <v>5125</v>
      </c>
      <c r="H21" s="252">
        <f t="shared" si="0"/>
        <v>-289</v>
      </c>
      <c r="I21" s="281">
        <f t="shared" si="1"/>
        <v>94.661987439970446</v>
      </c>
      <c r="J21" s="407"/>
      <c r="K21" s="300"/>
      <c r="L21" s="299"/>
      <c r="M21" s="300"/>
    </row>
    <row r="22" spans="1:13" ht="16.5" x14ac:dyDescent="0.2">
      <c r="A22" s="275" t="s">
        <v>240</v>
      </c>
      <c r="B22" s="866" t="s">
        <v>51</v>
      </c>
      <c r="C22" s="867"/>
      <c r="D22" s="277" t="s">
        <v>27</v>
      </c>
      <c r="E22" s="563">
        <v>7321</v>
      </c>
      <c r="F22" s="252">
        <v>7255</v>
      </c>
      <c r="G22" s="252">
        <v>7426</v>
      </c>
      <c r="H22" s="252">
        <f t="shared" si="0"/>
        <v>171</v>
      </c>
      <c r="I22" s="281">
        <f t="shared" si="1"/>
        <v>102.35699517574086</v>
      </c>
      <c r="J22" s="407"/>
      <c r="K22" s="300"/>
      <c r="L22" s="299"/>
      <c r="M22" s="300"/>
    </row>
    <row r="23" spans="1:13" ht="16.5" x14ac:dyDescent="0.2">
      <c r="A23" s="275" t="s">
        <v>241</v>
      </c>
      <c r="B23" s="866" t="s">
        <v>491</v>
      </c>
      <c r="C23" s="867"/>
      <c r="D23" s="277" t="s">
        <v>27</v>
      </c>
      <c r="E23" s="563">
        <v>6264</v>
      </c>
      <c r="F23" s="252">
        <v>6251</v>
      </c>
      <c r="G23" s="252">
        <v>6221</v>
      </c>
      <c r="H23" s="252">
        <f t="shared" si="0"/>
        <v>-30</v>
      </c>
      <c r="I23" s="281">
        <f t="shared" si="1"/>
        <v>99.520076787713961</v>
      </c>
      <c r="J23" s="407"/>
      <c r="K23" s="300"/>
      <c r="L23" s="299"/>
      <c r="M23" s="300"/>
    </row>
    <row r="24" spans="1:13" ht="17.25" customHeight="1" thickBot="1" x14ac:dyDescent="0.25">
      <c r="A24" s="278" t="s">
        <v>242</v>
      </c>
      <c r="B24" s="881" t="s">
        <v>492</v>
      </c>
      <c r="C24" s="882"/>
      <c r="D24" s="279" t="s">
        <v>27</v>
      </c>
      <c r="E24" s="565"/>
      <c r="F24" s="253">
        <v>1207</v>
      </c>
      <c r="G24" s="253">
        <v>1260</v>
      </c>
      <c r="H24" s="253">
        <f t="shared" si="0"/>
        <v>53</v>
      </c>
      <c r="I24" s="282">
        <f t="shared" si="1"/>
        <v>104.39105219552609</v>
      </c>
      <c r="J24" s="407"/>
      <c r="K24" s="300"/>
      <c r="L24" s="299"/>
      <c r="M24" s="300"/>
    </row>
    <row r="25" spans="1:13" ht="35.25" hidden="1" customHeight="1" thickBot="1" x14ac:dyDescent="0.25">
      <c r="A25" s="549" t="s">
        <v>242</v>
      </c>
      <c r="B25" s="545" t="s">
        <v>493</v>
      </c>
      <c r="C25" s="550" t="s">
        <v>27</v>
      </c>
      <c r="D25" s="551"/>
      <c r="E25" s="551"/>
      <c r="F25" s="552">
        <v>2533</v>
      </c>
      <c r="G25" s="551"/>
      <c r="H25" s="552">
        <f>G25-D25</f>
        <v>0</v>
      </c>
      <c r="I25" s="553" t="e">
        <f>G25/D25*100</f>
        <v>#DIV/0!</v>
      </c>
      <c r="J25" s="407"/>
      <c r="K25" s="300"/>
      <c r="L25" s="299"/>
      <c r="M25" s="300"/>
    </row>
    <row r="26" spans="1:13" s="304" customFormat="1" ht="19.5" hidden="1" x14ac:dyDescent="0.2">
      <c r="A26" s="410" t="s">
        <v>243</v>
      </c>
      <c r="B26" s="411" t="s">
        <v>248</v>
      </c>
      <c r="C26" s="412" t="s">
        <v>27</v>
      </c>
      <c r="D26" s="413" t="s">
        <v>211</v>
      </c>
      <c r="E26" s="413"/>
      <c r="F26" s="413" t="s">
        <v>211</v>
      </c>
      <c r="G26" s="413" t="s">
        <v>211</v>
      </c>
      <c r="H26" s="414"/>
      <c r="I26" s="415"/>
      <c r="J26" s="416"/>
      <c r="K26" s="300"/>
      <c r="L26" s="299"/>
      <c r="M26" s="300"/>
    </row>
    <row r="27" spans="1:13" s="304" customFormat="1" ht="69.75" customHeight="1" x14ac:dyDescent="0.2">
      <c r="A27" s="868" t="s">
        <v>413</v>
      </c>
      <c r="B27" s="868"/>
      <c r="C27" s="868"/>
      <c r="D27" s="868"/>
      <c r="E27" s="868"/>
      <c r="F27" s="868"/>
      <c r="G27" s="868"/>
      <c r="H27" s="868"/>
      <c r="I27" s="868"/>
      <c r="J27" s="416"/>
      <c r="K27" s="300"/>
      <c r="L27" s="299"/>
      <c r="M27" s="300"/>
    </row>
    <row r="28" spans="1:13" s="304" customFormat="1" ht="18" customHeight="1" x14ac:dyDescent="0.2">
      <c r="A28" s="829" t="s">
        <v>258</v>
      </c>
      <c r="B28" s="829"/>
      <c r="C28" s="829"/>
      <c r="D28" s="829"/>
      <c r="E28" s="829"/>
      <c r="F28" s="829"/>
      <c r="G28" s="829"/>
      <c r="H28" s="829"/>
      <c r="I28" s="829"/>
      <c r="J28" s="416"/>
      <c r="K28" s="300"/>
      <c r="L28" s="299"/>
      <c r="M28" s="300"/>
    </row>
    <row r="29" spans="1:13" s="304" customFormat="1" ht="16.5" hidden="1" x14ac:dyDescent="0.2">
      <c r="A29" s="830" t="s">
        <v>246</v>
      </c>
      <c r="B29" s="830"/>
      <c r="C29" s="830"/>
      <c r="D29" s="830"/>
      <c r="E29" s="830"/>
      <c r="F29" s="830"/>
      <c r="G29" s="830"/>
      <c r="H29" s="830"/>
      <c r="I29" s="830"/>
      <c r="J29" s="416"/>
      <c r="K29" s="300"/>
      <c r="L29" s="299"/>
      <c r="M29" s="300"/>
    </row>
    <row r="30" spans="1:13" s="304" customFormat="1" ht="19.5" customHeight="1" x14ac:dyDescent="0.2">
      <c r="A30" s="831"/>
      <c r="B30" s="831"/>
      <c r="C30" s="831"/>
      <c r="D30" s="831"/>
      <c r="E30" s="831"/>
      <c r="F30" s="831"/>
      <c r="G30" s="831"/>
      <c r="H30" s="831"/>
      <c r="I30" s="831"/>
      <c r="J30" s="98"/>
      <c r="K30" s="300"/>
      <c r="L30" s="299"/>
      <c r="M30" s="300"/>
    </row>
    <row r="31" spans="1:13" s="304" customFormat="1" ht="9" customHeight="1" x14ac:dyDescent="0.2">
      <c r="A31" s="404"/>
      <c r="B31" s="404"/>
      <c r="C31" s="404"/>
      <c r="D31" s="404"/>
      <c r="E31" s="547"/>
      <c r="F31" s="404"/>
      <c r="G31" s="404"/>
      <c r="H31" s="404"/>
      <c r="I31" s="404"/>
      <c r="J31" s="98"/>
      <c r="K31" s="300"/>
      <c r="L31" s="299"/>
      <c r="M31" s="300"/>
    </row>
    <row r="32" spans="1:13" s="10" customFormat="1" ht="19.5" customHeight="1" x14ac:dyDescent="0.2">
      <c r="A32" s="807" t="s">
        <v>385</v>
      </c>
      <c r="B32" s="807"/>
      <c r="C32" s="807"/>
      <c r="D32" s="807"/>
      <c r="E32" s="807"/>
      <c r="F32" s="807"/>
      <c r="G32" s="807"/>
      <c r="H32" s="807"/>
      <c r="I32" s="807"/>
      <c r="J32" s="98"/>
      <c r="K32" s="7"/>
      <c r="L32" s="24"/>
      <c r="M32" s="7"/>
    </row>
    <row r="33" spans="1:14" s="10" customFormat="1" ht="12.75" customHeight="1" thickBot="1" x14ac:dyDescent="0.25">
      <c r="A33" s="404"/>
      <c r="B33" s="404"/>
      <c r="C33" s="404"/>
      <c r="D33" s="404"/>
      <c r="E33" s="547"/>
      <c r="F33" s="404"/>
      <c r="G33" s="404"/>
      <c r="H33" s="404"/>
      <c r="I33" s="404"/>
      <c r="J33" s="98"/>
      <c r="K33" s="7"/>
      <c r="L33" s="24"/>
      <c r="M33" s="7"/>
    </row>
    <row r="34" spans="1:14" s="10" customFormat="1" ht="28.5" customHeight="1" thickBot="1" x14ac:dyDescent="0.25">
      <c r="A34" s="832" t="s">
        <v>61</v>
      </c>
      <c r="B34" s="833"/>
      <c r="C34" s="836" t="s">
        <v>98</v>
      </c>
      <c r="D34" s="838" t="s">
        <v>529</v>
      </c>
      <c r="E34" s="671"/>
      <c r="F34" s="838" t="s">
        <v>441</v>
      </c>
      <c r="G34" s="838" t="s">
        <v>530</v>
      </c>
      <c r="H34" s="840" t="s">
        <v>532</v>
      </c>
      <c r="I34" s="841"/>
      <c r="J34" s="98"/>
      <c r="K34" s="7"/>
      <c r="L34" s="130"/>
      <c r="M34" s="7"/>
    </row>
    <row r="35" spans="1:14" s="10" customFormat="1" ht="17.25" thickBot="1" x14ac:dyDescent="0.25">
      <c r="A35" s="834"/>
      <c r="B35" s="835"/>
      <c r="C35" s="837"/>
      <c r="D35" s="839"/>
      <c r="E35" s="672"/>
      <c r="F35" s="839"/>
      <c r="G35" s="839"/>
      <c r="H35" s="254" t="s">
        <v>108</v>
      </c>
      <c r="I35" s="417" t="s">
        <v>28</v>
      </c>
      <c r="J35" s="98"/>
      <c r="K35" s="7"/>
      <c r="L35" s="130"/>
      <c r="M35" s="7"/>
    </row>
    <row r="36" spans="1:14" s="10" customFormat="1" ht="25.5" customHeight="1" x14ac:dyDescent="0.2">
      <c r="A36" s="877" t="s">
        <v>304</v>
      </c>
      <c r="B36" s="878"/>
      <c r="C36" s="432" t="s">
        <v>27</v>
      </c>
      <c r="D36" s="430">
        <f>D37+D39+D40+D41+D42</f>
        <v>9607.6</v>
      </c>
      <c r="E36" s="673"/>
      <c r="F36" s="430">
        <f>F37+F39+F40+F41+F42</f>
        <v>9683.4</v>
      </c>
      <c r="G36" s="430">
        <f>G37+G39+G40+G41+G42</f>
        <v>9678.85</v>
      </c>
      <c r="H36" s="430">
        <f>G36-D36</f>
        <v>71.25</v>
      </c>
      <c r="I36" s="436">
        <f>G36/D36*100</f>
        <v>100.74160039968359</v>
      </c>
      <c r="J36" s="98"/>
      <c r="K36" s="7"/>
      <c r="L36" s="130"/>
      <c r="M36" s="7"/>
    </row>
    <row r="37" spans="1:14" s="10" customFormat="1" ht="30.75" customHeight="1" x14ac:dyDescent="0.2">
      <c r="A37" s="843" t="s">
        <v>225</v>
      </c>
      <c r="B37" s="844"/>
      <c r="C37" s="424" t="s">
        <v>27</v>
      </c>
      <c r="D37" s="421">
        <v>826.6</v>
      </c>
      <c r="E37" s="674"/>
      <c r="F37" s="421">
        <v>770.4</v>
      </c>
      <c r="G37" s="421">
        <v>761</v>
      </c>
      <c r="H37" s="421">
        <f>G37-D37</f>
        <v>-65.600000000000023</v>
      </c>
      <c r="I37" s="422">
        <f>G37/D37*100</f>
        <v>92.063876119041851</v>
      </c>
      <c r="J37" s="98"/>
      <c r="K37" s="7"/>
      <c r="L37" s="130"/>
      <c r="M37" s="7"/>
    </row>
    <row r="38" spans="1:14" s="10" customFormat="1" ht="19.5" customHeight="1" x14ac:dyDescent="0.2">
      <c r="A38" s="843" t="s">
        <v>226</v>
      </c>
      <c r="B38" s="844"/>
      <c r="C38" s="433"/>
      <c r="D38" s="431"/>
      <c r="E38" s="675"/>
      <c r="F38" s="431"/>
      <c r="G38" s="429"/>
      <c r="H38" s="421"/>
      <c r="I38" s="422"/>
      <c r="J38" s="98"/>
      <c r="K38" s="7"/>
      <c r="L38" s="130"/>
      <c r="M38" s="7"/>
    </row>
    <row r="39" spans="1:14" s="10" customFormat="1" ht="19.5" customHeight="1" x14ac:dyDescent="0.2">
      <c r="A39" s="879" t="s">
        <v>227</v>
      </c>
      <c r="B39" s="880"/>
      <c r="C39" s="434" t="s">
        <v>27</v>
      </c>
      <c r="D39" s="427">
        <v>409</v>
      </c>
      <c r="E39" s="676"/>
      <c r="F39" s="427">
        <v>411</v>
      </c>
      <c r="G39" s="427">
        <v>410.6</v>
      </c>
      <c r="H39" s="437">
        <f>G39-D39</f>
        <v>1.6000000000000227</v>
      </c>
      <c r="I39" s="438">
        <f t="shared" ref="I39:I45" si="2">G39/D39*100</f>
        <v>100.39119804400978</v>
      </c>
      <c r="J39" s="98"/>
      <c r="K39" s="7"/>
      <c r="L39" s="130"/>
      <c r="M39" s="7"/>
    </row>
    <row r="40" spans="1:14" s="10" customFormat="1" ht="21" customHeight="1" x14ac:dyDescent="0.2">
      <c r="A40" s="879" t="s">
        <v>419</v>
      </c>
      <c r="B40" s="880"/>
      <c r="C40" s="434" t="s">
        <v>27</v>
      </c>
      <c r="D40" s="427">
        <v>388</v>
      </c>
      <c r="E40" s="676"/>
      <c r="F40" s="427">
        <v>392</v>
      </c>
      <c r="G40" s="427">
        <v>402</v>
      </c>
      <c r="H40" s="437">
        <f t="shared" ref="H40:H45" si="3">G40-D40</f>
        <v>14</v>
      </c>
      <c r="I40" s="438">
        <f t="shared" si="2"/>
        <v>103.60824742268042</v>
      </c>
      <c r="J40" s="98"/>
      <c r="K40" s="7"/>
      <c r="L40" s="130"/>
      <c r="M40" s="7"/>
    </row>
    <row r="41" spans="1:14" s="10" customFormat="1" ht="19.5" customHeight="1" x14ac:dyDescent="0.2">
      <c r="A41" s="827" t="s">
        <v>228</v>
      </c>
      <c r="B41" s="828"/>
      <c r="C41" s="435" t="s">
        <v>27</v>
      </c>
      <c r="D41" s="428">
        <v>6708</v>
      </c>
      <c r="E41" s="677"/>
      <c r="F41" s="428">
        <v>6760</v>
      </c>
      <c r="G41" s="428">
        <v>6750.5</v>
      </c>
      <c r="H41" s="437">
        <f t="shared" si="3"/>
        <v>42.5</v>
      </c>
      <c r="I41" s="438">
        <f t="shared" si="2"/>
        <v>100.63357185450208</v>
      </c>
      <c r="J41" s="98"/>
      <c r="K41" s="7"/>
      <c r="L41" s="130"/>
      <c r="M41" s="7"/>
    </row>
    <row r="42" spans="1:14" s="10" customFormat="1" ht="17.25" customHeight="1" thickBot="1" x14ac:dyDescent="0.25">
      <c r="A42" s="870" t="s">
        <v>229</v>
      </c>
      <c r="B42" s="871"/>
      <c r="C42" s="102" t="s">
        <v>27</v>
      </c>
      <c r="D42" s="102">
        <v>1276</v>
      </c>
      <c r="E42" s="678"/>
      <c r="F42" s="102">
        <v>1350</v>
      </c>
      <c r="G42" s="102">
        <v>1354.75</v>
      </c>
      <c r="H42" s="102">
        <f t="shared" si="3"/>
        <v>78.75</v>
      </c>
      <c r="I42" s="423">
        <f t="shared" si="2"/>
        <v>106.17163009404389</v>
      </c>
      <c r="J42" s="98"/>
      <c r="K42" s="7"/>
      <c r="L42" s="130"/>
      <c r="M42" s="7"/>
    </row>
    <row r="43" spans="1:14" s="304" customFormat="1" ht="16.5" hidden="1" customHeight="1" x14ac:dyDescent="0.2">
      <c r="A43" s="872" t="s">
        <v>379</v>
      </c>
      <c r="B43" s="873"/>
      <c r="C43" s="439" t="s">
        <v>27</v>
      </c>
      <c r="D43" s="440">
        <v>92</v>
      </c>
      <c r="E43" s="440"/>
      <c r="F43" s="440">
        <v>68</v>
      </c>
      <c r="G43" s="440">
        <v>89</v>
      </c>
      <c r="H43" s="440">
        <f t="shared" si="3"/>
        <v>-3</v>
      </c>
      <c r="I43" s="441">
        <f t="shared" si="2"/>
        <v>96.739130434782609</v>
      </c>
      <c r="J43" s="98"/>
      <c r="K43" s="300"/>
      <c r="L43" s="305"/>
      <c r="M43" s="300"/>
    </row>
    <row r="44" spans="1:14" s="304" customFormat="1" ht="16.5" hidden="1" customHeight="1" x14ac:dyDescent="0.2">
      <c r="A44" s="847" t="s">
        <v>380</v>
      </c>
      <c r="B44" s="848"/>
      <c r="C44" s="442" t="s">
        <v>27</v>
      </c>
      <c r="D44" s="443">
        <v>1777</v>
      </c>
      <c r="E44" s="443"/>
      <c r="F44" s="443">
        <v>1841</v>
      </c>
      <c r="G44" s="443">
        <v>1409</v>
      </c>
      <c r="H44" s="443">
        <f t="shared" si="3"/>
        <v>-368</v>
      </c>
      <c r="I44" s="444">
        <f t="shared" si="2"/>
        <v>79.290939786156443</v>
      </c>
      <c r="J44" s="98"/>
      <c r="K44" s="300"/>
      <c r="L44" s="305"/>
      <c r="M44" s="300"/>
    </row>
    <row r="45" spans="1:14" s="304" customFormat="1" ht="18" hidden="1" customHeight="1" thickBot="1" x14ac:dyDescent="0.25">
      <c r="A45" s="874" t="s">
        <v>303</v>
      </c>
      <c r="B45" s="875"/>
      <c r="C45" s="445" t="s">
        <v>27</v>
      </c>
      <c r="D45" s="446">
        <f>D36+D43+D44</f>
        <v>11476.6</v>
      </c>
      <c r="E45" s="446"/>
      <c r="F45" s="446">
        <f>F36+F43+F44</f>
        <v>11592.4</v>
      </c>
      <c r="G45" s="446">
        <f>G36+G43+G44</f>
        <v>11176.85</v>
      </c>
      <c r="H45" s="447">
        <f t="shared" si="3"/>
        <v>-299.75</v>
      </c>
      <c r="I45" s="448">
        <f t="shared" si="2"/>
        <v>97.388163741874763</v>
      </c>
      <c r="J45" s="98"/>
      <c r="K45" s="300"/>
      <c r="L45" s="305"/>
      <c r="M45" s="300"/>
      <c r="N45" s="306"/>
    </row>
    <row r="46" spans="1:14" s="304" customFormat="1" ht="16.5" hidden="1" x14ac:dyDescent="0.2">
      <c r="A46" s="876" t="s">
        <v>381</v>
      </c>
      <c r="B46" s="876"/>
      <c r="C46" s="876"/>
      <c r="D46" s="876"/>
      <c r="E46" s="876"/>
      <c r="F46" s="876"/>
      <c r="G46" s="876"/>
      <c r="H46" s="876"/>
      <c r="I46" s="876"/>
      <c r="J46" s="98"/>
      <c r="K46" s="300"/>
      <c r="L46" s="305"/>
      <c r="M46" s="300"/>
    </row>
    <row r="47" spans="1:14" s="304" customFormat="1" ht="21.75" customHeight="1" x14ac:dyDescent="0.2">
      <c r="A47" s="876"/>
      <c r="B47" s="876"/>
      <c r="C47" s="876"/>
      <c r="D47" s="876"/>
      <c r="E47" s="876"/>
      <c r="F47" s="876"/>
      <c r="G47" s="876"/>
      <c r="H47" s="876"/>
      <c r="I47" s="876"/>
      <c r="J47" s="98"/>
      <c r="K47" s="300"/>
      <c r="L47" s="299"/>
      <c r="M47" s="300"/>
    </row>
    <row r="48" spans="1:14" s="304" customFormat="1" ht="9.75" customHeight="1" x14ac:dyDescent="0.25">
      <c r="A48" s="449"/>
      <c r="B48" s="449"/>
      <c r="C48" s="449"/>
      <c r="D48" s="449"/>
      <c r="E48" s="449"/>
      <c r="F48" s="449"/>
      <c r="G48" s="449"/>
      <c r="H48" s="449"/>
      <c r="I48" s="449"/>
      <c r="J48" s="98"/>
      <c r="K48" s="300"/>
      <c r="L48" s="299"/>
      <c r="M48" s="300"/>
    </row>
    <row r="49" spans="1:13" s="304" customFormat="1" ht="20.25" customHeight="1" x14ac:dyDescent="0.2">
      <c r="A49" s="807" t="s">
        <v>289</v>
      </c>
      <c r="B49" s="807"/>
      <c r="C49" s="807"/>
      <c r="D49" s="807"/>
      <c r="E49" s="807"/>
      <c r="F49" s="807"/>
      <c r="G49" s="807"/>
      <c r="H49" s="807"/>
      <c r="I49" s="807"/>
      <c r="J49" s="98"/>
      <c r="K49" s="300"/>
      <c r="L49" s="299"/>
      <c r="M49" s="300"/>
    </row>
    <row r="50" spans="1:13" s="304" customFormat="1" ht="9.75" customHeight="1" thickBot="1" x14ac:dyDescent="0.25">
      <c r="A50" s="406"/>
      <c r="B50" s="406"/>
      <c r="C50" s="406"/>
      <c r="D50" s="406"/>
      <c r="E50" s="547"/>
      <c r="F50" s="406"/>
      <c r="G50" s="406"/>
      <c r="H50" s="406"/>
      <c r="I50" s="406"/>
      <c r="J50" s="98"/>
      <c r="K50" s="300"/>
      <c r="L50" s="299"/>
      <c r="M50" s="300"/>
    </row>
    <row r="51" spans="1:13" s="304" customFormat="1" ht="33.75" customHeight="1" thickBot="1" x14ac:dyDescent="0.25">
      <c r="A51" s="854" t="s">
        <v>61</v>
      </c>
      <c r="B51" s="855"/>
      <c r="C51" s="858" t="s">
        <v>98</v>
      </c>
      <c r="D51" s="860" t="s">
        <v>553</v>
      </c>
      <c r="E51" s="679"/>
      <c r="F51" s="838" t="s">
        <v>442</v>
      </c>
      <c r="G51" s="838" t="s">
        <v>552</v>
      </c>
      <c r="H51" s="862" t="s">
        <v>554</v>
      </c>
      <c r="I51" s="863"/>
      <c r="J51" s="98"/>
      <c r="K51" s="300"/>
      <c r="L51" s="307"/>
      <c r="M51" s="300"/>
    </row>
    <row r="52" spans="1:13" s="304" customFormat="1" ht="17.25" thickBot="1" x14ac:dyDescent="0.25">
      <c r="A52" s="856"/>
      <c r="B52" s="857"/>
      <c r="C52" s="859"/>
      <c r="D52" s="861"/>
      <c r="E52" s="680"/>
      <c r="F52" s="839"/>
      <c r="G52" s="839"/>
      <c r="H52" s="254" t="s">
        <v>108</v>
      </c>
      <c r="I52" s="417" t="s">
        <v>28</v>
      </c>
      <c r="J52" s="98"/>
      <c r="K52" s="300"/>
      <c r="L52" s="307"/>
      <c r="M52" s="300"/>
    </row>
    <row r="53" spans="1:13" ht="26.25" customHeight="1" x14ac:dyDescent="0.2">
      <c r="A53" s="852" t="s">
        <v>271</v>
      </c>
      <c r="B53" s="853"/>
      <c r="C53" s="424" t="s">
        <v>27</v>
      </c>
      <c r="D53" s="418">
        <f>D54+D55</f>
        <v>40950</v>
      </c>
      <c r="E53" s="681"/>
      <c r="F53" s="418">
        <f>F54+F55</f>
        <v>41507</v>
      </c>
      <c r="G53" s="418">
        <f>G54+G55</f>
        <v>41189</v>
      </c>
      <c r="H53" s="421">
        <f>G53-D53</f>
        <v>239</v>
      </c>
      <c r="I53" s="422">
        <f>G53/D53*100</f>
        <v>100.58363858363859</v>
      </c>
      <c r="J53" s="91"/>
      <c r="L53" s="308"/>
      <c r="M53" s="309"/>
    </row>
    <row r="54" spans="1:13" ht="16.5" x14ac:dyDescent="0.2">
      <c r="A54" s="843" t="s">
        <v>152</v>
      </c>
      <c r="B54" s="844"/>
      <c r="C54" s="425" t="s">
        <v>27</v>
      </c>
      <c r="D54" s="419">
        <v>22495</v>
      </c>
      <c r="E54" s="682"/>
      <c r="F54" s="419">
        <v>19601</v>
      </c>
      <c r="G54" s="419">
        <v>18540</v>
      </c>
      <c r="H54" s="421">
        <f>G54-D54</f>
        <v>-3955</v>
      </c>
      <c r="I54" s="422">
        <f>G54/D54*100</f>
        <v>82.418315181151371</v>
      </c>
      <c r="J54" s="91"/>
      <c r="K54" s="842"/>
      <c r="L54" s="308"/>
    </row>
    <row r="55" spans="1:13" ht="16.5" x14ac:dyDescent="0.2">
      <c r="A55" s="843" t="s">
        <v>153</v>
      </c>
      <c r="B55" s="844"/>
      <c r="C55" s="425" t="s">
        <v>27</v>
      </c>
      <c r="D55" s="419">
        <v>18455</v>
      </c>
      <c r="E55" s="682"/>
      <c r="F55" s="419">
        <v>21906</v>
      </c>
      <c r="G55" s="419">
        <v>22649</v>
      </c>
      <c r="H55" s="421">
        <f>G55-D55</f>
        <v>4194</v>
      </c>
      <c r="I55" s="422">
        <f>G55/D55*100</f>
        <v>122.72554863180709</v>
      </c>
      <c r="J55" s="91"/>
      <c r="K55" s="842"/>
      <c r="L55" s="308"/>
    </row>
    <row r="56" spans="1:13" ht="18" customHeight="1" x14ac:dyDescent="0.2">
      <c r="A56" s="845" t="s">
        <v>210</v>
      </c>
      <c r="B56" s="846"/>
      <c r="C56" s="425"/>
      <c r="D56" s="419"/>
      <c r="E56" s="419"/>
      <c r="F56" s="419"/>
      <c r="G56" s="419"/>
      <c r="H56" s="421"/>
      <c r="I56" s="422"/>
      <c r="J56" s="91"/>
      <c r="K56" s="842"/>
      <c r="L56" s="308"/>
    </row>
    <row r="57" spans="1:13" ht="19.5" customHeight="1" x14ac:dyDescent="0.2">
      <c r="A57" s="845" t="s">
        <v>388</v>
      </c>
      <c r="B57" s="846"/>
      <c r="C57" s="425" t="s">
        <v>27</v>
      </c>
      <c r="D57" s="419">
        <f>D58+D59</f>
        <v>35631</v>
      </c>
      <c r="E57" s="682"/>
      <c r="F57" s="419">
        <f>F58+F59</f>
        <v>36001</v>
      </c>
      <c r="G57" s="419">
        <f>G58+G59</f>
        <v>35845</v>
      </c>
      <c r="H57" s="421">
        <f>G57-D57</f>
        <v>214</v>
      </c>
      <c r="I57" s="422">
        <f>G57/D57*100</f>
        <v>100.60060060060061</v>
      </c>
      <c r="J57" s="91"/>
      <c r="K57" s="842"/>
      <c r="L57" s="308"/>
      <c r="M57" s="308"/>
    </row>
    <row r="58" spans="1:13" ht="16.5" x14ac:dyDescent="0.2">
      <c r="A58" s="843" t="s">
        <v>152</v>
      </c>
      <c r="B58" s="844"/>
      <c r="C58" s="425" t="s">
        <v>27</v>
      </c>
      <c r="D58" s="419">
        <v>22110</v>
      </c>
      <c r="E58" s="682"/>
      <c r="F58" s="419">
        <v>18785</v>
      </c>
      <c r="G58" s="419">
        <v>17854</v>
      </c>
      <c r="H58" s="421">
        <f>G58-D58</f>
        <v>-4256</v>
      </c>
      <c r="I58" s="422">
        <f>G58/D58*100</f>
        <v>80.750791497060163</v>
      </c>
      <c r="J58" s="91"/>
      <c r="K58" s="842"/>
      <c r="L58" s="308"/>
    </row>
    <row r="59" spans="1:13" ht="16.5" x14ac:dyDescent="0.2">
      <c r="A59" s="843" t="s">
        <v>153</v>
      </c>
      <c r="B59" s="844"/>
      <c r="C59" s="425" t="s">
        <v>27</v>
      </c>
      <c r="D59" s="419">
        <v>13521</v>
      </c>
      <c r="E59" s="682"/>
      <c r="F59" s="419">
        <v>17216</v>
      </c>
      <c r="G59" s="419">
        <v>17991</v>
      </c>
      <c r="H59" s="421">
        <f>G59-D59</f>
        <v>4470</v>
      </c>
      <c r="I59" s="422">
        <f>G59/D59*100</f>
        <v>133.05968493454625</v>
      </c>
      <c r="J59" s="91"/>
      <c r="K59" s="842"/>
      <c r="L59" s="308"/>
      <c r="M59" s="308"/>
    </row>
    <row r="60" spans="1:13" ht="16.5" x14ac:dyDescent="0.2">
      <c r="A60" s="847" t="s">
        <v>141</v>
      </c>
      <c r="B60" s="848"/>
      <c r="C60" s="425" t="s">
        <v>27</v>
      </c>
      <c r="D60" s="419" t="s">
        <v>295</v>
      </c>
      <c r="E60" s="682"/>
      <c r="F60" s="419" t="s">
        <v>295</v>
      </c>
      <c r="G60" s="419" t="s">
        <v>295</v>
      </c>
      <c r="H60" s="421"/>
      <c r="I60" s="422"/>
      <c r="J60" s="91"/>
      <c r="K60" s="842"/>
      <c r="L60" s="308"/>
      <c r="M60" s="309"/>
    </row>
    <row r="61" spans="1:13" ht="16.5" x14ac:dyDescent="0.2">
      <c r="A61" s="843" t="s">
        <v>152</v>
      </c>
      <c r="B61" s="844"/>
      <c r="C61" s="425" t="s">
        <v>27</v>
      </c>
      <c r="D61" s="419" t="s">
        <v>295</v>
      </c>
      <c r="E61" s="682"/>
      <c r="F61" s="419" t="s">
        <v>295</v>
      </c>
      <c r="G61" s="419" t="s">
        <v>295</v>
      </c>
      <c r="H61" s="421"/>
      <c r="I61" s="422"/>
      <c r="J61" s="91"/>
      <c r="K61" s="842"/>
      <c r="L61" s="308"/>
    </row>
    <row r="62" spans="1:13" ht="16.5" x14ac:dyDescent="0.2">
      <c r="A62" s="843" t="s">
        <v>153</v>
      </c>
      <c r="B62" s="844"/>
      <c r="C62" s="425" t="s">
        <v>27</v>
      </c>
      <c r="D62" s="419" t="s">
        <v>295</v>
      </c>
      <c r="E62" s="682"/>
      <c r="F62" s="419" t="s">
        <v>295</v>
      </c>
      <c r="G62" s="419" t="s">
        <v>295</v>
      </c>
      <c r="H62" s="421"/>
      <c r="I62" s="422"/>
      <c r="J62" s="91"/>
      <c r="K62" s="842"/>
      <c r="L62" s="308"/>
    </row>
    <row r="63" spans="1:13" ht="33.75" customHeight="1" thickBot="1" x14ac:dyDescent="0.25">
      <c r="A63" s="849" t="s">
        <v>224</v>
      </c>
      <c r="B63" s="850"/>
      <c r="C63" s="426" t="s">
        <v>27</v>
      </c>
      <c r="D63" s="420" t="s">
        <v>295</v>
      </c>
      <c r="E63" s="683"/>
      <c r="F63" s="420" t="s">
        <v>295</v>
      </c>
      <c r="G63" s="420" t="s">
        <v>295</v>
      </c>
      <c r="H63" s="102"/>
      <c r="I63" s="423"/>
      <c r="J63" s="234"/>
      <c r="K63" s="842"/>
      <c r="L63" s="308"/>
    </row>
    <row r="64" spans="1:13" ht="42" customHeight="1" x14ac:dyDescent="0.2">
      <c r="A64" s="869" t="s">
        <v>294</v>
      </c>
      <c r="B64" s="869"/>
      <c r="C64" s="869"/>
      <c r="D64" s="869"/>
      <c r="E64" s="869"/>
      <c r="F64" s="869"/>
      <c r="G64" s="869"/>
      <c r="H64" s="869"/>
      <c r="I64" s="869"/>
    </row>
    <row r="65" spans="1:10" ht="15.75" x14ac:dyDescent="0.2">
      <c r="A65" s="851" t="s">
        <v>386</v>
      </c>
      <c r="B65" s="851"/>
      <c r="C65" s="851"/>
      <c r="D65" s="851"/>
      <c r="E65" s="851"/>
      <c r="F65" s="851"/>
      <c r="G65" s="851"/>
      <c r="H65" s="851"/>
      <c r="I65" s="851"/>
    </row>
    <row r="71" spans="1:10" x14ac:dyDescent="0.2">
      <c r="B71" s="304"/>
      <c r="C71" s="304"/>
      <c r="D71" s="304"/>
      <c r="E71" s="304"/>
      <c r="F71" s="10"/>
      <c r="G71" s="304"/>
      <c r="H71" s="304"/>
      <c r="I71" s="304"/>
      <c r="J71" s="304"/>
    </row>
  </sheetData>
  <mergeCells count="68">
    <mergeCell ref="B23:C23"/>
    <mergeCell ref="B24:C24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6:C6"/>
    <mergeCell ref="B9:C9"/>
    <mergeCell ref="B12:C12"/>
    <mergeCell ref="A27:I27"/>
    <mergeCell ref="A64:I64"/>
    <mergeCell ref="A42:B42"/>
    <mergeCell ref="A43:B43"/>
    <mergeCell ref="A44:B44"/>
    <mergeCell ref="A45:B45"/>
    <mergeCell ref="A46:I46"/>
    <mergeCell ref="A47:I47"/>
    <mergeCell ref="A36:B36"/>
    <mergeCell ref="A37:B37"/>
    <mergeCell ref="A38:B38"/>
    <mergeCell ref="A39:B39"/>
    <mergeCell ref="A40:B40"/>
    <mergeCell ref="A65:I65"/>
    <mergeCell ref="A53:B53"/>
    <mergeCell ref="A54:B54"/>
    <mergeCell ref="A49:I49"/>
    <mergeCell ref="A51:B52"/>
    <mergeCell ref="C51:C52"/>
    <mergeCell ref="D51:D52"/>
    <mergeCell ref="F51:F52"/>
    <mergeCell ref="G51:G52"/>
    <mergeCell ref="H51:I51"/>
    <mergeCell ref="K54:K6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41:B41"/>
    <mergeCell ref="A28:I28"/>
    <mergeCell ref="A29:I29"/>
    <mergeCell ref="A30:I30"/>
    <mergeCell ref="A32:I32"/>
    <mergeCell ref="A34:B35"/>
    <mergeCell ref="C34:C35"/>
    <mergeCell ref="D34:D35"/>
    <mergeCell ref="F34:F35"/>
    <mergeCell ref="G34:G35"/>
    <mergeCell ref="H34:I34"/>
    <mergeCell ref="A1:J1"/>
    <mergeCell ref="D2:I2"/>
    <mergeCell ref="A3:A5"/>
    <mergeCell ref="D3:D5"/>
    <mergeCell ref="F3:F5"/>
    <mergeCell ref="G3:G5"/>
    <mergeCell ref="H3:I4"/>
    <mergeCell ref="E3:E5"/>
    <mergeCell ref="B3:C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7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topLeftCell="A4" zoomScale="80" zoomScaleNormal="80" workbookViewId="0">
      <selection activeCell="H5" sqref="H5"/>
    </sheetView>
  </sheetViews>
  <sheetFormatPr defaultColWidth="9.140625" defaultRowHeight="12.75" x14ac:dyDescent="0.2"/>
  <cols>
    <col min="1" max="1" width="47.85546875" style="155" customWidth="1"/>
    <col min="2" max="2" width="10.85546875" style="155" customWidth="1"/>
    <col min="3" max="3" width="18.5703125" style="155" customWidth="1"/>
    <col min="4" max="4" width="18.28515625" style="155" customWidth="1"/>
    <col min="5" max="5" width="16.5703125" style="155" customWidth="1"/>
    <col min="6" max="6" width="13" style="155" customWidth="1"/>
    <col min="7" max="7" width="16.28515625" style="155" customWidth="1"/>
    <col min="8" max="8" width="14.5703125" style="155" customWidth="1"/>
    <col min="9" max="16384" width="9.140625" style="155"/>
  </cols>
  <sheetData>
    <row r="1" spans="1:13" ht="24.75" customHeight="1" x14ac:dyDescent="0.3">
      <c r="A1" s="883" t="s">
        <v>38</v>
      </c>
      <c r="B1" s="883"/>
      <c r="C1" s="883"/>
      <c r="D1" s="883"/>
      <c r="E1" s="883"/>
      <c r="F1" s="883"/>
      <c r="G1" s="883"/>
      <c r="H1" s="883"/>
    </row>
    <row r="2" spans="1:13" ht="15.75" customHeight="1" thickBot="1" x14ac:dyDescent="0.25">
      <c r="A2" s="165"/>
      <c r="B2" s="165"/>
      <c r="C2" s="165"/>
      <c r="D2" s="165"/>
      <c r="E2" s="165"/>
      <c r="F2" s="165"/>
      <c r="H2" s="9"/>
    </row>
    <row r="3" spans="1:13" ht="76.5" customHeight="1" thickBot="1" x14ac:dyDescent="0.25">
      <c r="A3" s="801" t="s">
        <v>61</v>
      </c>
      <c r="B3" s="782" t="s">
        <v>256</v>
      </c>
      <c r="C3" s="885" t="s">
        <v>59</v>
      </c>
      <c r="D3" s="886"/>
      <c r="E3" s="886"/>
      <c r="F3" s="887"/>
      <c r="G3" s="541" t="s">
        <v>513</v>
      </c>
      <c r="H3" s="468" t="s">
        <v>55</v>
      </c>
      <c r="M3" s="25"/>
    </row>
    <row r="4" spans="1:13" ht="54.75" customHeight="1" thickBot="1" x14ac:dyDescent="0.25">
      <c r="A4" s="802"/>
      <c r="B4" s="884"/>
      <c r="C4" s="166" t="s">
        <v>533</v>
      </c>
      <c r="D4" s="166" t="s">
        <v>437</v>
      </c>
      <c r="E4" s="166" t="s">
        <v>534</v>
      </c>
      <c r="F4" s="167" t="s">
        <v>535</v>
      </c>
      <c r="G4" s="469" t="s">
        <v>476</v>
      </c>
      <c r="H4" s="469" t="s">
        <v>534</v>
      </c>
      <c r="M4" s="294"/>
    </row>
    <row r="5" spans="1:13" ht="36.75" customHeight="1" x14ac:dyDescent="0.2">
      <c r="A5" s="173" t="s">
        <v>144</v>
      </c>
      <c r="B5" s="169" t="s">
        <v>27</v>
      </c>
      <c r="C5" s="174">
        <v>2045</v>
      </c>
      <c r="D5" s="174">
        <v>1508</v>
      </c>
      <c r="E5" s="662">
        <v>1700</v>
      </c>
      <c r="F5" s="660">
        <f>E5-C5</f>
        <v>-345</v>
      </c>
      <c r="G5" s="660">
        <v>1600</v>
      </c>
      <c r="H5" s="660">
        <v>22500</v>
      </c>
      <c r="M5" s="294"/>
    </row>
    <row r="6" spans="1:13" ht="20.25" customHeight="1" thickBot="1" x14ac:dyDescent="0.25">
      <c r="A6" s="175" t="s">
        <v>30</v>
      </c>
      <c r="B6" s="170" t="s">
        <v>27</v>
      </c>
      <c r="C6" s="176">
        <v>1167</v>
      </c>
      <c r="D6" s="176">
        <v>980</v>
      </c>
      <c r="E6" s="663">
        <v>1040</v>
      </c>
      <c r="F6" s="661">
        <f>E6-C6</f>
        <v>-127</v>
      </c>
      <c r="G6" s="539">
        <v>767</v>
      </c>
      <c r="H6" s="661">
        <v>18100</v>
      </c>
      <c r="M6" s="294"/>
    </row>
    <row r="7" spans="1:13" ht="35.25" customHeight="1" thickBot="1" x14ac:dyDescent="0.25">
      <c r="A7" s="177" t="s">
        <v>37</v>
      </c>
      <c r="B7" s="171" t="s">
        <v>28</v>
      </c>
      <c r="C7" s="178">
        <v>1</v>
      </c>
      <c r="D7" s="178">
        <v>0.8</v>
      </c>
      <c r="E7" s="161">
        <v>0.9</v>
      </c>
      <c r="F7" s="664">
        <f>E7-C7</f>
        <v>-9.9999999999999978E-2</v>
      </c>
      <c r="G7" s="514">
        <v>1</v>
      </c>
      <c r="H7" s="546">
        <v>1.2</v>
      </c>
      <c r="M7" s="294"/>
    </row>
    <row r="8" spans="1:13" ht="54.75" customHeight="1" thickBot="1" x14ac:dyDescent="0.25">
      <c r="A8" s="179" t="s">
        <v>409</v>
      </c>
      <c r="B8" s="171" t="s">
        <v>298</v>
      </c>
      <c r="C8" s="180">
        <v>1818</v>
      </c>
      <c r="D8" s="180">
        <v>2099</v>
      </c>
      <c r="E8" s="182">
        <v>2122</v>
      </c>
      <c r="F8" s="661">
        <f>E8-C8</f>
        <v>304</v>
      </c>
      <c r="G8" s="542">
        <v>231</v>
      </c>
      <c r="H8" s="154">
        <v>47400</v>
      </c>
      <c r="M8" s="294"/>
    </row>
    <row r="9" spans="1:13" ht="43.5" customHeight="1" thickBot="1" x14ac:dyDescent="0.25">
      <c r="A9" s="181" t="s">
        <v>45</v>
      </c>
      <c r="B9" s="171" t="s">
        <v>27</v>
      </c>
      <c r="C9" s="178">
        <v>1.1000000000000001</v>
      </c>
      <c r="D9" s="178">
        <v>0.7</v>
      </c>
      <c r="E9" s="161">
        <v>0.8</v>
      </c>
      <c r="F9" s="183">
        <f>E9-C9</f>
        <v>-0.30000000000000004</v>
      </c>
      <c r="G9" s="514">
        <v>1</v>
      </c>
      <c r="H9" s="664">
        <v>0.47499999999999998</v>
      </c>
    </row>
    <row r="10" spans="1:13" ht="33" hidden="1" x14ac:dyDescent="0.2">
      <c r="A10" s="451" t="s">
        <v>147</v>
      </c>
      <c r="B10" s="452"/>
      <c r="C10" s="453"/>
      <c r="D10" s="454"/>
      <c r="E10" s="454"/>
      <c r="F10" s="455"/>
      <c r="G10" s="456"/>
      <c r="H10" s="457"/>
    </row>
    <row r="11" spans="1:13" ht="16.5" hidden="1" customHeight="1" x14ac:dyDescent="0.2">
      <c r="A11" s="458" t="s">
        <v>148</v>
      </c>
      <c r="B11" s="459" t="s">
        <v>28</v>
      </c>
      <c r="C11" s="460">
        <v>21.5</v>
      </c>
      <c r="D11" s="194"/>
      <c r="E11" s="194">
        <v>29.4</v>
      </c>
      <c r="F11" s="460">
        <f>E11-C11</f>
        <v>7.8999999999999986</v>
      </c>
      <c r="G11" s="461"/>
      <c r="H11" s="462"/>
    </row>
    <row r="12" spans="1:13" ht="16.5" hidden="1" customHeight="1" x14ac:dyDescent="0.2">
      <c r="A12" s="458" t="s">
        <v>149</v>
      </c>
      <c r="B12" s="459" t="s">
        <v>28</v>
      </c>
      <c r="C12" s="460">
        <v>69.2</v>
      </c>
      <c r="D12" s="194"/>
      <c r="E12" s="194">
        <v>64.7</v>
      </c>
      <c r="F12" s="460">
        <f>E12-C12</f>
        <v>-4.5</v>
      </c>
      <c r="G12" s="461"/>
      <c r="H12" s="462"/>
    </row>
    <row r="13" spans="1:13" ht="17.25" hidden="1" customHeight="1" thickBot="1" x14ac:dyDescent="0.25">
      <c r="A13" s="463" t="s">
        <v>150</v>
      </c>
      <c r="B13" s="464" t="s">
        <v>28</v>
      </c>
      <c r="C13" s="450">
        <v>9.3000000000000007</v>
      </c>
      <c r="D13" s="465"/>
      <c r="E13" s="465">
        <v>5.9</v>
      </c>
      <c r="F13" s="450">
        <f>E13-C13</f>
        <v>-3.4000000000000004</v>
      </c>
      <c r="G13" s="466"/>
      <c r="H13" s="467"/>
    </row>
    <row r="14" spans="1:13" ht="17.25" customHeight="1" x14ac:dyDescent="0.2">
      <c r="A14" s="29" t="s">
        <v>430</v>
      </c>
      <c r="B14" s="100"/>
      <c r="C14" s="1"/>
      <c r="D14" s="1"/>
      <c r="E14" s="1"/>
      <c r="F14" s="1"/>
      <c r="G14" s="151"/>
      <c r="H14" s="151"/>
    </row>
    <row r="15" spans="1:13" s="4" customFormat="1" ht="40.5" customHeight="1" x14ac:dyDescent="0.2">
      <c r="A15" s="172"/>
      <c r="B15" s="168"/>
      <c r="C15" s="168"/>
      <c r="D15" s="168"/>
      <c r="E15" s="168"/>
      <c r="F15" s="168"/>
      <c r="G15" s="168"/>
      <c r="H15" s="168"/>
      <c r="I15" s="168"/>
    </row>
    <row r="16" spans="1:13" s="4" customFormat="1" ht="19.5" customHeight="1" x14ac:dyDescent="0.25">
      <c r="A16" s="5"/>
      <c r="B16" s="184"/>
      <c r="C16" s="96"/>
      <c r="D16" s="96"/>
      <c r="E16" s="295"/>
    </row>
    <row r="17" spans="1:18" s="4" customFormat="1" ht="19.5" customHeight="1" x14ac:dyDescent="0.25">
      <c r="A17" s="5"/>
      <c r="B17" s="184"/>
      <c r="C17" s="96"/>
      <c r="D17" s="96"/>
      <c r="E17" s="295"/>
    </row>
    <row r="18" spans="1:18" s="4" customFormat="1" ht="21.75" customHeight="1" x14ac:dyDescent="0.25">
      <c r="A18" s="5"/>
      <c r="B18" s="184"/>
      <c r="C18" s="96"/>
      <c r="D18" s="96"/>
      <c r="E18" s="295"/>
    </row>
    <row r="19" spans="1:18" s="4" customFormat="1" ht="19.5" customHeight="1" x14ac:dyDescent="0.25">
      <c r="A19" s="5"/>
      <c r="B19" s="184"/>
      <c r="C19" s="96"/>
      <c r="D19" s="96"/>
      <c r="E19" s="295"/>
    </row>
    <row r="20" spans="1:18" s="4" customFormat="1" ht="19.5" customHeight="1" x14ac:dyDescent="0.25">
      <c r="A20" s="5"/>
      <c r="B20" s="184"/>
      <c r="C20" s="96"/>
      <c r="D20" s="96"/>
      <c r="E20" s="295"/>
    </row>
    <row r="21" spans="1:18" s="4" customFormat="1" ht="19.5" customHeight="1" x14ac:dyDescent="0.25">
      <c r="A21" s="5"/>
      <c r="B21" s="184"/>
      <c r="C21" s="96"/>
      <c r="D21" s="96"/>
      <c r="E21" s="295"/>
    </row>
    <row r="22" spans="1:18" s="4" customFormat="1" ht="19.5" customHeight="1" x14ac:dyDescent="0.25">
      <c r="A22" s="5"/>
      <c r="B22" s="184"/>
      <c r="C22" s="96"/>
      <c r="D22" s="96"/>
      <c r="E22" s="295"/>
      <c r="P22" s="21"/>
      <c r="Q22" s="47"/>
      <c r="R22" s="47"/>
    </row>
    <row r="23" spans="1:18" s="4" customFormat="1" ht="19.5" customHeight="1" x14ac:dyDescent="0.25">
      <c r="A23" s="5"/>
      <c r="B23" s="184"/>
      <c r="C23" s="96"/>
      <c r="D23" s="96"/>
      <c r="E23" s="295"/>
      <c r="P23" s="21"/>
      <c r="Q23" s="47"/>
      <c r="R23" s="47"/>
    </row>
    <row r="24" spans="1:18" ht="15.75" x14ac:dyDescent="0.25">
      <c r="P24" s="21"/>
      <c r="Q24" s="47"/>
      <c r="R24" s="47"/>
    </row>
    <row r="25" spans="1:18" ht="15.75" x14ac:dyDescent="0.25">
      <c r="P25" s="21"/>
      <c r="Q25" s="47"/>
      <c r="R25" s="47"/>
    </row>
    <row r="26" spans="1:18" ht="15.75" x14ac:dyDescent="0.25">
      <c r="P26" s="21"/>
      <c r="Q26" s="47"/>
      <c r="R26" s="47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8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06"/>
  <sheetViews>
    <sheetView tabSelected="1" view="pageBreakPreview" zoomScale="70" zoomScaleSheetLayoutView="70" zoomScalePageLayoutView="80" workbookViewId="0">
      <selection activeCell="M99" sqref="M99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96" t="s">
        <v>222</v>
      </c>
      <c r="B1" s="896"/>
      <c r="C1" s="896"/>
      <c r="D1" s="896"/>
      <c r="E1" s="896"/>
      <c r="F1" s="896"/>
      <c r="G1" s="896"/>
      <c r="H1" s="896"/>
      <c r="I1" s="896"/>
      <c r="J1" s="896"/>
      <c r="K1" s="79"/>
      <c r="L1" s="20"/>
      <c r="M1" s="20"/>
    </row>
    <row r="2" spans="1:13" ht="22.5" customHeight="1" thickBot="1" x14ac:dyDescent="0.3">
      <c r="A2" s="907"/>
      <c r="B2" s="899" t="s">
        <v>218</v>
      </c>
      <c r="C2" s="900"/>
      <c r="D2" s="901"/>
      <c r="E2" s="899" t="s">
        <v>55</v>
      </c>
      <c r="F2" s="900"/>
      <c r="G2" s="901"/>
      <c r="H2" s="910" t="s">
        <v>24</v>
      </c>
      <c r="I2" s="900"/>
      <c r="J2" s="901"/>
      <c r="K2" s="18"/>
      <c r="L2" s="20"/>
      <c r="M2" s="20"/>
    </row>
    <row r="3" spans="1:13" ht="14.25" x14ac:dyDescent="0.2">
      <c r="A3" s="908"/>
      <c r="B3" s="911" t="s">
        <v>21</v>
      </c>
      <c r="C3" s="912" t="s">
        <v>25</v>
      </c>
      <c r="D3" s="897" t="s">
        <v>445</v>
      </c>
      <c r="E3" s="902" t="s">
        <v>21</v>
      </c>
      <c r="F3" s="904" t="s">
        <v>25</v>
      </c>
      <c r="G3" s="906" t="s">
        <v>445</v>
      </c>
      <c r="H3" s="913" t="s">
        <v>21</v>
      </c>
      <c r="I3" s="912" t="s">
        <v>25</v>
      </c>
      <c r="J3" s="897" t="s">
        <v>446</v>
      </c>
      <c r="K3" s="19"/>
      <c r="L3" s="19"/>
      <c r="M3" s="19"/>
    </row>
    <row r="4" spans="1:13" ht="36" customHeight="1" thickBot="1" x14ac:dyDescent="0.25">
      <c r="A4" s="909"/>
      <c r="B4" s="903"/>
      <c r="C4" s="905"/>
      <c r="D4" s="898"/>
      <c r="E4" s="903"/>
      <c r="F4" s="905"/>
      <c r="G4" s="898"/>
      <c r="H4" s="914"/>
      <c r="I4" s="905"/>
      <c r="J4" s="898"/>
      <c r="K4" s="19"/>
      <c r="L4" s="19"/>
      <c r="M4" s="19"/>
    </row>
    <row r="5" spans="1:13" hidden="1" x14ac:dyDescent="0.25">
      <c r="A5" s="296" t="s">
        <v>9</v>
      </c>
      <c r="B5" s="310">
        <v>2679.4</v>
      </c>
      <c r="C5" s="311">
        <v>101.1</v>
      </c>
      <c r="D5" s="312">
        <v>101.1</v>
      </c>
      <c r="E5" s="310">
        <v>1662.34</v>
      </c>
      <c r="F5" s="313">
        <f>E5/1645.8*100</f>
        <v>101.00498237938996</v>
      </c>
      <c r="G5" s="314">
        <f t="shared" ref="G5:G10" si="0">E5/1645.8*100</f>
        <v>101.00498237938996</v>
      </c>
      <c r="H5" s="310">
        <v>1506.8</v>
      </c>
      <c r="I5" s="311">
        <v>102.2</v>
      </c>
      <c r="J5" s="312">
        <v>102.2</v>
      </c>
      <c r="K5" s="19"/>
      <c r="L5" s="19"/>
      <c r="M5" s="19"/>
    </row>
    <row r="6" spans="1:13" hidden="1" x14ac:dyDescent="0.25">
      <c r="A6" s="297" t="s">
        <v>10</v>
      </c>
      <c r="B6" s="315">
        <v>2703.1</v>
      </c>
      <c r="C6" s="316">
        <v>100.9</v>
      </c>
      <c r="D6" s="317">
        <v>102</v>
      </c>
      <c r="E6" s="315">
        <v>1671.55</v>
      </c>
      <c r="F6" s="318">
        <f t="shared" ref="F6:F11" si="1">E6/E5*100</f>
        <v>100.55403828338368</v>
      </c>
      <c r="G6" s="319">
        <f t="shared" si="0"/>
        <v>101.56458864989671</v>
      </c>
      <c r="H6" s="315">
        <v>1524.3</v>
      </c>
      <c r="I6" s="316">
        <v>101.2</v>
      </c>
      <c r="J6" s="317">
        <v>103.4</v>
      </c>
      <c r="K6" s="19"/>
      <c r="L6" s="19"/>
      <c r="M6" s="19"/>
    </row>
    <row r="7" spans="1:13" hidden="1" x14ac:dyDescent="0.25">
      <c r="A7" s="297" t="s">
        <v>11</v>
      </c>
      <c r="B7" s="315">
        <v>2800.3</v>
      </c>
      <c r="C7" s="316">
        <v>103.6</v>
      </c>
      <c r="D7" s="317">
        <v>105.6</v>
      </c>
      <c r="E7" s="315">
        <v>1684.83</v>
      </c>
      <c r="F7" s="318">
        <f t="shared" si="1"/>
        <v>100.79447219646435</v>
      </c>
      <c r="G7" s="319">
        <f t="shared" si="0"/>
        <v>102.37149106817354</v>
      </c>
      <c r="H7" s="315">
        <v>1542.5</v>
      </c>
      <c r="I7" s="316">
        <v>101.2</v>
      </c>
      <c r="J7" s="317">
        <v>104.7</v>
      </c>
      <c r="K7" s="19"/>
      <c r="L7" s="19"/>
      <c r="M7" s="19"/>
    </row>
    <row r="8" spans="1:13" hidden="1" x14ac:dyDescent="0.25">
      <c r="A8" s="297" t="s">
        <v>12</v>
      </c>
      <c r="B8" s="315">
        <v>2903.6</v>
      </c>
      <c r="C8" s="316">
        <v>103.7</v>
      </c>
      <c r="D8" s="317">
        <v>109.5</v>
      </c>
      <c r="E8" s="315">
        <v>1703.7</v>
      </c>
      <c r="F8" s="318">
        <f t="shared" si="1"/>
        <v>101.11999430209578</v>
      </c>
      <c r="G8" s="319">
        <f t="shared" si="0"/>
        <v>103.51804593510757</v>
      </c>
      <c r="H8" s="315">
        <v>1555.4</v>
      </c>
      <c r="I8" s="316">
        <v>100.8</v>
      </c>
      <c r="J8" s="317">
        <v>105.5</v>
      </c>
      <c r="K8" s="19"/>
      <c r="L8" s="18"/>
      <c r="M8" s="18"/>
    </row>
    <row r="9" spans="1:13" hidden="1" x14ac:dyDescent="0.25">
      <c r="A9" s="297" t="s">
        <v>13</v>
      </c>
      <c r="B9" s="315">
        <v>2944.1</v>
      </c>
      <c r="C9" s="316">
        <v>101.4</v>
      </c>
      <c r="D9" s="317">
        <v>111.1</v>
      </c>
      <c r="E9" s="315">
        <v>1752.4</v>
      </c>
      <c r="F9" s="318">
        <f t="shared" si="1"/>
        <v>102.85848447496626</v>
      </c>
      <c r="G9" s="319">
        <f t="shared" si="0"/>
        <v>106.47709320695104</v>
      </c>
      <c r="H9" s="315">
        <v>1589.8</v>
      </c>
      <c r="I9" s="316">
        <v>102.2</v>
      </c>
      <c r="J9" s="317">
        <v>107.9</v>
      </c>
      <c r="K9" s="12"/>
      <c r="L9" s="12"/>
      <c r="M9" s="12"/>
    </row>
    <row r="10" spans="1:13" hidden="1" x14ac:dyDescent="0.25">
      <c r="A10" s="297" t="s">
        <v>14</v>
      </c>
      <c r="B10" s="315">
        <v>2989.1</v>
      </c>
      <c r="C10" s="316">
        <v>101.5</v>
      </c>
      <c r="D10" s="317">
        <v>112.8</v>
      </c>
      <c r="E10" s="315">
        <v>1769.4</v>
      </c>
      <c r="F10" s="318">
        <f t="shared" si="1"/>
        <v>100.97009815110705</v>
      </c>
      <c r="G10" s="319">
        <f t="shared" si="0"/>
        <v>107.5100255195042</v>
      </c>
      <c r="H10" s="315">
        <v>1666.3</v>
      </c>
      <c r="I10" s="316">
        <v>102.2</v>
      </c>
      <c r="J10" s="317">
        <v>113.1</v>
      </c>
      <c r="K10" s="12"/>
      <c r="L10" s="12"/>
      <c r="M10" s="12"/>
    </row>
    <row r="11" spans="1:13" hidden="1" x14ac:dyDescent="0.25">
      <c r="A11" s="297" t="s">
        <v>112</v>
      </c>
      <c r="B11" s="315">
        <v>2970.1</v>
      </c>
      <c r="C11" s="316">
        <v>99.4</v>
      </c>
      <c r="D11" s="317">
        <v>112</v>
      </c>
      <c r="E11" s="315">
        <v>1775.6</v>
      </c>
      <c r="F11" s="318">
        <f t="shared" si="1"/>
        <v>100.35040126596586</v>
      </c>
      <c r="G11" s="319">
        <f>E11/1645.8*100</f>
        <v>107.88674200996475</v>
      </c>
      <c r="H11" s="315">
        <v>1726.5</v>
      </c>
      <c r="I11" s="318">
        <f t="shared" ref="I11:I17" si="2">H11/H10*100</f>
        <v>103.61279481485927</v>
      </c>
      <c r="J11" s="319">
        <f>H11/1473.8*100</f>
        <v>117.14615280227983</v>
      </c>
      <c r="K11" s="12"/>
      <c r="L11" s="12"/>
      <c r="M11" s="12"/>
    </row>
    <row r="12" spans="1:13" hidden="1" x14ac:dyDescent="0.25">
      <c r="A12" s="297" t="s">
        <v>120</v>
      </c>
      <c r="B12" s="315">
        <v>2889.4</v>
      </c>
      <c r="C12" s="318">
        <f t="shared" ref="C12:C17" si="3">B12/B11*100</f>
        <v>97.282919767011222</v>
      </c>
      <c r="D12" s="320">
        <f>B12/2650.25*100</f>
        <v>109.0236770116027</v>
      </c>
      <c r="E12" s="315">
        <v>1783.1</v>
      </c>
      <c r="F12" s="318">
        <f t="shared" ref="F12:F17" si="4">E12/E11*100</f>
        <v>100.42239243072764</v>
      </c>
      <c r="G12" s="319">
        <f>E12/1645.8*100</f>
        <v>108.3424474419735</v>
      </c>
      <c r="H12" s="315">
        <v>1656.9</v>
      </c>
      <c r="I12" s="318">
        <f t="shared" si="2"/>
        <v>95.968722849695922</v>
      </c>
      <c r="J12" s="319">
        <f>H12/1473.8*100</f>
        <v>112.42366671190123</v>
      </c>
      <c r="K12" s="12"/>
      <c r="L12" s="12"/>
      <c r="M12" s="12"/>
    </row>
    <row r="13" spans="1:13" hidden="1" x14ac:dyDescent="0.25">
      <c r="A13" s="321" t="s">
        <v>126</v>
      </c>
      <c r="B13" s="322">
        <v>2726.8</v>
      </c>
      <c r="C13" s="323">
        <f t="shared" si="3"/>
        <v>94.372534090122514</v>
      </c>
      <c r="D13" s="324">
        <f>B13/2650.25*100</f>
        <v>102.88840675407982</v>
      </c>
      <c r="E13" s="322">
        <v>1718.9</v>
      </c>
      <c r="F13" s="323">
        <f t="shared" si="4"/>
        <v>96.399528910324733</v>
      </c>
      <c r="G13" s="325">
        <f>E13/1645.8*100</f>
        <v>104.44160894397862</v>
      </c>
      <c r="H13" s="322">
        <v>1640.4</v>
      </c>
      <c r="I13" s="323">
        <f t="shared" si="2"/>
        <v>99.004164403403948</v>
      </c>
      <c r="J13" s="325">
        <f>H13/1473.8*100</f>
        <v>111.30411181978559</v>
      </c>
      <c r="K13" s="12"/>
      <c r="L13" s="12"/>
      <c r="M13" s="12"/>
    </row>
    <row r="14" spans="1:13" hidden="1" x14ac:dyDescent="0.25">
      <c r="A14" s="321" t="s">
        <v>127</v>
      </c>
      <c r="B14" s="322">
        <v>2842.3</v>
      </c>
      <c r="C14" s="323">
        <f t="shared" si="3"/>
        <v>104.23573419392696</v>
      </c>
      <c r="D14" s="324">
        <f>B14/2650.25*100</f>
        <v>107.24648618054901</v>
      </c>
      <c r="E14" s="322">
        <v>1788.9</v>
      </c>
      <c r="F14" s="323">
        <f t="shared" si="4"/>
        <v>104.07237186572809</v>
      </c>
      <c r="G14" s="325">
        <f>E14/1645.8*100</f>
        <v>108.69485964272695</v>
      </c>
      <c r="H14" s="322">
        <v>1706.3</v>
      </c>
      <c r="I14" s="323">
        <f t="shared" si="2"/>
        <v>104.01731285052425</v>
      </c>
      <c r="J14" s="325">
        <f>H14/1473.8*100</f>
        <v>115.77554620708372</v>
      </c>
      <c r="K14" s="12"/>
      <c r="L14" s="12"/>
      <c r="M14" s="12"/>
    </row>
    <row r="15" spans="1:13" ht="16.5" hidden="1" thickBot="1" x14ac:dyDescent="0.3">
      <c r="A15" s="321" t="s">
        <v>131</v>
      </c>
      <c r="B15" s="322">
        <v>2955.4</v>
      </c>
      <c r="C15" s="323">
        <f t="shared" si="3"/>
        <v>103.97917179748795</v>
      </c>
      <c r="D15" s="324">
        <f>B15/2650.25*100</f>
        <v>111.51400811244223</v>
      </c>
      <c r="E15" s="322">
        <v>1847.5</v>
      </c>
      <c r="F15" s="323">
        <f t="shared" si="4"/>
        <v>103.27575605120465</v>
      </c>
      <c r="G15" s="325">
        <f>E15/1645.8*100</f>
        <v>112.25543808482198</v>
      </c>
      <c r="H15" s="322">
        <v>1754.5</v>
      </c>
      <c r="I15" s="323">
        <f t="shared" si="2"/>
        <v>102.82482564613491</v>
      </c>
      <c r="J15" s="325">
        <f>H15/1473.8*100</f>
        <v>119.04600352829422</v>
      </c>
      <c r="K15" s="12"/>
      <c r="L15" s="12"/>
      <c r="M15" s="12"/>
    </row>
    <row r="16" spans="1:13" hidden="1" x14ac:dyDescent="0.25">
      <c r="A16" s="326" t="s">
        <v>133</v>
      </c>
      <c r="B16" s="310">
        <v>3026.4</v>
      </c>
      <c r="C16" s="313">
        <f t="shared" si="3"/>
        <v>102.40238208025987</v>
      </c>
      <c r="D16" s="327">
        <f>B16/B16*100</f>
        <v>100</v>
      </c>
      <c r="E16" s="328">
        <v>1922.04</v>
      </c>
      <c r="F16" s="313">
        <f t="shared" si="4"/>
        <v>104.03464140730716</v>
      </c>
      <c r="G16" s="314">
        <f>E16/E16*100</f>
        <v>100</v>
      </c>
      <c r="H16" s="328">
        <v>1802</v>
      </c>
      <c r="I16" s="313">
        <f t="shared" si="2"/>
        <v>102.70732402393845</v>
      </c>
      <c r="J16" s="314">
        <f>H16/H16*100</f>
        <v>100</v>
      </c>
      <c r="K16" s="12"/>
      <c r="L16" s="12"/>
      <c r="M16" s="12"/>
    </row>
    <row r="17" spans="1:13" hidden="1" x14ac:dyDescent="0.25">
      <c r="A17" s="329" t="s">
        <v>9</v>
      </c>
      <c r="B17" s="330">
        <v>3049.23</v>
      </c>
      <c r="C17" s="323">
        <f t="shared" si="3"/>
        <v>100.75436161776368</v>
      </c>
      <c r="D17" s="324">
        <f>B17/B16*100</f>
        <v>100.75436161776368</v>
      </c>
      <c r="E17" s="330">
        <v>2038.6</v>
      </c>
      <c r="F17" s="323">
        <f t="shared" si="4"/>
        <v>106.06438991904434</v>
      </c>
      <c r="G17" s="325">
        <f>E17/1922*100</f>
        <v>106.06659729448491</v>
      </c>
      <c r="H17" s="330">
        <v>1880</v>
      </c>
      <c r="I17" s="323">
        <f t="shared" si="2"/>
        <v>104.32852386237515</v>
      </c>
      <c r="J17" s="325">
        <f>H17/1802*100</f>
        <v>104.32852386237515</v>
      </c>
      <c r="K17" s="12"/>
      <c r="L17" s="12"/>
      <c r="M17" s="12"/>
    </row>
    <row r="18" spans="1:13" hidden="1" x14ac:dyDescent="0.25">
      <c r="A18" s="329" t="s">
        <v>10</v>
      </c>
      <c r="B18" s="330">
        <v>3222.24</v>
      </c>
      <c r="C18" s="323">
        <f t="shared" ref="C18:C23" si="5">B18/B17*100</f>
        <v>105.67389144144586</v>
      </c>
      <c r="D18" s="324">
        <f>B18/B16*100</f>
        <v>106.4710547184774</v>
      </c>
      <c r="E18" s="330">
        <v>2109.6</v>
      </c>
      <c r="F18" s="323">
        <f t="shared" ref="F18:F23" si="6">E18/E17*100</f>
        <v>103.48278230157952</v>
      </c>
      <c r="G18" s="325">
        <f>E18/E16*100</f>
        <v>109.75838171942311</v>
      </c>
      <c r="H18" s="330">
        <v>1941</v>
      </c>
      <c r="I18" s="323">
        <f t="shared" ref="I18:I23" si="7">H18/H17*100</f>
        <v>103.24468085106382</v>
      </c>
      <c r="J18" s="325">
        <f>H18/H16*100</f>
        <v>107.71365149833518</v>
      </c>
      <c r="K18" s="12"/>
      <c r="L18" s="12"/>
      <c r="M18" s="12"/>
    </row>
    <row r="19" spans="1:13" hidden="1" x14ac:dyDescent="0.25">
      <c r="A19" s="329" t="s">
        <v>11</v>
      </c>
      <c r="B19" s="330">
        <v>3317.51</v>
      </c>
      <c r="C19" s="323">
        <f t="shared" si="5"/>
        <v>102.95663885992354</v>
      </c>
      <c r="D19" s="324">
        <f>B19/B16*100</f>
        <v>109.61901929685436</v>
      </c>
      <c r="E19" s="330">
        <v>2179.4</v>
      </c>
      <c r="F19" s="323">
        <f t="shared" si="6"/>
        <v>103.3086841107319</v>
      </c>
      <c r="G19" s="325">
        <f>E19/E16*100</f>
        <v>113.38993985557013</v>
      </c>
      <c r="H19" s="330">
        <v>1993.5</v>
      </c>
      <c r="I19" s="323">
        <f t="shared" si="7"/>
        <v>102.7047913446677</v>
      </c>
      <c r="J19" s="325">
        <f>H19/H16*100</f>
        <v>110.62708102108768</v>
      </c>
      <c r="K19" s="12"/>
      <c r="L19" s="12"/>
      <c r="M19" s="12"/>
    </row>
    <row r="20" spans="1:13" hidden="1" x14ac:dyDescent="0.25">
      <c r="A20" s="331" t="s">
        <v>12</v>
      </c>
      <c r="B20" s="330">
        <v>3437.04</v>
      </c>
      <c r="C20" s="323">
        <f t="shared" si="5"/>
        <v>103.60300345741234</v>
      </c>
      <c r="D20" s="324">
        <f>B20/B16*100</f>
        <v>113.56859635210151</v>
      </c>
      <c r="E20" s="330">
        <v>2274.83</v>
      </c>
      <c r="F20" s="323">
        <f t="shared" si="6"/>
        <v>104.37872809030007</v>
      </c>
      <c r="G20" s="325">
        <f>E20/E16*100</f>
        <v>118.35497700360034</v>
      </c>
      <c r="H20" s="322">
        <v>2070.3000000000002</v>
      </c>
      <c r="I20" s="323">
        <f t="shared" si="7"/>
        <v>103.85252069224981</v>
      </c>
      <c r="J20" s="325">
        <f>H20/H16*100</f>
        <v>114.88901220865706</v>
      </c>
      <c r="K20" s="12"/>
      <c r="L20" s="12"/>
      <c r="M20" s="12"/>
    </row>
    <row r="21" spans="1:13" hidden="1" x14ac:dyDescent="0.25">
      <c r="A21" s="332" t="s">
        <v>13</v>
      </c>
      <c r="B21" s="333">
        <v>3674.67</v>
      </c>
      <c r="C21" s="318">
        <f t="shared" si="5"/>
        <v>106.91379791913972</v>
      </c>
      <c r="D21" s="320">
        <f>B21/B16*100</f>
        <v>121.42049960348929</v>
      </c>
      <c r="E21" s="333">
        <v>2357.1</v>
      </c>
      <c r="F21" s="318">
        <f t="shared" si="6"/>
        <v>103.61653398275914</v>
      </c>
      <c r="G21" s="319">
        <f>E21/E16*100</f>
        <v>122.63532496722232</v>
      </c>
      <c r="H21" s="315">
        <v>2155.1999999999998</v>
      </c>
      <c r="I21" s="318">
        <f t="shared" si="7"/>
        <v>104.10085494855817</v>
      </c>
      <c r="J21" s="319">
        <f>H21/H16*100</f>
        <v>119.60044395116536</v>
      </c>
      <c r="K21" s="12"/>
      <c r="L21" s="12"/>
      <c r="M21" s="12"/>
    </row>
    <row r="22" spans="1:13" hidden="1" x14ac:dyDescent="0.25">
      <c r="A22" s="331" t="s">
        <v>14</v>
      </c>
      <c r="B22" s="330">
        <v>3705.87</v>
      </c>
      <c r="C22" s="323">
        <f t="shared" si="5"/>
        <v>100.84905583358506</v>
      </c>
      <c r="D22" s="324">
        <f>B22/B16*100</f>
        <v>122.45142743854083</v>
      </c>
      <c r="E22" s="330">
        <v>2355.83</v>
      </c>
      <c r="F22" s="323">
        <f t="shared" si="6"/>
        <v>99.946120232489079</v>
      </c>
      <c r="G22" s="325">
        <f>E22/E16*100</f>
        <v>122.56924933924371</v>
      </c>
      <c r="H22" s="322">
        <v>2173.9</v>
      </c>
      <c r="I22" s="323">
        <f t="shared" si="7"/>
        <v>100.86766889383819</v>
      </c>
      <c r="J22" s="325">
        <f>H22/H16*100</f>
        <v>120.63817980022198</v>
      </c>
      <c r="K22" s="12"/>
      <c r="L22" s="12"/>
      <c r="M22" s="12"/>
    </row>
    <row r="23" spans="1:13" hidden="1" x14ac:dyDescent="0.25">
      <c r="A23" s="331" t="s">
        <v>112</v>
      </c>
      <c r="B23" s="330">
        <v>3734.85</v>
      </c>
      <c r="C23" s="323">
        <f t="shared" si="5"/>
        <v>100.78200260667536</v>
      </c>
      <c r="D23" s="324">
        <f>B23/B16*100</f>
        <v>123.40900079302139</v>
      </c>
      <c r="E23" s="330">
        <v>2382.3000000000002</v>
      </c>
      <c r="F23" s="323">
        <f t="shared" si="6"/>
        <v>101.12359550561798</v>
      </c>
      <c r="G23" s="325">
        <f>E23/E16*100</f>
        <v>123.94643191608917</v>
      </c>
      <c r="H23" s="322">
        <v>2147.4</v>
      </c>
      <c r="I23" s="323">
        <f t="shared" si="7"/>
        <v>98.780992685956122</v>
      </c>
      <c r="J23" s="325">
        <f>H23/H16*100</f>
        <v>119.16759156492786</v>
      </c>
      <c r="K23" s="12"/>
      <c r="L23" s="12"/>
      <c r="M23" s="12"/>
    </row>
    <row r="24" spans="1:13" hidden="1" x14ac:dyDescent="0.25">
      <c r="A24" s="331" t="s">
        <v>120</v>
      </c>
      <c r="B24" s="333">
        <v>3311.01</v>
      </c>
      <c r="C24" s="318">
        <f t="shared" ref="C24:C31" si="8">B24/B23*100</f>
        <v>88.651753082453126</v>
      </c>
      <c r="D24" s="320">
        <f>B24/B16*100</f>
        <v>109.40424266455196</v>
      </c>
      <c r="E24" s="333">
        <v>2262.54</v>
      </c>
      <c r="F24" s="318">
        <f t="shared" ref="F24:F34" si="9">E24/E23*100</f>
        <v>94.972925324266456</v>
      </c>
      <c r="G24" s="319">
        <f>E24/E16*100</f>
        <v>117.71555222576013</v>
      </c>
      <c r="H24" s="315">
        <v>2068.1</v>
      </c>
      <c r="I24" s="318">
        <f t="shared" ref="I24:I31" si="10">H24/H23*100</f>
        <v>96.307162149576214</v>
      </c>
      <c r="J24" s="319">
        <f>H24/H16*100</f>
        <v>114.76692563817979</v>
      </c>
      <c r="K24" s="12"/>
      <c r="L24" s="12"/>
      <c r="M24" s="12"/>
    </row>
    <row r="25" spans="1:13" hidden="1" x14ac:dyDescent="0.25">
      <c r="A25" s="331" t="s">
        <v>126</v>
      </c>
      <c r="B25" s="330">
        <v>3270.26</v>
      </c>
      <c r="C25" s="323">
        <f t="shared" si="8"/>
        <v>98.769257718943777</v>
      </c>
      <c r="D25" s="324">
        <f>B25/B16*100</f>
        <v>108.05775839280993</v>
      </c>
      <c r="E25" s="330">
        <v>2196.8000000000002</v>
      </c>
      <c r="F25" s="323">
        <f t="shared" si="9"/>
        <v>97.094416010324693</v>
      </c>
      <c r="G25" s="325">
        <f>E25/E16*100</f>
        <v>114.29522798693057</v>
      </c>
      <c r="H25" s="322">
        <v>2037.8</v>
      </c>
      <c r="I25" s="323">
        <f t="shared" si="10"/>
        <v>98.534887094434509</v>
      </c>
      <c r="J25" s="325">
        <f>H25/H16*100</f>
        <v>113.08546059933407</v>
      </c>
      <c r="K25" s="12"/>
      <c r="L25" s="12"/>
      <c r="M25" s="12"/>
    </row>
    <row r="26" spans="1:13" hidden="1" x14ac:dyDescent="0.25">
      <c r="A26" s="331" t="s">
        <v>127</v>
      </c>
      <c r="B26" s="330">
        <v>3404.45</v>
      </c>
      <c r="C26" s="323">
        <f t="shared" si="8"/>
        <v>104.10334346504557</v>
      </c>
      <c r="D26" s="324">
        <f>B26/B16*100</f>
        <v>112.49173936029607</v>
      </c>
      <c r="E26" s="330">
        <v>2201.81</v>
      </c>
      <c r="F26" s="323">
        <f t="shared" si="9"/>
        <v>100.22805899490166</v>
      </c>
      <c r="G26" s="325">
        <f>E26/E16*100</f>
        <v>114.55588853509812</v>
      </c>
      <c r="H26" s="322">
        <v>2066.8000000000002</v>
      </c>
      <c r="I26" s="323">
        <f t="shared" si="10"/>
        <v>101.42310334674652</v>
      </c>
      <c r="J26" s="325">
        <f>H26/H16*100</f>
        <v>114.69478357380689</v>
      </c>
      <c r="K26" s="12"/>
      <c r="L26" s="12"/>
      <c r="M26" s="12"/>
    </row>
    <row r="27" spans="1:13" ht="16.5" hidden="1" thickBot="1" x14ac:dyDescent="0.3">
      <c r="A27" s="331" t="s">
        <v>131</v>
      </c>
      <c r="B27" s="330">
        <v>3476.63</v>
      </c>
      <c r="C27" s="323">
        <f>B27/B26*100</f>
        <v>102.12016625299241</v>
      </c>
      <c r="D27" s="324">
        <f>B27/B16*100</f>
        <v>114.87675125561722</v>
      </c>
      <c r="E27" s="330">
        <v>2225.09</v>
      </c>
      <c r="F27" s="323">
        <f>E27/E26*100</f>
        <v>101.05731193881398</v>
      </c>
      <c r="G27" s="325">
        <f>E27/E16*100</f>
        <v>115.76710162119417</v>
      </c>
      <c r="H27" s="322">
        <v>2093.5</v>
      </c>
      <c r="I27" s="323">
        <f>H27/H26*100</f>
        <v>101.2918521385717</v>
      </c>
      <c r="J27" s="325">
        <f>H27/H16*100</f>
        <v>116.1764705882353</v>
      </c>
      <c r="K27" s="12"/>
      <c r="L27" s="12"/>
      <c r="M27" s="12"/>
    </row>
    <row r="28" spans="1:13" hidden="1" x14ac:dyDescent="0.25">
      <c r="A28" s="334" t="s">
        <v>143</v>
      </c>
      <c r="B28" s="328">
        <v>3437.58</v>
      </c>
      <c r="C28" s="313">
        <f>B28/B27*100</f>
        <v>98.876785852966805</v>
      </c>
      <c r="D28" s="314">
        <v>120.1</v>
      </c>
      <c r="E28" s="335">
        <v>2241.8000000000002</v>
      </c>
      <c r="F28" s="313">
        <f>E28/E27*100</f>
        <v>100.75098085920121</v>
      </c>
      <c r="G28" s="336">
        <f>E28/E16*100</f>
        <v>116.63649039562134</v>
      </c>
      <c r="H28" s="337">
        <v>2116.4</v>
      </c>
      <c r="I28" s="313">
        <f>H28/H27*100</f>
        <v>101.09386195366612</v>
      </c>
      <c r="J28" s="314">
        <f>H28/H16*100</f>
        <v>117.44728079911211</v>
      </c>
      <c r="K28" s="12"/>
      <c r="L28" s="12"/>
      <c r="M28" s="12"/>
    </row>
    <row r="29" spans="1:13" hidden="1" x14ac:dyDescent="0.25">
      <c r="A29" s="338" t="s">
        <v>9</v>
      </c>
      <c r="B29" s="333">
        <v>3458.68</v>
      </c>
      <c r="C29" s="318">
        <f>B29/B28*100</f>
        <v>100.61380389692749</v>
      </c>
      <c r="D29" s="319">
        <f t="shared" ref="D29:D34" si="11">B29/B$28*100</f>
        <v>100.61380389692749</v>
      </c>
      <c r="E29" s="339">
        <v>2295.15</v>
      </c>
      <c r="F29" s="318">
        <f>E29/E28*100</f>
        <v>102.37978410206084</v>
      </c>
      <c r="G29" s="340">
        <f t="shared" ref="G29:G34" si="12">E29/E$28*100</f>
        <v>102.37978410206084</v>
      </c>
      <c r="H29" s="315">
        <v>2159.42</v>
      </c>
      <c r="I29" s="318">
        <f>H29/H28*100</f>
        <v>102.03269703269704</v>
      </c>
      <c r="J29" s="319">
        <f t="shared" ref="J29:J34" si="13">H29/H$28*100</f>
        <v>102.03269703269704</v>
      </c>
      <c r="K29" s="12"/>
      <c r="L29" s="12"/>
      <c r="M29" s="12"/>
    </row>
    <row r="30" spans="1:13" hidden="1" x14ac:dyDescent="0.25">
      <c r="A30" s="338" t="s">
        <v>10</v>
      </c>
      <c r="B30" s="333">
        <v>3610.8</v>
      </c>
      <c r="C30" s="318">
        <f t="shared" si="8"/>
        <v>104.39820972162792</v>
      </c>
      <c r="D30" s="319">
        <f t="shared" si="11"/>
        <v>105.0390100012218</v>
      </c>
      <c r="E30" s="339">
        <v>2360.09</v>
      </c>
      <c r="F30" s="318">
        <f t="shared" si="9"/>
        <v>102.82944469860358</v>
      </c>
      <c r="G30" s="340">
        <f t="shared" si="12"/>
        <v>105.27656347577839</v>
      </c>
      <c r="H30" s="315">
        <v>2190.87</v>
      </c>
      <c r="I30" s="318">
        <f t="shared" si="10"/>
        <v>101.45640959146436</v>
      </c>
      <c r="J30" s="319">
        <f t="shared" si="13"/>
        <v>103.51871101871102</v>
      </c>
      <c r="K30" s="12"/>
      <c r="L30" s="12"/>
      <c r="M30" s="12"/>
    </row>
    <row r="31" spans="1:13" hidden="1" x14ac:dyDescent="0.25">
      <c r="A31" s="338" t="s">
        <v>11</v>
      </c>
      <c r="B31" s="333">
        <v>3757.48</v>
      </c>
      <c r="C31" s="318">
        <f t="shared" si="8"/>
        <v>104.06225767143016</v>
      </c>
      <c r="D31" s="319">
        <f t="shared" si="11"/>
        <v>109.30596524299072</v>
      </c>
      <c r="E31" s="339">
        <v>2423.02</v>
      </c>
      <c r="F31" s="318">
        <f t="shared" si="9"/>
        <v>102.66642373807777</v>
      </c>
      <c r="G31" s="340">
        <f t="shared" si="12"/>
        <v>108.08368275492906</v>
      </c>
      <c r="H31" s="315">
        <v>2204.0500000000002</v>
      </c>
      <c r="I31" s="318">
        <f t="shared" si="10"/>
        <v>100.60158749720432</v>
      </c>
      <c r="J31" s="319">
        <f t="shared" si="13"/>
        <v>104.14146664146664</v>
      </c>
      <c r="K31" s="12"/>
      <c r="L31" s="12"/>
      <c r="M31" s="12"/>
    </row>
    <row r="32" spans="1:13" hidden="1" x14ac:dyDescent="0.25">
      <c r="A32" s="338" t="s">
        <v>12</v>
      </c>
      <c r="B32" s="333">
        <v>3814.09</v>
      </c>
      <c r="C32" s="318">
        <f t="shared" ref="C32:C37" si="14">B32/B31*100</f>
        <v>101.50659484548154</v>
      </c>
      <c r="D32" s="319">
        <f t="shared" si="11"/>
        <v>110.95276328114548</v>
      </c>
      <c r="E32" s="339">
        <v>2406.36</v>
      </c>
      <c r="F32" s="318">
        <f t="shared" si="9"/>
        <v>99.312428291966228</v>
      </c>
      <c r="G32" s="340">
        <f t="shared" si="12"/>
        <v>107.34052993130521</v>
      </c>
      <c r="H32" s="315">
        <v>2212.92</v>
      </c>
      <c r="I32" s="318">
        <f t="shared" ref="I32:I37" si="15">H32/H31*100</f>
        <v>100.40244096095823</v>
      </c>
      <c r="J32" s="319">
        <f t="shared" si="13"/>
        <v>104.56057456057455</v>
      </c>
      <c r="K32" s="12"/>
      <c r="L32" s="12"/>
      <c r="M32" s="12"/>
    </row>
    <row r="33" spans="1:13" hidden="1" x14ac:dyDescent="0.25">
      <c r="A33" s="341" t="s">
        <v>13</v>
      </c>
      <c r="B33" s="330">
        <v>3947.2</v>
      </c>
      <c r="C33" s="323">
        <f t="shared" si="14"/>
        <v>103.48995435346306</v>
      </c>
      <c r="D33" s="325">
        <f t="shared" si="11"/>
        <v>114.82496407356338</v>
      </c>
      <c r="E33" s="342">
        <v>2406.1</v>
      </c>
      <c r="F33" s="343">
        <f t="shared" si="9"/>
        <v>99.989195299123978</v>
      </c>
      <c r="G33" s="344">
        <f t="shared" si="12"/>
        <v>107.32893210812739</v>
      </c>
      <c r="H33" s="345">
        <v>2240.4</v>
      </c>
      <c r="I33" s="323">
        <f t="shared" si="15"/>
        <v>101.2417981671276</v>
      </c>
      <c r="J33" s="325">
        <f t="shared" si="13"/>
        <v>105.85900585900585</v>
      </c>
      <c r="K33" s="12"/>
      <c r="L33" s="12"/>
      <c r="M33" s="12"/>
    </row>
    <row r="34" spans="1:13" hidden="1" x14ac:dyDescent="0.25">
      <c r="A34" s="338" t="s">
        <v>14</v>
      </c>
      <c r="B34" s="333">
        <v>3926.3</v>
      </c>
      <c r="C34" s="318">
        <f t="shared" si="14"/>
        <v>99.470510741791657</v>
      </c>
      <c r="D34" s="319">
        <f t="shared" si="11"/>
        <v>114.21697822305228</v>
      </c>
      <c r="E34" s="339">
        <v>2410.9299999999998</v>
      </c>
      <c r="F34" s="346">
        <f t="shared" si="9"/>
        <v>100.20073978637629</v>
      </c>
      <c r="G34" s="340">
        <f t="shared" si="12"/>
        <v>107.54438397716119</v>
      </c>
      <c r="H34" s="315">
        <v>2270.63</v>
      </c>
      <c r="I34" s="318">
        <f t="shared" si="15"/>
        <v>101.34931262274594</v>
      </c>
      <c r="J34" s="319">
        <f t="shared" si="13"/>
        <v>107.28737478737477</v>
      </c>
      <c r="K34" s="12"/>
      <c r="L34" s="12"/>
      <c r="M34" s="12"/>
    </row>
    <row r="35" spans="1:13" hidden="1" x14ac:dyDescent="0.25">
      <c r="A35" s="338" t="s">
        <v>112</v>
      </c>
      <c r="B35" s="333">
        <v>3709.52</v>
      </c>
      <c r="C35" s="318">
        <f t="shared" si="14"/>
        <v>94.478771362351324</v>
      </c>
      <c r="D35" s="319">
        <f>B35/B$28*100</f>
        <v>107.91079771234415</v>
      </c>
      <c r="E35" s="339">
        <v>2423.37</v>
      </c>
      <c r="F35" s="318">
        <f t="shared" ref="F35:F40" si="16">E35/E34*100</f>
        <v>100.51598345866533</v>
      </c>
      <c r="G35" s="340">
        <f>E35/E$28*100</f>
        <v>108.09929520920687</v>
      </c>
      <c r="H35" s="347">
        <v>2305.1999999999998</v>
      </c>
      <c r="I35" s="318">
        <f t="shared" si="15"/>
        <v>101.52248494911103</v>
      </c>
      <c r="J35" s="319">
        <f>H35/H$28*100</f>
        <v>108.92080892080891</v>
      </c>
      <c r="K35" s="12"/>
      <c r="L35" s="12"/>
      <c r="M35" s="12"/>
    </row>
    <row r="36" spans="1:13" hidden="1" x14ac:dyDescent="0.25">
      <c r="A36" s="338" t="s">
        <v>120</v>
      </c>
      <c r="B36" s="333">
        <v>3718.28</v>
      </c>
      <c r="C36" s="318">
        <f t="shared" si="14"/>
        <v>100.23614915137269</v>
      </c>
      <c r="D36" s="319">
        <f>B36/B$28*100</f>
        <v>108.16562814538135</v>
      </c>
      <c r="E36" s="339">
        <v>2428.86</v>
      </c>
      <c r="F36" s="318">
        <f t="shared" si="16"/>
        <v>100.22654402753193</v>
      </c>
      <c r="G36" s="340">
        <f>E36/E$28*100</f>
        <v>108.34418770630742</v>
      </c>
      <c r="H36" s="347">
        <v>2225.67</v>
      </c>
      <c r="I36" s="318">
        <f t="shared" si="15"/>
        <v>96.549973971889642</v>
      </c>
      <c r="J36" s="319">
        <f>H36/H$28*100</f>
        <v>105.16301266301267</v>
      </c>
      <c r="K36" s="12"/>
      <c r="L36" s="12"/>
      <c r="M36" s="12"/>
    </row>
    <row r="37" spans="1:13" hidden="1" x14ac:dyDescent="0.25">
      <c r="A37" s="348" t="s">
        <v>126</v>
      </c>
      <c r="B37" s="333">
        <v>3475.35</v>
      </c>
      <c r="C37" s="318">
        <f t="shared" si="14"/>
        <v>93.466602837871278</v>
      </c>
      <c r="D37" s="319">
        <f>B37/B$28*100</f>
        <v>101.09873806573229</v>
      </c>
      <c r="E37" s="339">
        <v>2313.62</v>
      </c>
      <c r="F37" s="318">
        <f t="shared" si="16"/>
        <v>95.25538730103834</v>
      </c>
      <c r="G37" s="319">
        <f>E37/E$28*100</f>
        <v>103.20367561780711</v>
      </c>
      <c r="H37" s="333">
        <v>2139.96</v>
      </c>
      <c r="I37" s="318">
        <f t="shared" si="15"/>
        <v>96.149024788041345</v>
      </c>
      <c r="J37" s="319">
        <f>H37/H$28*100</f>
        <v>101.11321111321112</v>
      </c>
      <c r="K37" s="12"/>
      <c r="L37" s="12"/>
      <c r="M37" s="12"/>
    </row>
    <row r="38" spans="1:13" hidden="1" x14ac:dyDescent="0.25">
      <c r="A38" s="348" t="s">
        <v>127</v>
      </c>
      <c r="B38" s="333">
        <v>3484.3</v>
      </c>
      <c r="C38" s="318">
        <f t="shared" ref="C38:C43" si="17">B38/B37*100</f>
        <v>100.25752801876071</v>
      </c>
      <c r="D38" s="319">
        <f>B38/B$28*100</f>
        <v>101.35909564286504</v>
      </c>
      <c r="E38" s="339">
        <v>2259.6999999999998</v>
      </c>
      <c r="F38" s="318">
        <f t="shared" si="16"/>
        <v>97.669453064893972</v>
      </c>
      <c r="G38" s="319">
        <f>E38/E$28*100</f>
        <v>100.79846551877954</v>
      </c>
      <c r="H38" s="333">
        <v>2101.3000000000002</v>
      </c>
      <c r="I38" s="318">
        <f t="shared" ref="I38:I43" si="18">H38/H37*100</f>
        <v>98.193424176152831</v>
      </c>
      <c r="J38" s="319">
        <f>H38/H$28*100</f>
        <v>99.286524286524298</v>
      </c>
      <c r="K38" s="12"/>
      <c r="L38" s="12"/>
      <c r="M38" s="12"/>
    </row>
    <row r="39" spans="1:13" ht="16.5" hidden="1" thickBot="1" x14ac:dyDescent="0.3">
      <c r="A39" s="349" t="s">
        <v>131</v>
      </c>
      <c r="B39" s="350">
        <v>3509.28</v>
      </c>
      <c r="C39" s="351">
        <f t="shared" si="17"/>
        <v>100.71693022988835</v>
      </c>
      <c r="D39" s="352">
        <f>B39/B$28*100</f>
        <v>102.0857696402702</v>
      </c>
      <c r="E39" s="353">
        <v>2268.39</v>
      </c>
      <c r="F39" s="351">
        <f t="shared" si="16"/>
        <v>100.38456432269771</v>
      </c>
      <c r="G39" s="352">
        <f>E39/E$28*100</f>
        <v>101.1861004549915</v>
      </c>
      <c r="H39" s="350">
        <v>2107.6999999999998</v>
      </c>
      <c r="I39" s="351">
        <f t="shared" si="18"/>
        <v>100.30457335934895</v>
      </c>
      <c r="J39" s="352">
        <f>H39/H$28*100</f>
        <v>99.58892458892457</v>
      </c>
      <c r="K39" s="12"/>
      <c r="L39" s="12"/>
      <c r="M39" s="12"/>
    </row>
    <row r="40" spans="1:13" hidden="1" x14ac:dyDescent="0.2">
      <c r="A40" s="334" t="s">
        <v>154</v>
      </c>
      <c r="B40" s="354">
        <v>3484.4</v>
      </c>
      <c r="C40" s="355">
        <f t="shared" si="17"/>
        <v>99.291022659918838</v>
      </c>
      <c r="D40" s="356">
        <f t="shared" ref="D40:D45" si="19">B40/B$40*100</f>
        <v>100</v>
      </c>
      <c r="E40" s="357">
        <v>2298.23</v>
      </c>
      <c r="F40" s="355">
        <f t="shared" si="16"/>
        <v>101.31547044379494</v>
      </c>
      <c r="G40" s="358">
        <f t="shared" ref="G40:G45" si="20">E40/E$40*100</f>
        <v>100</v>
      </c>
      <c r="H40" s="354">
        <v>2131</v>
      </c>
      <c r="I40" s="355">
        <f t="shared" si="18"/>
        <v>101.10547041799119</v>
      </c>
      <c r="J40" s="356">
        <f t="shared" ref="J40:J45" si="21">H40/H$40*100</f>
        <v>100</v>
      </c>
      <c r="K40" s="12"/>
      <c r="L40" s="12"/>
      <c r="M40" s="12"/>
    </row>
    <row r="41" spans="1:13" hidden="1" x14ac:dyDescent="0.25">
      <c r="A41" s="338" t="s">
        <v>9</v>
      </c>
      <c r="B41" s="333">
        <v>3582.03</v>
      </c>
      <c r="C41" s="318">
        <f t="shared" si="17"/>
        <v>102.80191711628974</v>
      </c>
      <c r="D41" s="359">
        <f t="shared" si="19"/>
        <v>102.80191711628974</v>
      </c>
      <c r="E41" s="339">
        <v>2348.34</v>
      </c>
      <c r="F41" s="318">
        <f t="shared" ref="F41:F46" si="22">E41/E40*100</f>
        <v>102.18037359185112</v>
      </c>
      <c r="G41" s="360">
        <f t="shared" si="20"/>
        <v>102.18037359185112</v>
      </c>
      <c r="H41" s="361">
        <v>2192.7199999999998</v>
      </c>
      <c r="I41" s="318">
        <f t="shared" si="18"/>
        <v>102.89629282027218</v>
      </c>
      <c r="J41" s="359">
        <f t="shared" si="21"/>
        <v>102.89629282027218</v>
      </c>
      <c r="K41" s="12"/>
      <c r="L41" s="12"/>
      <c r="M41" s="12"/>
    </row>
    <row r="42" spans="1:13" hidden="1" x14ac:dyDescent="0.25">
      <c r="A42" s="338" t="s">
        <v>10</v>
      </c>
      <c r="B42" s="333">
        <v>3667.61</v>
      </c>
      <c r="C42" s="318">
        <f t="shared" si="17"/>
        <v>102.38914805291972</v>
      </c>
      <c r="D42" s="359">
        <f t="shared" si="19"/>
        <v>105.25800711743771</v>
      </c>
      <c r="E42" s="339">
        <v>2397.3200000000002</v>
      </c>
      <c r="F42" s="318">
        <f t="shared" si="22"/>
        <v>102.08572864236014</v>
      </c>
      <c r="G42" s="360">
        <f t="shared" si="20"/>
        <v>104.31157891072695</v>
      </c>
      <c r="H42" s="361">
        <v>2239.67</v>
      </c>
      <c r="I42" s="318">
        <f t="shared" si="18"/>
        <v>102.14117625597432</v>
      </c>
      <c r="J42" s="359">
        <f t="shared" si="21"/>
        <v>105.09948381041765</v>
      </c>
      <c r="K42" s="12"/>
      <c r="L42" s="12"/>
      <c r="M42" s="12"/>
    </row>
    <row r="43" spans="1:13" hidden="1" x14ac:dyDescent="0.25">
      <c r="A43" s="338" t="s">
        <v>11</v>
      </c>
      <c r="B43" s="333">
        <v>3761.96</v>
      </c>
      <c r="C43" s="318">
        <f t="shared" si="17"/>
        <v>102.57251997895087</v>
      </c>
      <c r="D43" s="359">
        <f t="shared" si="19"/>
        <v>107.96579037997932</v>
      </c>
      <c r="E43" s="339">
        <v>2457.02</v>
      </c>
      <c r="F43" s="318">
        <f t="shared" si="22"/>
        <v>102.49028081357514</v>
      </c>
      <c r="G43" s="360">
        <f t="shared" si="20"/>
        <v>106.9092301466781</v>
      </c>
      <c r="H43" s="361">
        <v>2272.67</v>
      </c>
      <c r="I43" s="318">
        <f t="shared" si="18"/>
        <v>101.47343135372621</v>
      </c>
      <c r="J43" s="359">
        <f t="shared" si="21"/>
        <v>106.64805255748475</v>
      </c>
      <c r="K43" s="12"/>
      <c r="L43" s="12"/>
      <c r="M43" s="12"/>
    </row>
    <row r="44" spans="1:13" hidden="1" x14ac:dyDescent="0.25">
      <c r="A44" s="338" t="s">
        <v>12</v>
      </c>
      <c r="B44" s="333">
        <v>3809.35</v>
      </c>
      <c r="C44" s="318">
        <f t="shared" ref="C44:C49" si="23">B44/B43*100</f>
        <v>101.2597156801242</v>
      </c>
      <c r="D44" s="359">
        <f t="shared" si="19"/>
        <v>109.32585237056594</v>
      </c>
      <c r="E44" s="339">
        <v>2470.25</v>
      </c>
      <c r="F44" s="318">
        <f t="shared" si="22"/>
        <v>100.53845715541591</v>
      </c>
      <c r="G44" s="360">
        <f t="shared" si="20"/>
        <v>107.48489054620293</v>
      </c>
      <c r="H44" s="361">
        <v>2282.61</v>
      </c>
      <c r="I44" s="318">
        <f t="shared" ref="I44:I49" si="24">H44/H43*100</f>
        <v>100.43737102174974</v>
      </c>
      <c r="J44" s="359">
        <f t="shared" si="21"/>
        <v>107.11450023463162</v>
      </c>
      <c r="K44" s="12"/>
      <c r="L44" s="12"/>
      <c r="M44" s="12"/>
    </row>
    <row r="45" spans="1:13" hidden="1" x14ac:dyDescent="0.2">
      <c r="A45" s="362" t="s">
        <v>13</v>
      </c>
      <c r="B45" s="361">
        <v>3854.5</v>
      </c>
      <c r="C45" s="363">
        <f t="shared" si="23"/>
        <v>101.18524157664694</v>
      </c>
      <c r="D45" s="359">
        <f t="shared" si="19"/>
        <v>110.62162782688554</v>
      </c>
      <c r="E45" s="364">
        <v>2532.1999999999998</v>
      </c>
      <c r="F45" s="363">
        <f t="shared" si="22"/>
        <v>102.50784333569476</v>
      </c>
      <c r="G45" s="360">
        <f t="shared" si="20"/>
        <v>110.18044321064471</v>
      </c>
      <c r="H45" s="361">
        <v>2316.8000000000002</v>
      </c>
      <c r="I45" s="363">
        <f t="shared" si="24"/>
        <v>101.49784676313519</v>
      </c>
      <c r="J45" s="359">
        <f t="shared" si="21"/>
        <v>108.71891130924449</v>
      </c>
      <c r="K45" s="12"/>
      <c r="L45" s="12"/>
      <c r="M45" s="12"/>
    </row>
    <row r="46" spans="1:13" hidden="1" x14ac:dyDescent="0.2">
      <c r="A46" s="362" t="s">
        <v>14</v>
      </c>
      <c r="B46" s="361">
        <v>3808.84</v>
      </c>
      <c r="C46" s="363">
        <f t="shared" si="23"/>
        <v>98.815410559086786</v>
      </c>
      <c r="D46" s="359">
        <f t="shared" ref="D46:D51" si="25">B46/B$40*100</f>
        <v>109.31121570428195</v>
      </c>
      <c r="E46" s="364">
        <v>2548.98</v>
      </c>
      <c r="F46" s="363">
        <f t="shared" si="22"/>
        <v>100.66266487639209</v>
      </c>
      <c r="G46" s="360">
        <f t="shared" ref="G46:G51" si="26">E46/E$40*100</f>
        <v>110.91057030845477</v>
      </c>
      <c r="H46" s="361">
        <v>2344.36</v>
      </c>
      <c r="I46" s="363">
        <f t="shared" si="24"/>
        <v>101.18957182320443</v>
      </c>
      <c r="J46" s="359">
        <f t="shared" ref="J46:J51" si="27">H46/H$40*100</f>
        <v>110.01220084467387</v>
      </c>
      <c r="K46" s="12"/>
      <c r="L46" s="12"/>
      <c r="M46" s="12"/>
    </row>
    <row r="47" spans="1:13" hidden="1" x14ac:dyDescent="0.2">
      <c r="A47" s="365" t="s">
        <v>112</v>
      </c>
      <c r="B47" s="366">
        <v>3758.33</v>
      </c>
      <c r="C47" s="367">
        <f t="shared" si="23"/>
        <v>98.673874460465655</v>
      </c>
      <c r="D47" s="368">
        <f t="shared" si="25"/>
        <v>107.86161175525197</v>
      </c>
      <c r="E47" s="369">
        <v>2617.46</v>
      </c>
      <c r="F47" s="367">
        <f>E47/E46*100</f>
        <v>102.68656482200724</v>
      </c>
      <c r="G47" s="370">
        <f t="shared" si="26"/>
        <v>113.89025467424932</v>
      </c>
      <c r="H47" s="366">
        <v>2354.6</v>
      </c>
      <c r="I47" s="367">
        <f t="shared" si="24"/>
        <v>100.4367929840127</v>
      </c>
      <c r="J47" s="368">
        <f t="shared" si="27"/>
        <v>110.49272641952135</v>
      </c>
      <c r="K47" s="12"/>
      <c r="L47" s="12"/>
      <c r="M47" s="12"/>
    </row>
    <row r="48" spans="1:13" hidden="1" x14ac:dyDescent="0.2">
      <c r="A48" s="365" t="s">
        <v>120</v>
      </c>
      <c r="B48" s="366">
        <v>3877.71</v>
      </c>
      <c r="C48" s="367">
        <f t="shared" si="23"/>
        <v>103.17641079947744</v>
      </c>
      <c r="D48" s="368">
        <f t="shared" si="25"/>
        <v>111.28773963953623</v>
      </c>
      <c r="E48" s="369">
        <v>2590.12</v>
      </c>
      <c r="F48" s="367">
        <f>E48/E47*100</f>
        <v>98.955475919402772</v>
      </c>
      <c r="G48" s="370">
        <f t="shared" si="26"/>
        <v>112.70064353872327</v>
      </c>
      <c r="H48" s="366">
        <v>2371.96</v>
      </c>
      <c r="I48" s="367">
        <f t="shared" si="24"/>
        <v>100.7372802174467</v>
      </c>
      <c r="J48" s="368">
        <f t="shared" si="27"/>
        <v>111.30736743312998</v>
      </c>
      <c r="K48" s="12"/>
      <c r="L48" s="12"/>
      <c r="M48" s="12"/>
    </row>
    <row r="49" spans="1:13" hidden="1" x14ac:dyDescent="0.2">
      <c r="A49" s="365" t="s">
        <v>126</v>
      </c>
      <c r="B49" s="366">
        <v>3758.21</v>
      </c>
      <c r="C49" s="367">
        <f t="shared" si="23"/>
        <v>96.918284245082802</v>
      </c>
      <c r="D49" s="368">
        <f t="shared" si="25"/>
        <v>107.85816783377338</v>
      </c>
      <c r="E49" s="369">
        <v>2496.67</v>
      </c>
      <c r="F49" s="367">
        <f>E49/E48*100</f>
        <v>96.392059055178919</v>
      </c>
      <c r="G49" s="370">
        <f t="shared" si="26"/>
        <v>108.63447087541283</v>
      </c>
      <c r="H49" s="366">
        <v>2442.54</v>
      </c>
      <c r="I49" s="367">
        <f t="shared" si="24"/>
        <v>102.97559823943068</v>
      </c>
      <c r="J49" s="368">
        <f t="shared" si="27"/>
        <v>114.61942749882684</v>
      </c>
      <c r="K49" s="12"/>
      <c r="L49" s="12"/>
      <c r="M49" s="12"/>
    </row>
    <row r="50" spans="1:13" hidden="1" x14ac:dyDescent="0.2">
      <c r="A50" s="365" t="s">
        <v>127</v>
      </c>
      <c r="B50" s="366">
        <v>3894.63</v>
      </c>
      <c r="C50" s="367">
        <f>B50/B49*100</f>
        <v>103.62991956277057</v>
      </c>
      <c r="D50" s="368">
        <f t="shared" si="25"/>
        <v>111.77333256801745</v>
      </c>
      <c r="E50" s="369">
        <v>2539.16</v>
      </c>
      <c r="F50" s="367">
        <f>E50/E49*100</f>
        <v>101.70186688669307</v>
      </c>
      <c r="G50" s="370">
        <f t="shared" si="26"/>
        <v>110.48328496277568</v>
      </c>
      <c r="H50" s="366">
        <v>2464.96</v>
      </c>
      <c r="I50" s="367">
        <f>H50/H49*100</f>
        <v>100.91789694334588</v>
      </c>
      <c r="J50" s="368">
        <f t="shared" si="27"/>
        <v>115.67151572031911</v>
      </c>
      <c r="K50" s="12"/>
      <c r="L50" s="12"/>
      <c r="M50" s="12"/>
    </row>
    <row r="51" spans="1:13" hidden="1" x14ac:dyDescent="0.2">
      <c r="A51" s="365" t="s">
        <v>131</v>
      </c>
      <c r="B51" s="366">
        <v>3912.55</v>
      </c>
      <c r="C51" s="367">
        <f>B51/B50*100</f>
        <v>100.46012073033896</v>
      </c>
      <c r="D51" s="368">
        <f t="shared" si="25"/>
        <v>112.2876248421536</v>
      </c>
      <c r="E51" s="369">
        <v>2618.0300000000002</v>
      </c>
      <c r="F51" s="367">
        <f>E51/E50*100</f>
        <v>103.10614533940358</v>
      </c>
      <c r="G51" s="370">
        <f t="shared" si="26"/>
        <v>113.91505636946695</v>
      </c>
      <c r="H51" s="366">
        <v>2519.35</v>
      </c>
      <c r="I51" s="367">
        <f>H51/H50*100</f>
        <v>102.20652667791769</v>
      </c>
      <c r="J51" s="368">
        <f t="shared" si="27"/>
        <v>118.22383857343969</v>
      </c>
      <c r="K51" s="12"/>
      <c r="L51" s="12"/>
      <c r="M51" s="12"/>
    </row>
    <row r="52" spans="1:13" ht="16.5" hidden="1" thickBot="1" x14ac:dyDescent="0.25">
      <c r="A52" s="371" t="s">
        <v>254</v>
      </c>
      <c r="B52" s="372">
        <v>4663.51</v>
      </c>
      <c r="C52" s="373">
        <v>98.945726894678785</v>
      </c>
      <c r="D52" s="374">
        <v>104.97088462568681</v>
      </c>
      <c r="E52" s="372">
        <v>3171.84</v>
      </c>
      <c r="F52" s="373">
        <v>101.01755157027794</v>
      </c>
      <c r="G52" s="374">
        <v>104.26755905615349</v>
      </c>
      <c r="H52" s="372">
        <v>2871.48</v>
      </c>
      <c r="I52" s="373">
        <v>101.24213309828119</v>
      </c>
      <c r="J52" s="374">
        <v>110.06309075716574</v>
      </c>
      <c r="K52" s="12"/>
      <c r="L52" s="12"/>
      <c r="M52" s="12"/>
    </row>
    <row r="53" spans="1:13" ht="16.5" hidden="1" thickBot="1" x14ac:dyDescent="0.25">
      <c r="A53" s="891" t="s">
        <v>257</v>
      </c>
      <c r="B53" s="892"/>
      <c r="C53" s="892"/>
      <c r="D53" s="892"/>
      <c r="E53" s="892"/>
      <c r="F53" s="892"/>
      <c r="G53" s="892"/>
      <c r="H53" s="892"/>
      <c r="I53" s="892"/>
      <c r="J53" s="893"/>
      <c r="K53" s="12"/>
      <c r="L53" s="12"/>
      <c r="M53" s="12"/>
    </row>
    <row r="54" spans="1:13" hidden="1" x14ac:dyDescent="0.2">
      <c r="A54" s="375" t="s">
        <v>9</v>
      </c>
      <c r="B54" s="376">
        <v>4636.76</v>
      </c>
      <c r="C54" s="355">
        <f>B54/B52*100</f>
        <v>99.426397713310365</v>
      </c>
      <c r="D54" s="356">
        <f>B54/B$52*100</f>
        <v>99.426397713310365</v>
      </c>
      <c r="E54" s="376">
        <v>3230.64</v>
      </c>
      <c r="F54" s="355">
        <f>E54/E52*100</f>
        <v>101.85381355932202</v>
      </c>
      <c r="G54" s="356">
        <f t="shared" ref="G54:G61" si="28">E54/E$52*100</f>
        <v>101.85381355932202</v>
      </c>
      <c r="H54" s="376">
        <v>2922.88</v>
      </c>
      <c r="I54" s="355">
        <f>H54/H52*100</f>
        <v>101.79001769122544</v>
      </c>
      <c r="J54" s="356">
        <f t="shared" ref="J54:J61" si="29">H54/H$52*100</f>
        <v>101.79001769122544</v>
      </c>
      <c r="K54" s="12"/>
      <c r="L54" s="12"/>
      <c r="M54" s="12"/>
    </row>
    <row r="55" spans="1:13" hidden="1" x14ac:dyDescent="0.2">
      <c r="A55" s="377" t="s">
        <v>10</v>
      </c>
      <c r="B55" s="378">
        <v>4730.58</v>
      </c>
      <c r="C55" s="363">
        <f>B55/B54*100</f>
        <v>102.02339564696037</v>
      </c>
      <c r="D55" s="359">
        <f t="shared" ref="D55:D61" si="30">B55/B$52*100</f>
        <v>101.438187116571</v>
      </c>
      <c r="E55" s="378">
        <v>3288.8</v>
      </c>
      <c r="F55" s="363">
        <f t="shared" ref="F55:F62" si="31">E55/E54*100</f>
        <v>101.80026248668996</v>
      </c>
      <c r="G55" s="359">
        <f t="shared" si="28"/>
        <v>103.68744955609361</v>
      </c>
      <c r="H55" s="378">
        <v>2998.3</v>
      </c>
      <c r="I55" s="363">
        <f t="shared" ref="I55:I62" si="32">H55/H54*100</f>
        <v>102.58033172761112</v>
      </c>
      <c r="J55" s="359">
        <f t="shared" si="29"/>
        <v>104.41653781325311</v>
      </c>
      <c r="K55" s="12"/>
      <c r="L55" s="12"/>
      <c r="M55" s="12"/>
    </row>
    <row r="56" spans="1:13" hidden="1" x14ac:dyDescent="0.2">
      <c r="A56" s="379" t="s">
        <v>11</v>
      </c>
      <c r="B56" s="380">
        <v>4763.34</v>
      </c>
      <c r="C56" s="367">
        <f t="shared" ref="C56:C62" si="33">B56/B55*100</f>
        <v>100.69251550549826</v>
      </c>
      <c r="D56" s="368">
        <f t="shared" si="30"/>
        <v>102.14066229084959</v>
      </c>
      <c r="E56" s="380">
        <v>3388</v>
      </c>
      <c r="F56" s="367">
        <f t="shared" si="31"/>
        <v>103.0162977377767</v>
      </c>
      <c r="G56" s="368">
        <f t="shared" si="28"/>
        <v>106.81497175141243</v>
      </c>
      <c r="H56" s="380">
        <v>3080.4</v>
      </c>
      <c r="I56" s="367">
        <f t="shared" si="32"/>
        <v>102.73821832371677</v>
      </c>
      <c r="J56" s="368">
        <f t="shared" si="29"/>
        <v>107.27569058464626</v>
      </c>
      <c r="K56" s="12"/>
      <c r="L56" s="12"/>
      <c r="M56" s="12"/>
    </row>
    <row r="57" spans="1:13" hidden="1" x14ac:dyDescent="0.2">
      <c r="A57" s="379" t="s">
        <v>12</v>
      </c>
      <c r="B57" s="380">
        <v>4923.8</v>
      </c>
      <c r="C57" s="367">
        <f t="shared" si="33"/>
        <v>103.3686446904903</v>
      </c>
      <c r="D57" s="368">
        <f t="shared" si="30"/>
        <v>105.58141828794191</v>
      </c>
      <c r="E57" s="380">
        <v>3444.6</v>
      </c>
      <c r="F57" s="367">
        <f t="shared" si="31"/>
        <v>101.67060212514758</v>
      </c>
      <c r="G57" s="368">
        <f t="shared" si="28"/>
        <v>108.5994249394673</v>
      </c>
      <c r="H57" s="380">
        <v>3137.5</v>
      </c>
      <c r="I57" s="367">
        <f t="shared" si="32"/>
        <v>101.85365536943254</v>
      </c>
      <c r="J57" s="368">
        <f t="shared" si="29"/>
        <v>109.26421218326439</v>
      </c>
      <c r="K57" s="12"/>
      <c r="L57" s="12"/>
      <c r="M57" s="12"/>
    </row>
    <row r="58" spans="1:13" hidden="1" x14ac:dyDescent="0.2">
      <c r="A58" s="379" t="s">
        <v>13</v>
      </c>
      <c r="B58" s="380">
        <v>5473.72</v>
      </c>
      <c r="C58" s="367">
        <f t="shared" si="33"/>
        <v>111.16860961046346</v>
      </c>
      <c r="D58" s="368">
        <f t="shared" si="30"/>
        <v>117.37339471771261</v>
      </c>
      <c r="E58" s="380">
        <v>3637</v>
      </c>
      <c r="F58" s="367">
        <f t="shared" si="31"/>
        <v>105.58555420077805</v>
      </c>
      <c r="G58" s="368">
        <f t="shared" si="28"/>
        <v>114.66530468119451</v>
      </c>
      <c r="H58" s="380">
        <v>3235.71</v>
      </c>
      <c r="I58" s="367">
        <f t="shared" si="32"/>
        <v>103.13019920318725</v>
      </c>
      <c r="J58" s="368">
        <f t="shared" si="29"/>
        <v>112.68439968239375</v>
      </c>
      <c r="K58" s="12"/>
      <c r="L58" s="12"/>
      <c r="M58" s="12"/>
    </row>
    <row r="59" spans="1:13" hidden="1" x14ac:dyDescent="0.2">
      <c r="A59" s="379" t="s">
        <v>14</v>
      </c>
      <c r="B59" s="380">
        <v>4886.84</v>
      </c>
      <c r="C59" s="367">
        <f t="shared" si="33"/>
        <v>89.278223950074178</v>
      </c>
      <c r="D59" s="368">
        <f t="shared" si="30"/>
        <v>104.78888219388401</v>
      </c>
      <c r="E59" s="380">
        <v>3571.24</v>
      </c>
      <c r="F59" s="367">
        <f t="shared" si="31"/>
        <v>98.191916414627428</v>
      </c>
      <c r="G59" s="368">
        <f t="shared" si="28"/>
        <v>112.59206012913639</v>
      </c>
      <c r="H59" s="380">
        <v>3281.88</v>
      </c>
      <c r="I59" s="367">
        <f t="shared" si="32"/>
        <v>101.42688930713817</v>
      </c>
      <c r="J59" s="368">
        <f t="shared" si="29"/>
        <v>114.29228133227465</v>
      </c>
      <c r="K59" s="12"/>
      <c r="L59" s="12"/>
      <c r="M59" s="12"/>
    </row>
    <row r="60" spans="1:13" hidden="1" x14ac:dyDescent="0.2">
      <c r="A60" s="379" t="s">
        <v>112</v>
      </c>
      <c r="B60" s="380">
        <v>4926.45</v>
      </c>
      <c r="C60" s="367">
        <f t="shared" si="33"/>
        <v>100.81054423717575</v>
      </c>
      <c r="D60" s="368">
        <f t="shared" si="30"/>
        <v>105.63824243970743</v>
      </c>
      <c r="E60" s="380">
        <v>3592.64</v>
      </c>
      <c r="F60" s="367">
        <f t="shared" si="31"/>
        <v>100.59923163943057</v>
      </c>
      <c r="G60" s="368">
        <f t="shared" si="28"/>
        <v>113.26674737691687</v>
      </c>
      <c r="H60" s="380">
        <v>3180.11</v>
      </c>
      <c r="I60" s="367">
        <f t="shared" si="32"/>
        <v>96.899033480809777</v>
      </c>
      <c r="J60" s="368">
        <f t="shared" si="29"/>
        <v>110.74811595414211</v>
      </c>
      <c r="K60" s="12"/>
      <c r="L60" s="12"/>
      <c r="M60" s="12"/>
    </row>
    <row r="61" spans="1:13" hidden="1" x14ac:dyDescent="0.2">
      <c r="A61" s="377" t="s">
        <v>120</v>
      </c>
      <c r="B61" s="378">
        <v>4913.3500000000004</v>
      </c>
      <c r="C61" s="363">
        <f>B61/B60*100</f>
        <v>99.73408844096663</v>
      </c>
      <c r="D61" s="359">
        <f t="shared" si="30"/>
        <v>105.35733814230055</v>
      </c>
      <c r="E61" s="378">
        <v>3552.92</v>
      </c>
      <c r="F61" s="363">
        <f>E61/E60*100</f>
        <v>98.894406341854463</v>
      </c>
      <c r="G61" s="359">
        <f t="shared" si="28"/>
        <v>112.01447740112994</v>
      </c>
      <c r="H61" s="378">
        <v>3017.5</v>
      </c>
      <c r="I61" s="363">
        <f>H61/H60*100</f>
        <v>94.886654864139913</v>
      </c>
      <c r="J61" s="359">
        <f t="shared" si="29"/>
        <v>105.08518255394431</v>
      </c>
      <c r="K61" s="12"/>
      <c r="L61" s="12"/>
      <c r="M61" s="12"/>
    </row>
    <row r="62" spans="1:13" hidden="1" x14ac:dyDescent="0.2">
      <c r="A62" s="377" t="s">
        <v>126</v>
      </c>
      <c r="B62" s="378">
        <v>4746.9399999999996</v>
      </c>
      <c r="C62" s="363">
        <f t="shared" si="33"/>
        <v>96.613105111583735</v>
      </c>
      <c r="D62" s="359">
        <f>B62/B$52*100</f>
        <v>101.78899584218752</v>
      </c>
      <c r="E62" s="378">
        <v>3429.76</v>
      </c>
      <c r="F62" s="363">
        <f t="shared" si="31"/>
        <v>96.533555498012902</v>
      </c>
      <c r="G62" s="359">
        <f>E62/E$52*100</f>
        <v>108.13155770782889</v>
      </c>
      <c r="H62" s="378">
        <v>2996.05</v>
      </c>
      <c r="I62" s="363">
        <f t="shared" si="32"/>
        <v>99.289146644573322</v>
      </c>
      <c r="J62" s="359">
        <f>H62/H$52*100</f>
        <v>104.33818100770335</v>
      </c>
      <c r="K62" s="12"/>
      <c r="L62" s="12"/>
      <c r="M62" s="12"/>
    </row>
    <row r="63" spans="1:13" hidden="1" x14ac:dyDescent="0.2">
      <c r="A63" s="381" t="s">
        <v>127</v>
      </c>
      <c r="B63" s="382">
        <v>4675.8999999999996</v>
      </c>
      <c r="C63" s="383">
        <f>B63/B62*100</f>
        <v>98.503456963854603</v>
      </c>
      <c r="D63" s="384">
        <f>B63/B$52*100</f>
        <v>100.26567971334894</v>
      </c>
      <c r="E63" s="382">
        <v>3401.8</v>
      </c>
      <c r="F63" s="383">
        <f>E63/E62*100</f>
        <v>99.184782608695656</v>
      </c>
      <c r="G63" s="384">
        <f>E63/E$52*100</f>
        <v>107.25005044390639</v>
      </c>
      <c r="H63" s="382">
        <v>3043.7</v>
      </c>
      <c r="I63" s="383">
        <f>H63/H62*100</f>
        <v>101.59042739607149</v>
      </c>
      <c r="J63" s="384">
        <f>H63/H$52*100</f>
        <v>105.99760402301253</v>
      </c>
      <c r="K63" s="12"/>
      <c r="L63" s="12"/>
      <c r="M63" s="12"/>
    </row>
    <row r="64" spans="1:13" hidden="1" x14ac:dyDescent="0.2">
      <c r="A64" s="379" t="s">
        <v>131</v>
      </c>
      <c r="B64" s="380">
        <v>4645.1000000000004</v>
      </c>
      <c r="C64" s="367">
        <f>B64/B63*100</f>
        <v>99.341303278513237</v>
      </c>
      <c r="D64" s="368">
        <f>B64/B$52*100</f>
        <v>99.605232968300712</v>
      </c>
      <c r="E64" s="380">
        <v>3472.7</v>
      </c>
      <c r="F64" s="367">
        <f>E64/E63*100</f>
        <v>102.08419072255863</v>
      </c>
      <c r="G64" s="368">
        <f>E64/E$52*100</f>
        <v>109.48534604519773</v>
      </c>
      <c r="H64" s="380">
        <v>3139.4</v>
      </c>
      <c r="I64" s="367">
        <f>H64/H63*100</f>
        <v>103.14419949403688</v>
      </c>
      <c r="J64" s="368">
        <f>H64/H$52*100</f>
        <v>109.33038015239529</v>
      </c>
      <c r="K64" s="12"/>
      <c r="L64" s="12"/>
      <c r="M64" s="12"/>
    </row>
    <row r="65" spans="1:13" ht="16.5" hidden="1" thickBot="1" x14ac:dyDescent="0.25">
      <c r="A65" s="371" t="s">
        <v>297</v>
      </c>
      <c r="B65" s="372">
        <v>4758.3999999999996</v>
      </c>
      <c r="C65" s="373">
        <f>B65/B64*100</f>
        <v>102.43912940517963</v>
      </c>
      <c r="D65" s="374">
        <f>B65/B$52*100</f>
        <v>102.0347334947282</v>
      </c>
      <c r="E65" s="372">
        <v>3603.54</v>
      </c>
      <c r="F65" s="373">
        <f>E65/E64*100</f>
        <v>103.76767356811702</v>
      </c>
      <c r="G65" s="374">
        <f>E65/E$52*100</f>
        <v>113.61039648910412</v>
      </c>
      <c r="H65" s="372">
        <v>3297.89</v>
      </c>
      <c r="I65" s="373">
        <f>H65/H64*100</f>
        <v>105.04841689494808</v>
      </c>
      <c r="J65" s="374">
        <f>H65/H$52*100</f>
        <v>114.84983353531976</v>
      </c>
      <c r="K65" s="12"/>
      <c r="L65" s="12"/>
      <c r="M65" s="12"/>
    </row>
    <row r="66" spans="1:13" ht="16.5" hidden="1" customHeight="1" thickBot="1" x14ac:dyDescent="0.25">
      <c r="A66" s="891" t="s">
        <v>299</v>
      </c>
      <c r="B66" s="892"/>
      <c r="C66" s="892"/>
      <c r="D66" s="892"/>
      <c r="E66" s="892"/>
      <c r="F66" s="892"/>
      <c r="G66" s="892"/>
      <c r="H66" s="892"/>
      <c r="I66" s="892"/>
      <c r="J66" s="893"/>
      <c r="K66" s="12"/>
      <c r="L66" s="12"/>
      <c r="M66" s="12"/>
    </row>
    <row r="67" spans="1:13" ht="16.5" hidden="1" customHeight="1" x14ac:dyDescent="0.2">
      <c r="A67" s="385" t="s">
        <v>9</v>
      </c>
      <c r="B67" s="386">
        <v>5223.7700000000004</v>
      </c>
      <c r="C67" s="387">
        <f>B67/B65*100</f>
        <v>109.77996805648959</v>
      </c>
      <c r="D67" s="388">
        <f>B67/B$65*100</f>
        <v>109.77996805648959</v>
      </c>
      <c r="E67" s="386">
        <v>3900.95</v>
      </c>
      <c r="F67" s="387">
        <f>E67/E65*100</f>
        <v>108.25327317027144</v>
      </c>
      <c r="G67" s="388">
        <f>E67/E$65*100</f>
        <v>108.25327317027144</v>
      </c>
      <c r="H67" s="386">
        <v>3592.51</v>
      </c>
      <c r="I67" s="387">
        <f>H67/H65*100</f>
        <v>108.93359087173921</v>
      </c>
      <c r="J67" s="388">
        <f>H67/H$65*100</f>
        <v>108.93359087173921</v>
      </c>
      <c r="K67" s="12"/>
      <c r="L67" s="12"/>
      <c r="M67" s="12"/>
    </row>
    <row r="68" spans="1:13" ht="16.5" hidden="1" customHeight="1" x14ac:dyDescent="0.2">
      <c r="A68" s="379" t="s">
        <v>10</v>
      </c>
      <c r="B68" s="380">
        <v>5449.3</v>
      </c>
      <c r="C68" s="367">
        <f>B68/B67*100</f>
        <v>104.31737997653035</v>
      </c>
      <c r="D68" s="368">
        <f>B68/B$65*100</f>
        <v>114.51958641560189</v>
      </c>
      <c r="E68" s="380">
        <v>4060.44</v>
      </c>
      <c r="F68" s="367">
        <f>E68/E67*100</f>
        <v>104.08849126494827</v>
      </c>
      <c r="G68" s="368">
        <f>E68/E$65*100</f>
        <v>112.67919878785861</v>
      </c>
      <c r="H68" s="380">
        <v>3730.03</v>
      </c>
      <c r="I68" s="367">
        <f>H68/H67*100</f>
        <v>103.82796429237497</v>
      </c>
      <c r="J68" s="368">
        <f>H68/H$65*100</f>
        <v>113.10352983271123</v>
      </c>
      <c r="K68" s="12"/>
      <c r="L68" s="12"/>
      <c r="M68" s="12"/>
    </row>
    <row r="69" spans="1:13" ht="16.5" hidden="1" customHeight="1" x14ac:dyDescent="0.2">
      <c r="A69" s="379" t="s">
        <v>11</v>
      </c>
      <c r="B69" s="380">
        <v>5698.93</v>
      </c>
      <c r="C69" s="367">
        <f>B69/B68*100</f>
        <v>104.58095535206357</v>
      </c>
      <c r="D69" s="368">
        <f>B69/B$65*100</f>
        <v>119.76567753866847</v>
      </c>
      <c r="E69" s="380">
        <v>4141.03</v>
      </c>
      <c r="F69" s="367">
        <f>E69/E68*100</f>
        <v>101.98476027228575</v>
      </c>
      <c r="G69" s="368">
        <f>E69/E$65*100</f>
        <v>114.91561076052992</v>
      </c>
      <c r="H69" s="380">
        <v>3774.34</v>
      </c>
      <c r="I69" s="367">
        <f>H69/H68*100</f>
        <v>101.18792610247102</v>
      </c>
      <c r="J69" s="368">
        <f>H69/H$65*100</f>
        <v>114.4471161864101</v>
      </c>
      <c r="K69" s="12"/>
      <c r="L69" s="12"/>
      <c r="M69" s="12"/>
    </row>
    <row r="70" spans="1:13" ht="16.5" hidden="1" customHeight="1" x14ac:dyDescent="0.2">
      <c r="A70" s="377" t="s">
        <v>12</v>
      </c>
      <c r="B70" s="378">
        <v>5747.51</v>
      </c>
      <c r="C70" s="367">
        <f t="shared" ref="C70:C73" si="34">B70/B69*100</f>
        <v>100.85244072132839</v>
      </c>
      <c r="D70" s="368">
        <f t="shared" ref="D70:D71" si="35">B70/B$65*100</f>
        <v>120.78660894418294</v>
      </c>
      <c r="E70" s="380">
        <v>4174.51</v>
      </c>
      <c r="F70" s="367">
        <f t="shared" ref="F70:F73" si="36">E70/E69*100</f>
        <v>100.80849450499032</v>
      </c>
      <c r="G70" s="368">
        <f t="shared" ref="G70:G71" si="37">E70/E$65*100</f>
        <v>115.84469715890486</v>
      </c>
      <c r="H70" s="380">
        <v>3785.74</v>
      </c>
      <c r="I70" s="367">
        <f t="shared" ref="I70:I73" si="38">H70/H69*100</f>
        <v>100.30203956188366</v>
      </c>
      <c r="J70" s="368">
        <f t="shared" ref="J70:J71" si="39">H70/H$65*100</f>
        <v>114.79279175472803</v>
      </c>
      <c r="K70" s="12"/>
      <c r="L70" s="12"/>
      <c r="M70" s="12"/>
    </row>
    <row r="71" spans="1:13" ht="16.5" hidden="1" customHeight="1" x14ac:dyDescent="0.2">
      <c r="A71" s="379" t="s">
        <v>13</v>
      </c>
      <c r="B71" s="380">
        <v>5664.71</v>
      </c>
      <c r="C71" s="367">
        <f t="shared" si="34"/>
        <v>98.559376147235938</v>
      </c>
      <c r="D71" s="368">
        <f t="shared" si="35"/>
        <v>119.04652824478816</v>
      </c>
      <c r="E71" s="380">
        <v>4204.16</v>
      </c>
      <c r="F71" s="367">
        <f t="shared" si="36"/>
        <v>100.71026300092704</v>
      </c>
      <c r="G71" s="368">
        <f t="shared" si="37"/>
        <v>116.66749918136054</v>
      </c>
      <c r="H71" s="380">
        <v>3824.29</v>
      </c>
      <c r="I71" s="367">
        <f t="shared" si="38"/>
        <v>101.01829497007191</v>
      </c>
      <c r="J71" s="368">
        <f t="shared" si="39"/>
        <v>115.96172097917155</v>
      </c>
      <c r="K71" s="12"/>
      <c r="L71" s="12"/>
      <c r="M71" s="12"/>
    </row>
    <row r="72" spans="1:13" ht="16.5" hidden="1" customHeight="1" x14ac:dyDescent="0.2">
      <c r="A72" s="379" t="s">
        <v>14</v>
      </c>
      <c r="B72" s="380">
        <v>5577.76</v>
      </c>
      <c r="C72" s="367">
        <f t="shared" si="34"/>
        <v>98.465058228929635</v>
      </c>
      <c r="D72" s="368">
        <f t="shared" ref="D72:D73" si="40">B72/B$65*100</f>
        <v>117.21923335574984</v>
      </c>
      <c r="E72" s="380">
        <v>4148.72</v>
      </c>
      <c r="F72" s="367">
        <f t="shared" si="36"/>
        <v>98.681306134875939</v>
      </c>
      <c r="G72" s="368">
        <f t="shared" ref="G72:G73" si="41">E72/E$65*100</f>
        <v>115.12901202706229</v>
      </c>
      <c r="H72" s="380">
        <v>3792.68</v>
      </c>
      <c r="I72" s="367">
        <f t="shared" si="38"/>
        <v>99.173441344667907</v>
      </c>
      <c r="J72" s="368">
        <f t="shared" ref="J72:J73" si="42">H72/H$65*100</f>
        <v>115.00322933754612</v>
      </c>
      <c r="K72" s="12"/>
      <c r="L72" s="12"/>
      <c r="M72" s="12"/>
    </row>
    <row r="73" spans="1:13" ht="16.5" hidden="1" customHeight="1" x14ac:dyDescent="0.2">
      <c r="A73" s="377" t="s">
        <v>112</v>
      </c>
      <c r="B73" s="378">
        <v>5623.5</v>
      </c>
      <c r="C73" s="363">
        <f t="shared" si="34"/>
        <v>100.82004245431857</v>
      </c>
      <c r="D73" s="359">
        <f t="shared" si="40"/>
        <v>118.18048083389377</v>
      </c>
      <c r="E73" s="378">
        <v>4224.0200000000004</v>
      </c>
      <c r="F73" s="363">
        <f t="shared" si="36"/>
        <v>101.81501764399623</v>
      </c>
      <c r="G73" s="359">
        <f t="shared" si="41"/>
        <v>117.218623908712</v>
      </c>
      <c r="H73" s="378">
        <v>3765.76</v>
      </c>
      <c r="I73" s="363">
        <f t="shared" si="38"/>
        <v>99.290211670902906</v>
      </c>
      <c r="J73" s="359">
        <f t="shared" si="42"/>
        <v>114.18694983762346</v>
      </c>
      <c r="K73" s="12"/>
      <c r="L73" s="12"/>
      <c r="M73" s="12"/>
    </row>
    <row r="74" spans="1:13" ht="16.5" hidden="1" customHeight="1" x14ac:dyDescent="0.2">
      <c r="A74" s="377" t="s">
        <v>120</v>
      </c>
      <c r="B74" s="378">
        <v>5652.44</v>
      </c>
      <c r="C74" s="363">
        <f t="shared" ref="C74:C75" si="43">B74/B73*100</f>
        <v>100.51462612252155</v>
      </c>
      <c r="D74" s="359">
        <f t="shared" ref="D74:D75" si="44">B74/B$65*100</f>
        <v>118.78866845998655</v>
      </c>
      <c r="E74" s="378">
        <v>4125.17</v>
      </c>
      <c r="F74" s="363">
        <f t="shared" ref="F74:F75" si="45">E74/E73*100</f>
        <v>97.659812216798201</v>
      </c>
      <c r="G74" s="359">
        <f t="shared" ref="G74:G75" si="46">E74/E$65*100</f>
        <v>114.47548799236307</v>
      </c>
      <c r="H74" s="378">
        <v>3583.85</v>
      </c>
      <c r="I74" s="363">
        <f t="shared" ref="I74:I75" si="47">H74/H73*100</f>
        <v>95.169368201903453</v>
      </c>
      <c r="J74" s="359">
        <f t="shared" ref="J74:J75" si="48">H74/H$65*100</f>
        <v>108.67099872949069</v>
      </c>
      <c r="K74" s="12"/>
      <c r="L74" s="12"/>
      <c r="M74" s="12"/>
    </row>
    <row r="75" spans="1:13" ht="16.5" hidden="1" customHeight="1" x14ac:dyDescent="0.2">
      <c r="A75" s="389" t="s">
        <v>126</v>
      </c>
      <c r="B75" s="390">
        <v>5500.74</v>
      </c>
      <c r="C75" s="391">
        <f t="shared" si="43"/>
        <v>97.316203267969243</v>
      </c>
      <c r="D75" s="392">
        <f t="shared" si="44"/>
        <v>115.60062205783457</v>
      </c>
      <c r="E75" s="390">
        <v>3994.18</v>
      </c>
      <c r="F75" s="391">
        <f t="shared" si="45"/>
        <v>96.824615712806988</v>
      </c>
      <c r="G75" s="392">
        <f t="shared" si="46"/>
        <v>110.84045133396604</v>
      </c>
      <c r="H75" s="390">
        <v>3516.69</v>
      </c>
      <c r="I75" s="391">
        <f t="shared" si="47"/>
        <v>98.126037641084324</v>
      </c>
      <c r="J75" s="392">
        <f t="shared" si="48"/>
        <v>106.63454511824229</v>
      </c>
      <c r="K75" s="12"/>
      <c r="L75" s="12"/>
      <c r="M75" s="12"/>
    </row>
    <row r="76" spans="1:13" ht="16.5" hidden="1" customHeight="1" x14ac:dyDescent="0.2">
      <c r="A76" s="393" t="s">
        <v>127</v>
      </c>
      <c r="B76" s="394">
        <v>5362.02</v>
      </c>
      <c r="C76" s="395">
        <f t="shared" ref="C76" si="49">B76/B75*100</f>
        <v>97.478157484265765</v>
      </c>
      <c r="D76" s="396">
        <f t="shared" ref="D76" si="50">B76/B$65*100</f>
        <v>112.68535642232685</v>
      </c>
      <c r="E76" s="394">
        <v>3943.1</v>
      </c>
      <c r="F76" s="395">
        <f>E76/E75*100</f>
        <v>98.721139257619839</v>
      </c>
      <c r="G76" s="396">
        <f>E76/E$65*100</f>
        <v>109.42295631517895</v>
      </c>
      <c r="H76" s="394">
        <v>3516.52</v>
      </c>
      <c r="I76" s="395">
        <f>H76/H75*100</f>
        <v>99.995165908851789</v>
      </c>
      <c r="J76" s="396">
        <f>H76/H$65*100</f>
        <v>106.62939030713578</v>
      </c>
      <c r="K76" s="12"/>
      <c r="L76" s="12"/>
      <c r="M76" s="12"/>
    </row>
    <row r="77" spans="1:13" ht="16.5" hidden="1" customHeight="1" x14ac:dyDescent="0.2">
      <c r="A77" s="393" t="s">
        <v>131</v>
      </c>
      <c r="B77" s="394">
        <v>5338.1</v>
      </c>
      <c r="C77" s="395">
        <f t="shared" ref="C77" si="51">B77/B76*100</f>
        <v>99.55389946326197</v>
      </c>
      <c r="D77" s="396">
        <f t="shared" ref="D77" si="52">B77/B$65*100</f>
        <v>112.1826664425017</v>
      </c>
      <c r="E77" s="394">
        <v>4023.2</v>
      </c>
      <c r="F77" s="395">
        <f>E77/E76*100</f>
        <v>102.03139661687504</v>
      </c>
      <c r="G77" s="396">
        <f>E77/E$65*100</f>
        <v>111.64577054785016</v>
      </c>
      <c r="H77" s="394">
        <v>3547.2</v>
      </c>
      <c r="I77" s="395">
        <f>H77/H76*100</f>
        <v>100.87245344829547</v>
      </c>
      <c r="J77" s="396">
        <f>H77/H$65*100</f>
        <v>107.55968209976683</v>
      </c>
      <c r="K77" s="12"/>
      <c r="L77" s="12"/>
      <c r="M77" s="12"/>
    </row>
    <row r="78" spans="1:13" ht="16.5" customHeight="1" thickBot="1" x14ac:dyDescent="0.25">
      <c r="A78" s="162" t="s">
        <v>443</v>
      </c>
      <c r="B78" s="185">
        <v>5620.83</v>
      </c>
      <c r="C78" s="163">
        <f>B78/B77*100</f>
        <v>105.29645379442123</v>
      </c>
      <c r="D78" s="164">
        <f>B78/B$65*100</f>
        <v>118.12436953597849</v>
      </c>
      <c r="E78" s="185">
        <v>4152.71</v>
      </c>
      <c r="F78" s="163">
        <f>E78/E77*100</f>
        <v>103.21907933982899</v>
      </c>
      <c r="G78" s="164">
        <f>E78/E$65*100</f>
        <v>115.23973648134891</v>
      </c>
      <c r="H78" s="185">
        <v>3701.89</v>
      </c>
      <c r="I78" s="163">
        <f>H78/H77*100</f>
        <v>104.36090437528192</v>
      </c>
      <c r="J78" s="164">
        <f>H78/H$65*100</f>
        <v>112.25025698249486</v>
      </c>
      <c r="K78" s="12"/>
      <c r="L78" s="12"/>
      <c r="M78" s="12"/>
    </row>
    <row r="79" spans="1:13" ht="16.5" customHeight="1" thickBot="1" x14ac:dyDescent="0.25">
      <c r="A79" s="891" t="s">
        <v>444</v>
      </c>
      <c r="B79" s="892"/>
      <c r="C79" s="892"/>
      <c r="D79" s="892"/>
      <c r="E79" s="892"/>
      <c r="F79" s="892"/>
      <c r="G79" s="892"/>
      <c r="H79" s="892"/>
      <c r="I79" s="892"/>
      <c r="J79" s="893"/>
      <c r="K79" s="12"/>
      <c r="L79" s="12"/>
      <c r="M79" s="12"/>
    </row>
    <row r="80" spans="1:13" ht="16.5" customHeight="1" thickBot="1" x14ac:dyDescent="0.25">
      <c r="A80" s="567" t="s">
        <v>9</v>
      </c>
      <c r="B80" s="187">
        <v>5706.68</v>
      </c>
      <c r="C80" s="188">
        <f>B80/B78*100</f>
        <v>101.52735450102566</v>
      </c>
      <c r="D80" s="189">
        <f>B80/B$78*100</f>
        <v>101.52735450102566</v>
      </c>
      <c r="E80" s="187">
        <v>4186.66</v>
      </c>
      <c r="F80" s="188">
        <f>E80/E78*100</f>
        <v>100.81753842671412</v>
      </c>
      <c r="G80" s="189">
        <f>E80/E$78*100</f>
        <v>100.81753842671412</v>
      </c>
      <c r="H80" s="187">
        <v>3726.36</v>
      </c>
      <c r="I80" s="188">
        <f>H80/H78*100</f>
        <v>100.66101369840811</v>
      </c>
      <c r="J80" s="189">
        <f t="shared" ref="J80" si="53">H80/H$78*100</f>
        <v>100.66101369840811</v>
      </c>
      <c r="K80" s="12"/>
      <c r="L80" s="12"/>
      <c r="M80" s="12"/>
    </row>
    <row r="81" spans="1:14" ht="16.5" customHeight="1" thickBot="1" x14ac:dyDescent="0.25">
      <c r="A81" s="567" t="s">
        <v>10</v>
      </c>
      <c r="B81" s="187">
        <v>5725.77</v>
      </c>
      <c r="C81" s="188">
        <f>B81/B80*100</f>
        <v>100.33452024644802</v>
      </c>
      <c r="D81" s="189">
        <f>B81/B$78*100</f>
        <v>101.86698405751464</v>
      </c>
      <c r="E81" s="187">
        <v>4200.1400000000003</v>
      </c>
      <c r="F81" s="188">
        <f>E81/E80*100</f>
        <v>100.32197503499209</v>
      </c>
      <c r="G81" s="189">
        <f>E81/E$78*100</f>
        <v>101.1421457313417</v>
      </c>
      <c r="H81" s="187">
        <v>3745.11</v>
      </c>
      <c r="I81" s="188">
        <f>H81/H80*100</f>
        <v>100.50317199626446</v>
      </c>
      <c r="J81" s="189">
        <f>H81/H$78*100</f>
        <v>101.16751173049443</v>
      </c>
      <c r="K81" s="12"/>
      <c r="L81" s="12"/>
      <c r="M81" s="12"/>
    </row>
    <row r="82" spans="1:14" ht="18" customHeight="1" x14ac:dyDescent="0.2">
      <c r="A82" s="895" t="s">
        <v>260</v>
      </c>
      <c r="B82" s="895"/>
      <c r="C82" s="895"/>
      <c r="D82" s="895"/>
      <c r="E82" s="895"/>
      <c r="F82" s="895"/>
      <c r="G82" s="895"/>
      <c r="H82" s="895"/>
      <c r="I82" s="895"/>
      <c r="J82" s="895"/>
      <c r="K82" s="12"/>
      <c r="L82" s="12"/>
      <c r="M82" s="12"/>
    </row>
    <row r="83" spans="1:14" ht="9.75" customHeight="1" x14ac:dyDescent="0.2">
      <c r="A83" s="397"/>
      <c r="B83" s="397"/>
      <c r="C83" s="397"/>
      <c r="D83" s="397"/>
      <c r="E83" s="397"/>
      <c r="F83" s="397"/>
      <c r="G83" s="397"/>
      <c r="H83" s="397"/>
      <c r="I83" s="397"/>
      <c r="J83" s="397"/>
      <c r="K83" s="12"/>
      <c r="L83" s="12"/>
      <c r="M83" s="12"/>
    </row>
    <row r="84" spans="1:14" ht="24" customHeight="1" x14ac:dyDescent="0.3">
      <c r="A84" s="894" t="s">
        <v>412</v>
      </c>
      <c r="B84" s="894"/>
      <c r="C84" s="894"/>
      <c r="D84" s="894"/>
      <c r="E84" s="894"/>
      <c r="F84" s="894"/>
      <c r="G84" s="894"/>
      <c r="H84" s="894"/>
      <c r="I84" s="894"/>
      <c r="J84" s="894"/>
      <c r="K84" s="398"/>
    </row>
    <row r="85" spans="1:14" ht="6" customHeight="1" x14ac:dyDescent="0.25">
      <c r="A85" s="157"/>
      <c r="B85" s="157"/>
      <c r="C85" s="157"/>
      <c r="D85" s="157"/>
      <c r="E85" s="157"/>
      <c r="F85" s="157"/>
      <c r="G85" s="157"/>
      <c r="H85" s="17"/>
      <c r="I85" s="17"/>
      <c r="J85" s="17"/>
    </row>
    <row r="87" spans="1:14" x14ac:dyDescent="0.25">
      <c r="N87" s="399"/>
    </row>
    <row r="88" spans="1:14" x14ac:dyDescent="0.25">
      <c r="N88" s="399"/>
    </row>
    <row r="89" spans="1:14" x14ac:dyDescent="0.25">
      <c r="N89" s="399"/>
    </row>
    <row r="90" spans="1:14" x14ac:dyDescent="0.25">
      <c r="N90" s="399"/>
    </row>
    <row r="91" spans="1:14" x14ac:dyDescent="0.25">
      <c r="N91" s="399"/>
    </row>
    <row r="92" spans="1:14" x14ac:dyDescent="0.25">
      <c r="N92" s="399"/>
    </row>
    <row r="93" spans="1:14" x14ac:dyDescent="0.25">
      <c r="M93" s="399"/>
      <c r="N93" s="399"/>
    </row>
    <row r="94" spans="1:14" x14ac:dyDescent="0.25">
      <c r="M94" s="399"/>
      <c r="N94" s="399"/>
    </row>
    <row r="95" spans="1:14" x14ac:dyDescent="0.25">
      <c r="M95" s="399"/>
      <c r="N95" s="399"/>
    </row>
    <row r="96" spans="1:14" x14ac:dyDescent="0.25">
      <c r="M96" s="399"/>
      <c r="N96" s="399"/>
    </row>
    <row r="97" spans="13:14" x14ac:dyDescent="0.25">
      <c r="M97" s="399"/>
      <c r="N97" s="399"/>
    </row>
    <row r="98" spans="13:14" x14ac:dyDescent="0.25">
      <c r="M98" s="399"/>
      <c r="N98" s="399"/>
    </row>
    <row r="99" spans="13:14" x14ac:dyDescent="0.25">
      <c r="M99" s="399"/>
      <c r="N99" s="399"/>
    </row>
    <row r="100" spans="13:14" x14ac:dyDescent="0.25">
      <c r="M100" s="399"/>
      <c r="N100" s="399"/>
    </row>
    <row r="101" spans="13:14" x14ac:dyDescent="0.25">
      <c r="M101" s="399"/>
    </row>
    <row r="102" spans="13:14" x14ac:dyDescent="0.25">
      <c r="M102" s="399"/>
    </row>
    <row r="103" spans="13:14" x14ac:dyDescent="0.25">
      <c r="M103" s="399"/>
    </row>
    <row r="104" spans="13:14" x14ac:dyDescent="0.25">
      <c r="M104" s="399"/>
    </row>
    <row r="105" spans="13:14" x14ac:dyDescent="0.25">
      <c r="M105" s="399"/>
    </row>
    <row r="106" spans="13:14" x14ac:dyDescent="0.25">
      <c r="M106" s="399"/>
    </row>
  </sheetData>
  <mergeCells count="19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84:J84"/>
    <mergeCell ref="A82:J82"/>
    <mergeCell ref="A66:J66"/>
    <mergeCell ref="A79:J79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4"/>
  <sheetViews>
    <sheetView view="pageBreakPreview" zoomScale="68" zoomScaleNormal="100" zoomScaleSheetLayoutView="68" workbookViewId="0">
      <pane ySplit="4" topLeftCell="A107" activePane="bottomLeft" state="frozen"/>
      <selection activeCell="A102" sqref="A102:A115"/>
      <selection pane="bottomLeft" activeCell="A102" sqref="A102:E115"/>
    </sheetView>
  </sheetViews>
  <sheetFormatPr defaultColWidth="5.7109375" defaultRowHeight="12.75" x14ac:dyDescent="0.2"/>
  <cols>
    <col min="1" max="1" width="113.42578125" style="583" customWidth="1"/>
    <col min="2" max="2" width="10.140625" style="583" bestFit="1" customWidth="1"/>
    <col min="3" max="3" width="18.85546875" style="583" customWidth="1"/>
    <col min="4" max="4" width="20.7109375" style="583" customWidth="1"/>
    <col min="5" max="5" width="18.85546875" style="583" customWidth="1"/>
    <col min="6" max="6" width="1.140625" style="583" customWidth="1"/>
    <col min="7" max="7" width="32.7109375" style="583" customWidth="1"/>
    <col min="8" max="254" width="9.140625" style="583" customWidth="1"/>
    <col min="255" max="255" width="5.7109375" style="583"/>
    <col min="256" max="256" width="5.7109375" style="583" customWidth="1"/>
    <col min="257" max="257" width="112.5703125" style="583" customWidth="1"/>
    <col min="258" max="258" width="10.140625" style="583" bestFit="1" customWidth="1"/>
    <col min="259" max="259" width="18.85546875" style="583" customWidth="1"/>
    <col min="260" max="260" width="19" style="583" customWidth="1"/>
    <col min="261" max="261" width="19.5703125" style="583" customWidth="1"/>
    <col min="262" max="262" width="16.7109375" style="583" customWidth="1"/>
    <col min="263" max="510" width="9.140625" style="583" customWidth="1"/>
    <col min="511" max="511" width="5.7109375" style="583"/>
    <col min="512" max="512" width="5.7109375" style="583" customWidth="1"/>
    <col min="513" max="513" width="112.5703125" style="583" customWidth="1"/>
    <col min="514" max="514" width="10.140625" style="583" bestFit="1" customWidth="1"/>
    <col min="515" max="515" width="18.85546875" style="583" customWidth="1"/>
    <col min="516" max="516" width="19" style="583" customWidth="1"/>
    <col min="517" max="517" width="19.5703125" style="583" customWidth="1"/>
    <col min="518" max="518" width="16.7109375" style="583" customWidth="1"/>
    <col min="519" max="766" width="9.140625" style="583" customWidth="1"/>
    <col min="767" max="767" width="5.7109375" style="583"/>
    <col min="768" max="768" width="5.7109375" style="583" customWidth="1"/>
    <col min="769" max="769" width="112.5703125" style="583" customWidth="1"/>
    <col min="770" max="770" width="10.140625" style="583" bestFit="1" customWidth="1"/>
    <col min="771" max="771" width="18.85546875" style="583" customWidth="1"/>
    <col min="772" max="772" width="19" style="583" customWidth="1"/>
    <col min="773" max="773" width="19.5703125" style="583" customWidth="1"/>
    <col min="774" max="774" width="16.7109375" style="583" customWidth="1"/>
    <col min="775" max="1022" width="9.140625" style="583" customWidth="1"/>
    <col min="1023" max="1023" width="5.7109375" style="583"/>
    <col min="1024" max="1024" width="5.7109375" style="583" customWidth="1"/>
    <col min="1025" max="1025" width="112.5703125" style="583" customWidth="1"/>
    <col min="1026" max="1026" width="10.140625" style="583" bestFit="1" customWidth="1"/>
    <col min="1027" max="1027" width="18.85546875" style="583" customWidth="1"/>
    <col min="1028" max="1028" width="19" style="583" customWidth="1"/>
    <col min="1029" max="1029" width="19.5703125" style="583" customWidth="1"/>
    <col min="1030" max="1030" width="16.7109375" style="583" customWidth="1"/>
    <col min="1031" max="1278" width="9.140625" style="583" customWidth="1"/>
    <col min="1279" max="1279" width="5.7109375" style="583"/>
    <col min="1280" max="1280" width="5.7109375" style="583" customWidth="1"/>
    <col min="1281" max="1281" width="112.5703125" style="583" customWidth="1"/>
    <col min="1282" max="1282" width="10.140625" style="583" bestFit="1" customWidth="1"/>
    <col min="1283" max="1283" width="18.85546875" style="583" customWidth="1"/>
    <col min="1284" max="1284" width="19" style="583" customWidth="1"/>
    <col min="1285" max="1285" width="19.5703125" style="583" customWidth="1"/>
    <col min="1286" max="1286" width="16.7109375" style="583" customWidth="1"/>
    <col min="1287" max="1534" width="9.140625" style="583" customWidth="1"/>
    <col min="1535" max="1535" width="5.7109375" style="583"/>
    <col min="1536" max="1536" width="5.7109375" style="583" customWidth="1"/>
    <col min="1537" max="1537" width="112.5703125" style="583" customWidth="1"/>
    <col min="1538" max="1538" width="10.140625" style="583" bestFit="1" customWidth="1"/>
    <col min="1539" max="1539" width="18.85546875" style="583" customWidth="1"/>
    <col min="1540" max="1540" width="19" style="583" customWidth="1"/>
    <col min="1541" max="1541" width="19.5703125" style="583" customWidth="1"/>
    <col min="1542" max="1542" width="16.7109375" style="583" customWidth="1"/>
    <col min="1543" max="1790" width="9.140625" style="583" customWidth="1"/>
    <col min="1791" max="1791" width="5.7109375" style="583"/>
    <col min="1792" max="1792" width="5.7109375" style="583" customWidth="1"/>
    <col min="1793" max="1793" width="112.5703125" style="583" customWidth="1"/>
    <col min="1794" max="1794" width="10.140625" style="583" bestFit="1" customWidth="1"/>
    <col min="1795" max="1795" width="18.85546875" style="583" customWidth="1"/>
    <col min="1796" max="1796" width="19" style="583" customWidth="1"/>
    <col min="1797" max="1797" width="19.5703125" style="583" customWidth="1"/>
    <col min="1798" max="1798" width="16.7109375" style="583" customWidth="1"/>
    <col min="1799" max="2046" width="9.140625" style="583" customWidth="1"/>
    <col min="2047" max="2047" width="5.7109375" style="583"/>
    <col min="2048" max="2048" width="5.7109375" style="583" customWidth="1"/>
    <col min="2049" max="2049" width="112.5703125" style="583" customWidth="1"/>
    <col min="2050" max="2050" width="10.140625" style="583" bestFit="1" customWidth="1"/>
    <col min="2051" max="2051" width="18.85546875" style="583" customWidth="1"/>
    <col min="2052" max="2052" width="19" style="583" customWidth="1"/>
    <col min="2053" max="2053" width="19.5703125" style="583" customWidth="1"/>
    <col min="2054" max="2054" width="16.7109375" style="583" customWidth="1"/>
    <col min="2055" max="2302" width="9.140625" style="583" customWidth="1"/>
    <col min="2303" max="2303" width="5.7109375" style="583"/>
    <col min="2304" max="2304" width="5.7109375" style="583" customWidth="1"/>
    <col min="2305" max="2305" width="112.5703125" style="583" customWidth="1"/>
    <col min="2306" max="2306" width="10.140625" style="583" bestFit="1" customWidth="1"/>
    <col min="2307" max="2307" width="18.85546875" style="583" customWidth="1"/>
    <col min="2308" max="2308" width="19" style="583" customWidth="1"/>
    <col min="2309" max="2309" width="19.5703125" style="583" customWidth="1"/>
    <col min="2310" max="2310" width="16.7109375" style="583" customWidth="1"/>
    <col min="2311" max="2558" width="9.140625" style="583" customWidth="1"/>
    <col min="2559" max="2559" width="5.7109375" style="583"/>
    <col min="2560" max="2560" width="5.7109375" style="583" customWidth="1"/>
    <col min="2561" max="2561" width="112.5703125" style="583" customWidth="1"/>
    <col min="2562" max="2562" width="10.140625" style="583" bestFit="1" customWidth="1"/>
    <col min="2563" max="2563" width="18.85546875" style="583" customWidth="1"/>
    <col min="2564" max="2564" width="19" style="583" customWidth="1"/>
    <col min="2565" max="2565" width="19.5703125" style="583" customWidth="1"/>
    <col min="2566" max="2566" width="16.7109375" style="583" customWidth="1"/>
    <col min="2567" max="2814" width="9.140625" style="583" customWidth="1"/>
    <col min="2815" max="2815" width="5.7109375" style="583"/>
    <col min="2816" max="2816" width="5.7109375" style="583" customWidth="1"/>
    <col min="2817" max="2817" width="112.5703125" style="583" customWidth="1"/>
    <col min="2818" max="2818" width="10.140625" style="583" bestFit="1" customWidth="1"/>
    <col min="2819" max="2819" width="18.85546875" style="583" customWidth="1"/>
    <col min="2820" max="2820" width="19" style="583" customWidth="1"/>
    <col min="2821" max="2821" width="19.5703125" style="583" customWidth="1"/>
    <col min="2822" max="2822" width="16.7109375" style="583" customWidth="1"/>
    <col min="2823" max="3070" width="9.140625" style="583" customWidth="1"/>
    <col min="3071" max="3071" width="5.7109375" style="583"/>
    <col min="3072" max="3072" width="5.7109375" style="583" customWidth="1"/>
    <col min="3073" max="3073" width="112.5703125" style="583" customWidth="1"/>
    <col min="3074" max="3074" width="10.140625" style="583" bestFit="1" customWidth="1"/>
    <col min="3075" max="3075" width="18.85546875" style="583" customWidth="1"/>
    <col min="3076" max="3076" width="19" style="583" customWidth="1"/>
    <col min="3077" max="3077" width="19.5703125" style="583" customWidth="1"/>
    <col min="3078" max="3078" width="16.7109375" style="583" customWidth="1"/>
    <col min="3079" max="3326" width="9.140625" style="583" customWidth="1"/>
    <col min="3327" max="3327" width="5.7109375" style="583"/>
    <col min="3328" max="3328" width="5.7109375" style="583" customWidth="1"/>
    <col min="3329" max="3329" width="112.5703125" style="583" customWidth="1"/>
    <col min="3330" max="3330" width="10.140625" style="583" bestFit="1" customWidth="1"/>
    <col min="3331" max="3331" width="18.85546875" style="583" customWidth="1"/>
    <col min="3332" max="3332" width="19" style="583" customWidth="1"/>
    <col min="3333" max="3333" width="19.5703125" style="583" customWidth="1"/>
    <col min="3334" max="3334" width="16.7109375" style="583" customWidth="1"/>
    <col min="3335" max="3582" width="9.140625" style="583" customWidth="1"/>
    <col min="3583" max="3583" width="5.7109375" style="583"/>
    <col min="3584" max="3584" width="5.7109375" style="583" customWidth="1"/>
    <col min="3585" max="3585" width="112.5703125" style="583" customWidth="1"/>
    <col min="3586" max="3586" width="10.140625" style="583" bestFit="1" customWidth="1"/>
    <col min="3587" max="3587" width="18.85546875" style="583" customWidth="1"/>
    <col min="3588" max="3588" width="19" style="583" customWidth="1"/>
    <col min="3589" max="3589" width="19.5703125" style="583" customWidth="1"/>
    <col min="3590" max="3590" width="16.7109375" style="583" customWidth="1"/>
    <col min="3591" max="3838" width="9.140625" style="583" customWidth="1"/>
    <col min="3839" max="3839" width="5.7109375" style="583"/>
    <col min="3840" max="3840" width="5.7109375" style="583" customWidth="1"/>
    <col min="3841" max="3841" width="112.5703125" style="583" customWidth="1"/>
    <col min="3842" max="3842" width="10.140625" style="583" bestFit="1" customWidth="1"/>
    <col min="3843" max="3843" width="18.85546875" style="583" customWidth="1"/>
    <col min="3844" max="3844" width="19" style="583" customWidth="1"/>
    <col min="3845" max="3845" width="19.5703125" style="583" customWidth="1"/>
    <col min="3846" max="3846" width="16.7109375" style="583" customWidth="1"/>
    <col min="3847" max="4094" width="9.140625" style="583" customWidth="1"/>
    <col min="4095" max="4095" width="5.7109375" style="583"/>
    <col min="4096" max="4096" width="5.7109375" style="583" customWidth="1"/>
    <col min="4097" max="4097" width="112.5703125" style="583" customWidth="1"/>
    <col min="4098" max="4098" width="10.140625" style="583" bestFit="1" customWidth="1"/>
    <col min="4099" max="4099" width="18.85546875" style="583" customWidth="1"/>
    <col min="4100" max="4100" width="19" style="583" customWidth="1"/>
    <col min="4101" max="4101" width="19.5703125" style="583" customWidth="1"/>
    <col min="4102" max="4102" width="16.7109375" style="583" customWidth="1"/>
    <col min="4103" max="4350" width="9.140625" style="583" customWidth="1"/>
    <col min="4351" max="4351" width="5.7109375" style="583"/>
    <col min="4352" max="4352" width="5.7109375" style="583" customWidth="1"/>
    <col min="4353" max="4353" width="112.5703125" style="583" customWidth="1"/>
    <col min="4354" max="4354" width="10.140625" style="583" bestFit="1" customWidth="1"/>
    <col min="4355" max="4355" width="18.85546875" style="583" customWidth="1"/>
    <col min="4356" max="4356" width="19" style="583" customWidth="1"/>
    <col min="4357" max="4357" width="19.5703125" style="583" customWidth="1"/>
    <col min="4358" max="4358" width="16.7109375" style="583" customWidth="1"/>
    <col min="4359" max="4606" width="9.140625" style="583" customWidth="1"/>
    <col min="4607" max="4607" width="5.7109375" style="583"/>
    <col min="4608" max="4608" width="5.7109375" style="583" customWidth="1"/>
    <col min="4609" max="4609" width="112.5703125" style="583" customWidth="1"/>
    <col min="4610" max="4610" width="10.140625" style="583" bestFit="1" customWidth="1"/>
    <col min="4611" max="4611" width="18.85546875" style="583" customWidth="1"/>
    <col min="4612" max="4612" width="19" style="583" customWidth="1"/>
    <col min="4613" max="4613" width="19.5703125" style="583" customWidth="1"/>
    <col min="4614" max="4614" width="16.7109375" style="583" customWidth="1"/>
    <col min="4615" max="4862" width="9.140625" style="583" customWidth="1"/>
    <col min="4863" max="4863" width="5.7109375" style="583"/>
    <col min="4864" max="4864" width="5.7109375" style="583" customWidth="1"/>
    <col min="4865" max="4865" width="112.5703125" style="583" customWidth="1"/>
    <col min="4866" max="4866" width="10.140625" style="583" bestFit="1" customWidth="1"/>
    <col min="4867" max="4867" width="18.85546875" style="583" customWidth="1"/>
    <col min="4868" max="4868" width="19" style="583" customWidth="1"/>
    <col min="4869" max="4869" width="19.5703125" style="583" customWidth="1"/>
    <col min="4870" max="4870" width="16.7109375" style="583" customWidth="1"/>
    <col min="4871" max="5118" width="9.140625" style="583" customWidth="1"/>
    <col min="5119" max="5119" width="5.7109375" style="583"/>
    <col min="5120" max="5120" width="5.7109375" style="583" customWidth="1"/>
    <col min="5121" max="5121" width="112.5703125" style="583" customWidth="1"/>
    <col min="5122" max="5122" width="10.140625" style="583" bestFit="1" customWidth="1"/>
    <col min="5123" max="5123" width="18.85546875" style="583" customWidth="1"/>
    <col min="5124" max="5124" width="19" style="583" customWidth="1"/>
    <col min="5125" max="5125" width="19.5703125" style="583" customWidth="1"/>
    <col min="5126" max="5126" width="16.7109375" style="583" customWidth="1"/>
    <col min="5127" max="5374" width="9.140625" style="583" customWidth="1"/>
    <col min="5375" max="5375" width="5.7109375" style="583"/>
    <col min="5376" max="5376" width="5.7109375" style="583" customWidth="1"/>
    <col min="5377" max="5377" width="112.5703125" style="583" customWidth="1"/>
    <col min="5378" max="5378" width="10.140625" style="583" bestFit="1" customWidth="1"/>
    <col min="5379" max="5379" width="18.85546875" style="583" customWidth="1"/>
    <col min="5380" max="5380" width="19" style="583" customWidth="1"/>
    <col min="5381" max="5381" width="19.5703125" style="583" customWidth="1"/>
    <col min="5382" max="5382" width="16.7109375" style="583" customWidth="1"/>
    <col min="5383" max="5630" width="9.140625" style="583" customWidth="1"/>
    <col min="5631" max="5631" width="5.7109375" style="583"/>
    <col min="5632" max="5632" width="5.7109375" style="583" customWidth="1"/>
    <col min="5633" max="5633" width="112.5703125" style="583" customWidth="1"/>
    <col min="5634" max="5634" width="10.140625" style="583" bestFit="1" customWidth="1"/>
    <col min="5635" max="5635" width="18.85546875" style="583" customWidth="1"/>
    <col min="5636" max="5636" width="19" style="583" customWidth="1"/>
    <col min="5637" max="5637" width="19.5703125" style="583" customWidth="1"/>
    <col min="5638" max="5638" width="16.7109375" style="583" customWidth="1"/>
    <col min="5639" max="5886" width="9.140625" style="583" customWidth="1"/>
    <col min="5887" max="5887" width="5.7109375" style="583"/>
    <col min="5888" max="5888" width="5.7109375" style="583" customWidth="1"/>
    <col min="5889" max="5889" width="112.5703125" style="583" customWidth="1"/>
    <col min="5890" max="5890" width="10.140625" style="583" bestFit="1" customWidth="1"/>
    <col min="5891" max="5891" width="18.85546875" style="583" customWidth="1"/>
    <col min="5892" max="5892" width="19" style="583" customWidth="1"/>
    <col min="5893" max="5893" width="19.5703125" style="583" customWidth="1"/>
    <col min="5894" max="5894" width="16.7109375" style="583" customWidth="1"/>
    <col min="5895" max="6142" width="9.140625" style="583" customWidth="1"/>
    <col min="6143" max="6143" width="5.7109375" style="583"/>
    <col min="6144" max="6144" width="5.7109375" style="583" customWidth="1"/>
    <col min="6145" max="6145" width="112.5703125" style="583" customWidth="1"/>
    <col min="6146" max="6146" width="10.140625" style="583" bestFit="1" customWidth="1"/>
    <col min="6147" max="6147" width="18.85546875" style="583" customWidth="1"/>
    <col min="6148" max="6148" width="19" style="583" customWidth="1"/>
    <col min="6149" max="6149" width="19.5703125" style="583" customWidth="1"/>
    <col min="6150" max="6150" width="16.7109375" style="583" customWidth="1"/>
    <col min="6151" max="6398" width="9.140625" style="583" customWidth="1"/>
    <col min="6399" max="6399" width="5.7109375" style="583"/>
    <col min="6400" max="6400" width="5.7109375" style="583" customWidth="1"/>
    <col min="6401" max="6401" width="112.5703125" style="583" customWidth="1"/>
    <col min="6402" max="6402" width="10.140625" style="583" bestFit="1" customWidth="1"/>
    <col min="6403" max="6403" width="18.85546875" style="583" customWidth="1"/>
    <col min="6404" max="6404" width="19" style="583" customWidth="1"/>
    <col min="6405" max="6405" width="19.5703125" style="583" customWidth="1"/>
    <col min="6406" max="6406" width="16.7109375" style="583" customWidth="1"/>
    <col min="6407" max="6654" width="9.140625" style="583" customWidth="1"/>
    <col min="6655" max="6655" width="5.7109375" style="583"/>
    <col min="6656" max="6656" width="5.7109375" style="583" customWidth="1"/>
    <col min="6657" max="6657" width="112.5703125" style="583" customWidth="1"/>
    <col min="6658" max="6658" width="10.140625" style="583" bestFit="1" customWidth="1"/>
    <col min="6659" max="6659" width="18.85546875" style="583" customWidth="1"/>
    <col min="6660" max="6660" width="19" style="583" customWidth="1"/>
    <col min="6661" max="6661" width="19.5703125" style="583" customWidth="1"/>
    <col min="6662" max="6662" width="16.7109375" style="583" customWidth="1"/>
    <col min="6663" max="6910" width="9.140625" style="583" customWidth="1"/>
    <col min="6911" max="6911" width="5.7109375" style="583"/>
    <col min="6912" max="6912" width="5.7109375" style="583" customWidth="1"/>
    <col min="6913" max="6913" width="112.5703125" style="583" customWidth="1"/>
    <col min="6914" max="6914" width="10.140625" style="583" bestFit="1" customWidth="1"/>
    <col min="6915" max="6915" width="18.85546875" style="583" customWidth="1"/>
    <col min="6916" max="6916" width="19" style="583" customWidth="1"/>
    <col min="6917" max="6917" width="19.5703125" style="583" customWidth="1"/>
    <col min="6918" max="6918" width="16.7109375" style="583" customWidth="1"/>
    <col min="6919" max="7166" width="9.140625" style="583" customWidth="1"/>
    <col min="7167" max="7167" width="5.7109375" style="583"/>
    <col min="7168" max="7168" width="5.7109375" style="583" customWidth="1"/>
    <col min="7169" max="7169" width="112.5703125" style="583" customWidth="1"/>
    <col min="7170" max="7170" width="10.140625" style="583" bestFit="1" customWidth="1"/>
    <col min="7171" max="7171" width="18.85546875" style="583" customWidth="1"/>
    <col min="7172" max="7172" width="19" style="583" customWidth="1"/>
    <col min="7173" max="7173" width="19.5703125" style="583" customWidth="1"/>
    <col min="7174" max="7174" width="16.7109375" style="583" customWidth="1"/>
    <col min="7175" max="7422" width="9.140625" style="583" customWidth="1"/>
    <col min="7423" max="7423" width="5.7109375" style="583"/>
    <col min="7424" max="7424" width="5.7109375" style="583" customWidth="1"/>
    <col min="7425" max="7425" width="112.5703125" style="583" customWidth="1"/>
    <col min="7426" max="7426" width="10.140625" style="583" bestFit="1" customWidth="1"/>
    <col min="7427" max="7427" width="18.85546875" style="583" customWidth="1"/>
    <col min="7428" max="7428" width="19" style="583" customWidth="1"/>
    <col min="7429" max="7429" width="19.5703125" style="583" customWidth="1"/>
    <col min="7430" max="7430" width="16.7109375" style="583" customWidth="1"/>
    <col min="7431" max="7678" width="9.140625" style="583" customWidth="1"/>
    <col min="7679" max="7679" width="5.7109375" style="583"/>
    <col min="7680" max="7680" width="5.7109375" style="583" customWidth="1"/>
    <col min="7681" max="7681" width="112.5703125" style="583" customWidth="1"/>
    <col min="7682" max="7682" width="10.140625" style="583" bestFit="1" customWidth="1"/>
    <col min="7683" max="7683" width="18.85546875" style="583" customWidth="1"/>
    <col min="7684" max="7684" width="19" style="583" customWidth="1"/>
    <col min="7685" max="7685" width="19.5703125" style="583" customWidth="1"/>
    <col min="7686" max="7686" width="16.7109375" style="583" customWidth="1"/>
    <col min="7687" max="7934" width="9.140625" style="583" customWidth="1"/>
    <col min="7935" max="7935" width="5.7109375" style="583"/>
    <col min="7936" max="7936" width="5.7109375" style="583" customWidth="1"/>
    <col min="7937" max="7937" width="112.5703125" style="583" customWidth="1"/>
    <col min="7938" max="7938" width="10.140625" style="583" bestFit="1" customWidth="1"/>
    <col min="7939" max="7939" width="18.85546875" style="583" customWidth="1"/>
    <col min="7940" max="7940" width="19" style="583" customWidth="1"/>
    <col min="7941" max="7941" width="19.5703125" style="583" customWidth="1"/>
    <col min="7942" max="7942" width="16.7109375" style="583" customWidth="1"/>
    <col min="7943" max="8190" width="9.140625" style="583" customWidth="1"/>
    <col min="8191" max="8191" width="5.7109375" style="583"/>
    <col min="8192" max="8192" width="5.7109375" style="583" customWidth="1"/>
    <col min="8193" max="8193" width="112.5703125" style="583" customWidth="1"/>
    <col min="8194" max="8194" width="10.140625" style="583" bestFit="1" customWidth="1"/>
    <col min="8195" max="8195" width="18.85546875" style="583" customWidth="1"/>
    <col min="8196" max="8196" width="19" style="583" customWidth="1"/>
    <col min="8197" max="8197" width="19.5703125" style="583" customWidth="1"/>
    <col min="8198" max="8198" width="16.7109375" style="583" customWidth="1"/>
    <col min="8199" max="8446" width="9.140625" style="583" customWidth="1"/>
    <col min="8447" max="8447" width="5.7109375" style="583"/>
    <col min="8448" max="8448" width="5.7109375" style="583" customWidth="1"/>
    <col min="8449" max="8449" width="112.5703125" style="583" customWidth="1"/>
    <col min="8450" max="8450" width="10.140625" style="583" bestFit="1" customWidth="1"/>
    <col min="8451" max="8451" width="18.85546875" style="583" customWidth="1"/>
    <col min="8452" max="8452" width="19" style="583" customWidth="1"/>
    <col min="8453" max="8453" width="19.5703125" style="583" customWidth="1"/>
    <col min="8454" max="8454" width="16.7109375" style="583" customWidth="1"/>
    <col min="8455" max="8702" width="9.140625" style="583" customWidth="1"/>
    <col min="8703" max="8703" width="5.7109375" style="583"/>
    <col min="8704" max="8704" width="5.7109375" style="583" customWidth="1"/>
    <col min="8705" max="8705" width="112.5703125" style="583" customWidth="1"/>
    <col min="8706" max="8706" width="10.140625" style="583" bestFit="1" customWidth="1"/>
    <col min="8707" max="8707" width="18.85546875" style="583" customWidth="1"/>
    <col min="8708" max="8708" width="19" style="583" customWidth="1"/>
    <col min="8709" max="8709" width="19.5703125" style="583" customWidth="1"/>
    <col min="8710" max="8710" width="16.7109375" style="583" customWidth="1"/>
    <col min="8711" max="8958" width="9.140625" style="583" customWidth="1"/>
    <col min="8959" max="8959" width="5.7109375" style="583"/>
    <col min="8960" max="8960" width="5.7109375" style="583" customWidth="1"/>
    <col min="8961" max="8961" width="112.5703125" style="583" customWidth="1"/>
    <col min="8962" max="8962" width="10.140625" style="583" bestFit="1" customWidth="1"/>
    <col min="8963" max="8963" width="18.85546875" style="583" customWidth="1"/>
    <col min="8964" max="8964" width="19" style="583" customWidth="1"/>
    <col min="8965" max="8965" width="19.5703125" style="583" customWidth="1"/>
    <col min="8966" max="8966" width="16.7109375" style="583" customWidth="1"/>
    <col min="8967" max="9214" width="9.140625" style="583" customWidth="1"/>
    <col min="9215" max="9215" width="5.7109375" style="583"/>
    <col min="9216" max="9216" width="5.7109375" style="583" customWidth="1"/>
    <col min="9217" max="9217" width="112.5703125" style="583" customWidth="1"/>
    <col min="9218" max="9218" width="10.140625" style="583" bestFit="1" customWidth="1"/>
    <col min="9219" max="9219" width="18.85546875" style="583" customWidth="1"/>
    <col min="9220" max="9220" width="19" style="583" customWidth="1"/>
    <col min="9221" max="9221" width="19.5703125" style="583" customWidth="1"/>
    <col min="9222" max="9222" width="16.7109375" style="583" customWidth="1"/>
    <col min="9223" max="9470" width="9.140625" style="583" customWidth="1"/>
    <col min="9471" max="9471" width="5.7109375" style="583"/>
    <col min="9472" max="9472" width="5.7109375" style="583" customWidth="1"/>
    <col min="9473" max="9473" width="112.5703125" style="583" customWidth="1"/>
    <col min="9474" max="9474" width="10.140625" style="583" bestFit="1" customWidth="1"/>
    <col min="9475" max="9475" width="18.85546875" style="583" customWidth="1"/>
    <col min="9476" max="9476" width="19" style="583" customWidth="1"/>
    <col min="9477" max="9477" width="19.5703125" style="583" customWidth="1"/>
    <col min="9478" max="9478" width="16.7109375" style="583" customWidth="1"/>
    <col min="9479" max="9726" width="9.140625" style="583" customWidth="1"/>
    <col min="9727" max="9727" width="5.7109375" style="583"/>
    <col min="9728" max="9728" width="5.7109375" style="583" customWidth="1"/>
    <col min="9729" max="9729" width="112.5703125" style="583" customWidth="1"/>
    <col min="9730" max="9730" width="10.140625" style="583" bestFit="1" customWidth="1"/>
    <col min="9731" max="9731" width="18.85546875" style="583" customWidth="1"/>
    <col min="9732" max="9732" width="19" style="583" customWidth="1"/>
    <col min="9733" max="9733" width="19.5703125" style="583" customWidth="1"/>
    <col min="9734" max="9734" width="16.7109375" style="583" customWidth="1"/>
    <col min="9735" max="9982" width="9.140625" style="583" customWidth="1"/>
    <col min="9983" max="9983" width="5.7109375" style="583"/>
    <col min="9984" max="9984" width="5.7109375" style="583" customWidth="1"/>
    <col min="9985" max="9985" width="112.5703125" style="583" customWidth="1"/>
    <col min="9986" max="9986" width="10.140625" style="583" bestFit="1" customWidth="1"/>
    <col min="9987" max="9987" width="18.85546875" style="583" customWidth="1"/>
    <col min="9988" max="9988" width="19" style="583" customWidth="1"/>
    <col min="9989" max="9989" width="19.5703125" style="583" customWidth="1"/>
    <col min="9990" max="9990" width="16.7109375" style="583" customWidth="1"/>
    <col min="9991" max="10238" width="9.140625" style="583" customWidth="1"/>
    <col min="10239" max="10239" width="5.7109375" style="583"/>
    <col min="10240" max="10240" width="5.7109375" style="583" customWidth="1"/>
    <col min="10241" max="10241" width="112.5703125" style="583" customWidth="1"/>
    <col min="10242" max="10242" width="10.140625" style="583" bestFit="1" customWidth="1"/>
    <col min="10243" max="10243" width="18.85546875" style="583" customWidth="1"/>
    <col min="10244" max="10244" width="19" style="583" customWidth="1"/>
    <col min="10245" max="10245" width="19.5703125" style="583" customWidth="1"/>
    <col min="10246" max="10246" width="16.7109375" style="583" customWidth="1"/>
    <col min="10247" max="10494" width="9.140625" style="583" customWidth="1"/>
    <col min="10495" max="10495" width="5.7109375" style="583"/>
    <col min="10496" max="10496" width="5.7109375" style="583" customWidth="1"/>
    <col min="10497" max="10497" width="112.5703125" style="583" customWidth="1"/>
    <col min="10498" max="10498" width="10.140625" style="583" bestFit="1" customWidth="1"/>
    <col min="10499" max="10499" width="18.85546875" style="583" customWidth="1"/>
    <col min="10500" max="10500" width="19" style="583" customWidth="1"/>
    <col min="10501" max="10501" width="19.5703125" style="583" customWidth="1"/>
    <col min="10502" max="10502" width="16.7109375" style="583" customWidth="1"/>
    <col min="10503" max="10750" width="9.140625" style="583" customWidth="1"/>
    <col min="10751" max="10751" width="5.7109375" style="583"/>
    <col min="10752" max="10752" width="5.7109375" style="583" customWidth="1"/>
    <col min="10753" max="10753" width="112.5703125" style="583" customWidth="1"/>
    <col min="10754" max="10754" width="10.140625" style="583" bestFit="1" customWidth="1"/>
    <col min="10755" max="10755" width="18.85546875" style="583" customWidth="1"/>
    <col min="10756" max="10756" width="19" style="583" customWidth="1"/>
    <col min="10757" max="10757" width="19.5703125" style="583" customWidth="1"/>
    <col min="10758" max="10758" width="16.7109375" style="583" customWidth="1"/>
    <col min="10759" max="11006" width="9.140625" style="583" customWidth="1"/>
    <col min="11007" max="11007" width="5.7109375" style="583"/>
    <col min="11008" max="11008" width="5.7109375" style="583" customWidth="1"/>
    <col min="11009" max="11009" width="112.5703125" style="583" customWidth="1"/>
    <col min="11010" max="11010" width="10.140625" style="583" bestFit="1" customWidth="1"/>
    <col min="11011" max="11011" width="18.85546875" style="583" customWidth="1"/>
    <col min="11012" max="11012" width="19" style="583" customWidth="1"/>
    <col min="11013" max="11013" width="19.5703125" style="583" customWidth="1"/>
    <col min="11014" max="11014" width="16.7109375" style="583" customWidth="1"/>
    <col min="11015" max="11262" width="9.140625" style="583" customWidth="1"/>
    <col min="11263" max="11263" width="5.7109375" style="583"/>
    <col min="11264" max="11264" width="5.7109375" style="583" customWidth="1"/>
    <col min="11265" max="11265" width="112.5703125" style="583" customWidth="1"/>
    <col min="11266" max="11266" width="10.140625" style="583" bestFit="1" customWidth="1"/>
    <col min="11267" max="11267" width="18.85546875" style="583" customWidth="1"/>
    <col min="11268" max="11268" width="19" style="583" customWidth="1"/>
    <col min="11269" max="11269" width="19.5703125" style="583" customWidth="1"/>
    <col min="11270" max="11270" width="16.7109375" style="583" customWidth="1"/>
    <col min="11271" max="11518" width="9.140625" style="583" customWidth="1"/>
    <col min="11519" max="11519" width="5.7109375" style="583"/>
    <col min="11520" max="11520" width="5.7109375" style="583" customWidth="1"/>
    <col min="11521" max="11521" width="112.5703125" style="583" customWidth="1"/>
    <col min="11522" max="11522" width="10.140625" style="583" bestFit="1" customWidth="1"/>
    <col min="11523" max="11523" width="18.85546875" style="583" customWidth="1"/>
    <col min="11524" max="11524" width="19" style="583" customWidth="1"/>
    <col min="11525" max="11525" width="19.5703125" style="583" customWidth="1"/>
    <col min="11526" max="11526" width="16.7109375" style="583" customWidth="1"/>
    <col min="11527" max="11774" width="9.140625" style="583" customWidth="1"/>
    <col min="11775" max="11775" width="5.7109375" style="583"/>
    <col min="11776" max="11776" width="5.7109375" style="583" customWidth="1"/>
    <col min="11777" max="11777" width="112.5703125" style="583" customWidth="1"/>
    <col min="11778" max="11778" width="10.140625" style="583" bestFit="1" customWidth="1"/>
    <col min="11779" max="11779" width="18.85546875" style="583" customWidth="1"/>
    <col min="11780" max="11780" width="19" style="583" customWidth="1"/>
    <col min="11781" max="11781" width="19.5703125" style="583" customWidth="1"/>
    <col min="11782" max="11782" width="16.7109375" style="583" customWidth="1"/>
    <col min="11783" max="12030" width="9.140625" style="583" customWidth="1"/>
    <col min="12031" max="12031" width="5.7109375" style="583"/>
    <col min="12032" max="12032" width="5.7109375" style="583" customWidth="1"/>
    <col min="12033" max="12033" width="112.5703125" style="583" customWidth="1"/>
    <col min="12034" max="12034" width="10.140625" style="583" bestFit="1" customWidth="1"/>
    <col min="12035" max="12035" width="18.85546875" style="583" customWidth="1"/>
    <col min="12036" max="12036" width="19" style="583" customWidth="1"/>
    <col min="12037" max="12037" width="19.5703125" style="583" customWidth="1"/>
    <col min="12038" max="12038" width="16.7109375" style="583" customWidth="1"/>
    <col min="12039" max="12286" width="9.140625" style="583" customWidth="1"/>
    <col min="12287" max="12287" width="5.7109375" style="583"/>
    <col min="12288" max="12288" width="5.7109375" style="583" customWidth="1"/>
    <col min="12289" max="12289" width="112.5703125" style="583" customWidth="1"/>
    <col min="12290" max="12290" width="10.140625" style="583" bestFit="1" customWidth="1"/>
    <col min="12291" max="12291" width="18.85546875" style="583" customWidth="1"/>
    <col min="12292" max="12292" width="19" style="583" customWidth="1"/>
    <col min="12293" max="12293" width="19.5703125" style="583" customWidth="1"/>
    <col min="12294" max="12294" width="16.7109375" style="583" customWidth="1"/>
    <col min="12295" max="12542" width="9.140625" style="583" customWidth="1"/>
    <col min="12543" max="12543" width="5.7109375" style="583"/>
    <col min="12544" max="12544" width="5.7109375" style="583" customWidth="1"/>
    <col min="12545" max="12545" width="112.5703125" style="583" customWidth="1"/>
    <col min="12546" max="12546" width="10.140625" style="583" bestFit="1" customWidth="1"/>
    <col min="12547" max="12547" width="18.85546875" style="583" customWidth="1"/>
    <col min="12548" max="12548" width="19" style="583" customWidth="1"/>
    <col min="12549" max="12549" width="19.5703125" style="583" customWidth="1"/>
    <col min="12550" max="12550" width="16.7109375" style="583" customWidth="1"/>
    <col min="12551" max="12798" width="9.140625" style="583" customWidth="1"/>
    <col min="12799" max="12799" width="5.7109375" style="583"/>
    <col min="12800" max="12800" width="5.7109375" style="583" customWidth="1"/>
    <col min="12801" max="12801" width="112.5703125" style="583" customWidth="1"/>
    <col min="12802" max="12802" width="10.140625" style="583" bestFit="1" customWidth="1"/>
    <col min="12803" max="12803" width="18.85546875" style="583" customWidth="1"/>
    <col min="12804" max="12804" width="19" style="583" customWidth="1"/>
    <col min="12805" max="12805" width="19.5703125" style="583" customWidth="1"/>
    <col min="12806" max="12806" width="16.7109375" style="583" customWidth="1"/>
    <col min="12807" max="13054" width="9.140625" style="583" customWidth="1"/>
    <col min="13055" max="13055" width="5.7109375" style="583"/>
    <col min="13056" max="13056" width="5.7109375" style="583" customWidth="1"/>
    <col min="13057" max="13057" width="112.5703125" style="583" customWidth="1"/>
    <col min="13058" max="13058" width="10.140625" style="583" bestFit="1" customWidth="1"/>
    <col min="13059" max="13059" width="18.85546875" style="583" customWidth="1"/>
    <col min="13060" max="13060" width="19" style="583" customWidth="1"/>
    <col min="13061" max="13061" width="19.5703125" style="583" customWidth="1"/>
    <col min="13062" max="13062" width="16.7109375" style="583" customWidth="1"/>
    <col min="13063" max="13310" width="9.140625" style="583" customWidth="1"/>
    <col min="13311" max="13311" width="5.7109375" style="583"/>
    <col min="13312" max="13312" width="5.7109375" style="583" customWidth="1"/>
    <col min="13313" max="13313" width="112.5703125" style="583" customWidth="1"/>
    <col min="13314" max="13314" width="10.140625" style="583" bestFit="1" customWidth="1"/>
    <col min="13315" max="13315" width="18.85546875" style="583" customWidth="1"/>
    <col min="13316" max="13316" width="19" style="583" customWidth="1"/>
    <col min="13317" max="13317" width="19.5703125" style="583" customWidth="1"/>
    <col min="13318" max="13318" width="16.7109375" style="583" customWidth="1"/>
    <col min="13319" max="13566" width="9.140625" style="583" customWidth="1"/>
    <col min="13567" max="13567" width="5.7109375" style="583"/>
    <col min="13568" max="13568" width="5.7109375" style="583" customWidth="1"/>
    <col min="13569" max="13569" width="112.5703125" style="583" customWidth="1"/>
    <col min="13570" max="13570" width="10.140625" style="583" bestFit="1" customWidth="1"/>
    <col min="13571" max="13571" width="18.85546875" style="583" customWidth="1"/>
    <col min="13572" max="13572" width="19" style="583" customWidth="1"/>
    <col min="13573" max="13573" width="19.5703125" style="583" customWidth="1"/>
    <col min="13574" max="13574" width="16.7109375" style="583" customWidth="1"/>
    <col min="13575" max="13822" width="9.140625" style="583" customWidth="1"/>
    <col min="13823" max="13823" width="5.7109375" style="583"/>
    <col min="13824" max="13824" width="5.7109375" style="583" customWidth="1"/>
    <col min="13825" max="13825" width="112.5703125" style="583" customWidth="1"/>
    <col min="13826" max="13826" width="10.140625" style="583" bestFit="1" customWidth="1"/>
    <col min="13827" max="13827" width="18.85546875" style="583" customWidth="1"/>
    <col min="13828" max="13828" width="19" style="583" customWidth="1"/>
    <col min="13829" max="13829" width="19.5703125" style="583" customWidth="1"/>
    <col min="13830" max="13830" width="16.7109375" style="583" customWidth="1"/>
    <col min="13831" max="14078" width="9.140625" style="583" customWidth="1"/>
    <col min="14079" max="14079" width="5.7109375" style="583"/>
    <col min="14080" max="14080" width="5.7109375" style="583" customWidth="1"/>
    <col min="14081" max="14081" width="112.5703125" style="583" customWidth="1"/>
    <col min="14082" max="14082" width="10.140625" style="583" bestFit="1" customWidth="1"/>
    <col min="14083" max="14083" width="18.85546875" style="583" customWidth="1"/>
    <col min="14084" max="14084" width="19" style="583" customWidth="1"/>
    <col min="14085" max="14085" width="19.5703125" style="583" customWidth="1"/>
    <col min="14086" max="14086" width="16.7109375" style="583" customWidth="1"/>
    <col min="14087" max="14334" width="9.140625" style="583" customWidth="1"/>
    <col min="14335" max="14335" width="5.7109375" style="583"/>
    <col min="14336" max="14336" width="5.7109375" style="583" customWidth="1"/>
    <col min="14337" max="14337" width="112.5703125" style="583" customWidth="1"/>
    <col min="14338" max="14338" width="10.140625" style="583" bestFit="1" customWidth="1"/>
    <col min="14339" max="14339" width="18.85546875" style="583" customWidth="1"/>
    <col min="14340" max="14340" width="19" style="583" customWidth="1"/>
    <col min="14341" max="14341" width="19.5703125" style="583" customWidth="1"/>
    <col min="14342" max="14342" width="16.7109375" style="583" customWidth="1"/>
    <col min="14343" max="14590" width="9.140625" style="583" customWidth="1"/>
    <col min="14591" max="14591" width="5.7109375" style="583"/>
    <col min="14592" max="14592" width="5.7109375" style="583" customWidth="1"/>
    <col min="14593" max="14593" width="112.5703125" style="583" customWidth="1"/>
    <col min="14594" max="14594" width="10.140625" style="583" bestFit="1" customWidth="1"/>
    <col min="14595" max="14595" width="18.85546875" style="583" customWidth="1"/>
    <col min="14596" max="14596" width="19" style="583" customWidth="1"/>
    <col min="14597" max="14597" width="19.5703125" style="583" customWidth="1"/>
    <col min="14598" max="14598" width="16.7109375" style="583" customWidth="1"/>
    <col min="14599" max="14846" width="9.140625" style="583" customWidth="1"/>
    <col min="14847" max="14847" width="5.7109375" style="583"/>
    <col min="14848" max="14848" width="5.7109375" style="583" customWidth="1"/>
    <col min="14849" max="14849" width="112.5703125" style="583" customWidth="1"/>
    <col min="14850" max="14850" width="10.140625" style="583" bestFit="1" customWidth="1"/>
    <col min="14851" max="14851" width="18.85546875" style="583" customWidth="1"/>
    <col min="14852" max="14852" width="19" style="583" customWidth="1"/>
    <col min="14853" max="14853" width="19.5703125" style="583" customWidth="1"/>
    <col min="14854" max="14854" width="16.7109375" style="583" customWidth="1"/>
    <col min="14855" max="15102" width="9.140625" style="583" customWidth="1"/>
    <col min="15103" max="15103" width="5.7109375" style="583"/>
    <col min="15104" max="15104" width="5.7109375" style="583" customWidth="1"/>
    <col min="15105" max="15105" width="112.5703125" style="583" customWidth="1"/>
    <col min="15106" max="15106" width="10.140625" style="583" bestFit="1" customWidth="1"/>
    <col min="15107" max="15107" width="18.85546875" style="583" customWidth="1"/>
    <col min="15108" max="15108" width="19" style="583" customWidth="1"/>
    <col min="15109" max="15109" width="19.5703125" style="583" customWidth="1"/>
    <col min="15110" max="15110" width="16.7109375" style="583" customWidth="1"/>
    <col min="15111" max="15358" width="9.140625" style="583" customWidth="1"/>
    <col min="15359" max="15359" width="5.7109375" style="583"/>
    <col min="15360" max="15360" width="5.7109375" style="583" customWidth="1"/>
    <col min="15361" max="15361" width="112.5703125" style="583" customWidth="1"/>
    <col min="15362" max="15362" width="10.140625" style="583" bestFit="1" customWidth="1"/>
    <col min="15363" max="15363" width="18.85546875" style="583" customWidth="1"/>
    <col min="15364" max="15364" width="19" style="583" customWidth="1"/>
    <col min="15365" max="15365" width="19.5703125" style="583" customWidth="1"/>
    <col min="15366" max="15366" width="16.7109375" style="583" customWidth="1"/>
    <col min="15367" max="15614" width="9.140625" style="583" customWidth="1"/>
    <col min="15615" max="15615" width="5.7109375" style="583"/>
    <col min="15616" max="15616" width="5.7109375" style="583" customWidth="1"/>
    <col min="15617" max="15617" width="112.5703125" style="583" customWidth="1"/>
    <col min="15618" max="15618" width="10.140625" style="583" bestFit="1" customWidth="1"/>
    <col min="15619" max="15619" width="18.85546875" style="583" customWidth="1"/>
    <col min="15620" max="15620" width="19" style="583" customWidth="1"/>
    <col min="15621" max="15621" width="19.5703125" style="583" customWidth="1"/>
    <col min="15622" max="15622" width="16.7109375" style="583" customWidth="1"/>
    <col min="15623" max="15870" width="9.140625" style="583" customWidth="1"/>
    <col min="15871" max="15871" width="5.7109375" style="583"/>
    <col min="15872" max="15872" width="5.7109375" style="583" customWidth="1"/>
    <col min="15873" max="15873" width="112.5703125" style="583" customWidth="1"/>
    <col min="15874" max="15874" width="10.140625" style="583" bestFit="1" customWidth="1"/>
    <col min="15875" max="15875" width="18.85546875" style="583" customWidth="1"/>
    <col min="15876" max="15876" width="19" style="583" customWidth="1"/>
    <col min="15877" max="15877" width="19.5703125" style="583" customWidth="1"/>
    <col min="15878" max="15878" width="16.7109375" style="583" customWidth="1"/>
    <col min="15879" max="16126" width="9.140625" style="583" customWidth="1"/>
    <col min="16127" max="16127" width="5.7109375" style="583"/>
    <col min="16128" max="16128" width="5.7109375" style="583" customWidth="1"/>
    <col min="16129" max="16129" width="112.5703125" style="583" customWidth="1"/>
    <col min="16130" max="16130" width="10.140625" style="583" bestFit="1" customWidth="1"/>
    <col min="16131" max="16131" width="18.85546875" style="583" customWidth="1"/>
    <col min="16132" max="16132" width="19" style="583" customWidth="1"/>
    <col min="16133" max="16133" width="19.5703125" style="583" customWidth="1"/>
    <col min="16134" max="16134" width="16.7109375" style="583" customWidth="1"/>
    <col min="16135" max="16382" width="9.140625" style="583" customWidth="1"/>
    <col min="16383" max="16384" width="5.7109375" style="583"/>
  </cols>
  <sheetData>
    <row r="1" spans="1:10" ht="20.25" customHeight="1" x14ac:dyDescent="0.3">
      <c r="A1" s="919" t="s">
        <v>161</v>
      </c>
      <c r="B1" s="919"/>
      <c r="C1" s="919"/>
      <c r="D1" s="919"/>
      <c r="E1" s="919"/>
    </row>
    <row r="2" spans="1:10" ht="15.75" thickBot="1" x14ac:dyDescent="0.3">
      <c r="D2" s="920" t="s">
        <v>162</v>
      </c>
      <c r="E2" s="920"/>
    </row>
    <row r="3" spans="1:10" ht="48" customHeight="1" thickBot="1" x14ac:dyDescent="0.25">
      <c r="A3" s="921" t="s">
        <v>61</v>
      </c>
      <c r="B3" s="923" t="s">
        <v>58</v>
      </c>
      <c r="C3" s="924"/>
      <c r="D3" s="924"/>
      <c r="E3" s="543" t="s">
        <v>477</v>
      </c>
    </row>
    <row r="4" spans="1:10" ht="19.5" customHeight="1" thickBot="1" x14ac:dyDescent="0.25">
      <c r="A4" s="922"/>
      <c r="B4" s="584" t="s">
        <v>36</v>
      </c>
      <c r="C4" s="585">
        <v>42370</v>
      </c>
      <c r="D4" s="586">
        <v>42736</v>
      </c>
      <c r="E4" s="585">
        <v>42736</v>
      </c>
    </row>
    <row r="5" spans="1:10" ht="24.95" customHeight="1" thickBot="1" x14ac:dyDescent="0.25">
      <c r="A5" s="587" t="s">
        <v>310</v>
      </c>
      <c r="B5" s="588" t="s">
        <v>163</v>
      </c>
      <c r="C5" s="589">
        <f>SUM(C7,C44,C63,C91,C109,C120,C122)</f>
        <v>155</v>
      </c>
      <c r="D5" s="589">
        <f>SUM(D7,D44,D63,D91,D109,D120,D122)</f>
        <v>150</v>
      </c>
      <c r="E5" s="590">
        <f>SUM(E7,E44,E63,E91,E109,E120,E122)</f>
        <v>105</v>
      </c>
    </row>
    <row r="6" spans="1:10" ht="20.100000000000001" customHeight="1" thickBot="1" x14ac:dyDescent="0.25">
      <c r="A6" s="925" t="s">
        <v>51</v>
      </c>
      <c r="B6" s="926"/>
      <c r="C6" s="926"/>
      <c r="D6" s="926"/>
      <c r="E6" s="927"/>
    </row>
    <row r="7" spans="1:10" ht="19.5" customHeight="1" x14ac:dyDescent="0.25">
      <c r="A7" s="591" t="s">
        <v>311</v>
      </c>
      <c r="B7" s="592"/>
      <c r="C7" s="593">
        <f>C8+C11+C19+C22+C24+C26+C32+C40</f>
        <v>103</v>
      </c>
      <c r="D7" s="593">
        <f>D8+D11+D19+D22+D24+D26+D32+D40</f>
        <v>99</v>
      </c>
      <c r="E7" s="594">
        <f>E8+E11+E19+E22+E24+E26+E32+E40</f>
        <v>43</v>
      </c>
      <c r="F7" s="595"/>
      <c r="G7" s="596"/>
      <c r="H7" s="597"/>
      <c r="I7" s="597"/>
      <c r="J7" s="597"/>
    </row>
    <row r="8" spans="1:10" ht="19.5" customHeight="1" x14ac:dyDescent="0.25">
      <c r="A8" s="598" t="s">
        <v>312</v>
      </c>
      <c r="B8" s="599" t="s">
        <v>163</v>
      </c>
      <c r="C8" s="599">
        <v>43</v>
      </c>
      <c r="D8" s="599">
        <v>43</v>
      </c>
      <c r="E8" s="600">
        <v>16</v>
      </c>
      <c r="F8" s="595"/>
      <c r="G8" s="596"/>
      <c r="H8" s="597"/>
      <c r="I8" s="597"/>
      <c r="J8" s="597"/>
    </row>
    <row r="9" spans="1:10" ht="19.5" customHeight="1" x14ac:dyDescent="0.25">
      <c r="A9" s="601" t="s">
        <v>313</v>
      </c>
      <c r="B9" s="127" t="s">
        <v>27</v>
      </c>
      <c r="C9" s="152">
        <v>11656</v>
      </c>
      <c r="D9" s="152">
        <v>11907</v>
      </c>
      <c r="E9" s="288">
        <v>2272</v>
      </c>
      <c r="F9" s="595"/>
      <c r="G9" s="596"/>
      <c r="H9" s="597"/>
      <c r="I9" s="597"/>
      <c r="J9" s="597"/>
    </row>
    <row r="10" spans="1:10" ht="19.5" customHeight="1" x14ac:dyDescent="0.25">
      <c r="A10" s="601" t="s">
        <v>314</v>
      </c>
      <c r="B10" s="127" t="s">
        <v>27</v>
      </c>
      <c r="C10" s="127" t="s">
        <v>448</v>
      </c>
      <c r="D10" s="127" t="s">
        <v>449</v>
      </c>
      <c r="E10" s="602"/>
      <c r="F10" s="595"/>
      <c r="G10" s="596"/>
      <c r="H10" s="597"/>
      <c r="I10" s="597"/>
      <c r="J10" s="597"/>
    </row>
    <row r="11" spans="1:10" ht="19.5" customHeight="1" x14ac:dyDescent="0.25">
      <c r="A11" s="598" t="s">
        <v>315</v>
      </c>
      <c r="B11" s="599" t="s">
        <v>163</v>
      </c>
      <c r="C11" s="599">
        <f>C12+C13+C14+C15+C17</f>
        <v>40</v>
      </c>
      <c r="D11" s="599">
        <f>D12+D13+D14+D15+D17</f>
        <v>37</v>
      </c>
      <c r="E11" s="600">
        <v>25</v>
      </c>
      <c r="F11" s="595"/>
      <c r="G11" s="596"/>
      <c r="H11" s="597"/>
      <c r="I11" s="597"/>
      <c r="J11" s="597"/>
    </row>
    <row r="12" spans="1:10" ht="15.75" customHeight="1" x14ac:dyDescent="0.25">
      <c r="A12" s="601" t="s">
        <v>450</v>
      </c>
      <c r="B12" s="127" t="s">
        <v>163</v>
      </c>
      <c r="C12" s="603">
        <v>29</v>
      </c>
      <c r="D12" s="603">
        <v>29</v>
      </c>
      <c r="E12" s="602"/>
      <c r="F12" s="595"/>
      <c r="G12" s="596"/>
      <c r="H12" s="597"/>
      <c r="I12" s="597"/>
      <c r="J12" s="597"/>
    </row>
    <row r="13" spans="1:10" ht="16.5" x14ac:dyDescent="0.25">
      <c r="A13" s="601" t="s">
        <v>451</v>
      </c>
      <c r="B13" s="127" t="s">
        <v>163</v>
      </c>
      <c r="C13" s="603">
        <v>1</v>
      </c>
      <c r="D13" s="603">
        <v>1</v>
      </c>
      <c r="E13" s="602"/>
      <c r="F13" s="595"/>
      <c r="G13" s="596"/>
      <c r="H13" s="597"/>
      <c r="I13" s="597"/>
      <c r="J13" s="597"/>
    </row>
    <row r="14" spans="1:10" ht="16.5" x14ac:dyDescent="0.25">
      <c r="A14" s="601" t="s">
        <v>316</v>
      </c>
      <c r="B14" s="127" t="s">
        <v>163</v>
      </c>
      <c r="C14" s="603">
        <v>6</v>
      </c>
      <c r="D14" s="603">
        <v>6</v>
      </c>
      <c r="E14" s="602"/>
      <c r="F14" s="595"/>
      <c r="G14" s="596"/>
      <c r="H14" s="597"/>
      <c r="I14" s="597"/>
      <c r="J14" s="597"/>
    </row>
    <row r="15" spans="1:10" ht="16.5" x14ac:dyDescent="0.25">
      <c r="A15" s="601" t="s">
        <v>317</v>
      </c>
      <c r="B15" s="127" t="s">
        <v>163</v>
      </c>
      <c r="C15" s="603">
        <v>1</v>
      </c>
      <c r="D15" s="603">
        <v>1</v>
      </c>
      <c r="E15" s="602"/>
      <c r="F15" s="595"/>
      <c r="G15" s="596"/>
      <c r="H15" s="597"/>
      <c r="I15" s="597"/>
      <c r="J15" s="597"/>
    </row>
    <row r="16" spans="1:10" ht="16.5" hidden="1" customHeight="1" x14ac:dyDescent="0.25">
      <c r="A16" s="601" t="s">
        <v>164</v>
      </c>
      <c r="B16" s="127" t="s">
        <v>163</v>
      </c>
      <c r="C16" s="603">
        <v>1</v>
      </c>
      <c r="D16" s="603">
        <v>1</v>
      </c>
      <c r="E16" s="602"/>
      <c r="F16" s="595"/>
      <c r="G16" s="595"/>
    </row>
    <row r="17" spans="1:10" ht="16.5" x14ac:dyDescent="0.25">
      <c r="A17" s="601" t="s">
        <v>452</v>
      </c>
      <c r="B17" s="127" t="s">
        <v>163</v>
      </c>
      <c r="C17" s="127">
        <v>3</v>
      </c>
      <c r="D17" s="127">
        <v>0</v>
      </c>
      <c r="E17" s="602"/>
      <c r="F17" s="595"/>
      <c r="G17" s="595"/>
    </row>
    <row r="18" spans="1:10" ht="16.5" x14ac:dyDescent="0.25">
      <c r="A18" s="601" t="s">
        <v>318</v>
      </c>
      <c r="B18" s="127" t="s">
        <v>27</v>
      </c>
      <c r="C18" s="152">
        <v>23041</v>
      </c>
      <c r="D18" s="152">
        <v>23404</v>
      </c>
      <c r="E18" s="288">
        <v>4801</v>
      </c>
      <c r="F18" s="604"/>
      <c r="G18" s="595"/>
    </row>
    <row r="19" spans="1:10" ht="19.5" customHeight="1" x14ac:dyDescent="0.25">
      <c r="A19" s="598" t="s">
        <v>319</v>
      </c>
      <c r="B19" s="599" t="s">
        <v>163</v>
      </c>
      <c r="C19" s="599">
        <v>6</v>
      </c>
      <c r="D19" s="599">
        <v>6</v>
      </c>
      <c r="E19" s="602"/>
      <c r="F19" s="595"/>
      <c r="G19" s="596"/>
      <c r="H19" s="597"/>
      <c r="I19" s="597"/>
      <c r="J19" s="597"/>
    </row>
    <row r="20" spans="1:10" ht="16.5" x14ac:dyDescent="0.25">
      <c r="A20" s="601" t="s">
        <v>318</v>
      </c>
      <c r="B20" s="127" t="s">
        <v>27</v>
      </c>
      <c r="C20" s="605" t="s">
        <v>420</v>
      </c>
      <c r="D20" s="606">
        <v>8997</v>
      </c>
      <c r="E20" s="602"/>
      <c r="G20" s="595"/>
    </row>
    <row r="21" spans="1:10" ht="19.5" customHeight="1" x14ac:dyDescent="0.25">
      <c r="A21" s="598" t="s">
        <v>320</v>
      </c>
      <c r="B21" s="599" t="s">
        <v>163</v>
      </c>
      <c r="C21" s="599">
        <v>1</v>
      </c>
      <c r="D21" s="599">
        <v>1</v>
      </c>
      <c r="E21" s="602"/>
      <c r="F21" s="595"/>
      <c r="G21" s="596"/>
      <c r="H21" s="597"/>
      <c r="I21" s="597"/>
      <c r="J21" s="597"/>
    </row>
    <row r="22" spans="1:10" ht="16.5" x14ac:dyDescent="0.25">
      <c r="A22" s="601" t="s">
        <v>453</v>
      </c>
      <c r="B22" s="127" t="s">
        <v>163</v>
      </c>
      <c r="C22" s="605" t="s">
        <v>165</v>
      </c>
      <c r="D22" s="605" t="s">
        <v>165</v>
      </c>
      <c r="E22" s="602"/>
      <c r="F22" s="595"/>
      <c r="G22" s="595"/>
    </row>
    <row r="23" spans="1:10" ht="19.5" customHeight="1" x14ac:dyDescent="0.25">
      <c r="A23" s="598" t="s">
        <v>322</v>
      </c>
      <c r="B23" s="599" t="s">
        <v>163</v>
      </c>
      <c r="C23" s="607" t="s">
        <v>165</v>
      </c>
      <c r="D23" s="599">
        <v>1</v>
      </c>
      <c r="E23" s="602"/>
      <c r="F23" s="595"/>
      <c r="G23" s="596"/>
      <c r="H23" s="597"/>
      <c r="I23" s="597"/>
      <c r="J23" s="597"/>
    </row>
    <row r="24" spans="1:10" ht="18" customHeight="1" x14ac:dyDescent="0.25">
      <c r="A24" s="601" t="s">
        <v>323</v>
      </c>
      <c r="B24" s="608" t="s">
        <v>163</v>
      </c>
      <c r="C24" s="127">
        <v>1</v>
      </c>
      <c r="D24" s="608">
        <v>1</v>
      </c>
      <c r="E24" s="127"/>
      <c r="F24" s="595"/>
      <c r="G24" s="609"/>
      <c r="H24" s="597"/>
      <c r="I24" s="597"/>
      <c r="J24" s="597"/>
    </row>
    <row r="25" spans="1:10" s="613" customFormat="1" ht="18" customHeight="1" x14ac:dyDescent="0.25">
      <c r="A25" s="601" t="s">
        <v>321</v>
      </c>
      <c r="B25" s="608" t="s">
        <v>27</v>
      </c>
      <c r="C25" s="127">
        <v>54</v>
      </c>
      <c r="D25" s="608">
        <v>51</v>
      </c>
      <c r="E25" s="127"/>
      <c r="F25" s="610"/>
      <c r="G25" s="611"/>
      <c r="H25" s="612"/>
      <c r="I25" s="612"/>
      <c r="J25" s="612"/>
    </row>
    <row r="26" spans="1:10" ht="19.5" customHeight="1" x14ac:dyDescent="0.25">
      <c r="A26" s="614" t="s">
        <v>324</v>
      </c>
      <c r="B26" s="608" t="s">
        <v>163</v>
      </c>
      <c r="C26" s="615">
        <v>5</v>
      </c>
      <c r="D26" s="616">
        <f>D27+D28+D29+D30+D31</f>
        <v>5</v>
      </c>
      <c r="E26" s="599">
        <v>1</v>
      </c>
      <c r="F26" s="595"/>
      <c r="G26" s="596"/>
      <c r="H26" s="597"/>
      <c r="I26" s="597"/>
      <c r="J26" s="597"/>
    </row>
    <row r="27" spans="1:10" s="617" customFormat="1" ht="18" customHeight="1" x14ac:dyDescent="0.25">
      <c r="A27" s="601" t="s">
        <v>421</v>
      </c>
      <c r="B27" s="127" t="s">
        <v>163</v>
      </c>
      <c r="C27" s="127">
        <v>1</v>
      </c>
      <c r="D27" s="127">
        <v>1</v>
      </c>
      <c r="E27" s="127"/>
      <c r="G27" s="618"/>
      <c r="H27" s="619"/>
      <c r="I27" s="619"/>
      <c r="J27" s="619"/>
    </row>
    <row r="28" spans="1:10" s="617" customFormat="1" ht="18" customHeight="1" x14ac:dyDescent="0.25">
      <c r="A28" s="601" t="s">
        <v>422</v>
      </c>
      <c r="B28" s="127" t="s">
        <v>163</v>
      </c>
      <c r="C28" s="127">
        <v>1</v>
      </c>
      <c r="D28" s="605">
        <v>1</v>
      </c>
      <c r="E28" s="127"/>
      <c r="G28" s="618"/>
      <c r="H28" s="619"/>
      <c r="I28" s="619"/>
      <c r="J28" s="619"/>
    </row>
    <row r="29" spans="1:10" s="617" customFormat="1" ht="18" customHeight="1" x14ac:dyDescent="0.25">
      <c r="A29" s="601" t="s">
        <v>423</v>
      </c>
      <c r="B29" s="127" t="s">
        <v>163</v>
      </c>
      <c r="C29" s="127">
        <v>1</v>
      </c>
      <c r="D29" s="605">
        <v>1</v>
      </c>
      <c r="E29" s="127"/>
      <c r="G29" s="618"/>
      <c r="H29" s="619"/>
      <c r="I29" s="619"/>
      <c r="J29" s="619"/>
    </row>
    <row r="30" spans="1:10" s="617" customFormat="1" ht="18" customHeight="1" x14ac:dyDescent="0.25">
      <c r="A30" s="601" t="s">
        <v>424</v>
      </c>
      <c r="B30" s="127" t="s">
        <v>163</v>
      </c>
      <c r="C30" s="127">
        <v>1</v>
      </c>
      <c r="D30" s="127">
        <v>1</v>
      </c>
      <c r="E30" s="127"/>
      <c r="G30" s="618"/>
      <c r="H30" s="619"/>
      <c r="I30" s="619"/>
      <c r="J30" s="619"/>
    </row>
    <row r="31" spans="1:10" s="617" customFormat="1" ht="18" customHeight="1" x14ac:dyDescent="0.25">
      <c r="A31" s="601" t="s">
        <v>425</v>
      </c>
      <c r="B31" s="127" t="s">
        <v>163</v>
      </c>
      <c r="C31" s="127">
        <v>1</v>
      </c>
      <c r="D31" s="127">
        <v>1</v>
      </c>
      <c r="E31" s="127"/>
      <c r="G31" s="618"/>
      <c r="H31" s="619"/>
      <c r="I31" s="619"/>
      <c r="J31" s="619"/>
    </row>
    <row r="32" spans="1:10" s="617" customFormat="1" ht="19.5" customHeight="1" x14ac:dyDescent="0.25">
      <c r="A32" s="620" t="s">
        <v>325</v>
      </c>
      <c r="B32" s="599" t="s">
        <v>163</v>
      </c>
      <c r="C32" s="599">
        <f>SUM(C33:C39)</f>
        <v>5</v>
      </c>
      <c r="D32" s="599">
        <v>4</v>
      </c>
      <c r="E32" s="599">
        <v>1</v>
      </c>
      <c r="G32" s="619"/>
      <c r="H32" s="619"/>
      <c r="I32" s="619"/>
      <c r="J32" s="619"/>
    </row>
    <row r="33" spans="1:10" s="617" customFormat="1" ht="18" customHeight="1" x14ac:dyDescent="0.25">
      <c r="A33" s="601" t="s">
        <v>426</v>
      </c>
      <c r="B33" s="127" t="s">
        <v>163</v>
      </c>
      <c r="C33" s="127">
        <v>1</v>
      </c>
      <c r="D33" s="606">
        <v>1</v>
      </c>
      <c r="E33" s="127"/>
      <c r="G33" s="618"/>
      <c r="H33" s="619"/>
      <c r="I33" s="619"/>
      <c r="J33" s="619"/>
    </row>
    <row r="34" spans="1:10" s="617" customFormat="1" ht="18" customHeight="1" x14ac:dyDescent="0.25">
      <c r="A34" s="601" t="s">
        <v>514</v>
      </c>
      <c r="B34" s="127" t="s">
        <v>163</v>
      </c>
      <c r="C34" s="127">
        <v>1</v>
      </c>
      <c r="D34" s="127">
        <v>0</v>
      </c>
      <c r="E34" s="127"/>
      <c r="G34" s="618"/>
      <c r="H34" s="619"/>
      <c r="I34" s="619"/>
      <c r="J34" s="619"/>
    </row>
    <row r="35" spans="1:10" s="617" customFormat="1" ht="18" customHeight="1" x14ac:dyDescent="0.25">
      <c r="A35" s="601" t="s">
        <v>515</v>
      </c>
      <c r="B35" s="127" t="s">
        <v>163</v>
      </c>
      <c r="C35" s="127">
        <v>1</v>
      </c>
      <c r="D35" s="605" t="s">
        <v>384</v>
      </c>
      <c r="E35" s="127"/>
      <c r="G35" s="618"/>
      <c r="H35" s="619"/>
      <c r="I35" s="619"/>
      <c r="J35" s="619"/>
    </row>
    <row r="36" spans="1:10" s="617" customFormat="1" ht="18" customHeight="1" x14ac:dyDescent="0.25">
      <c r="A36" s="601" t="s">
        <v>516</v>
      </c>
      <c r="B36" s="127" t="s">
        <v>163</v>
      </c>
      <c r="C36" s="127">
        <v>0</v>
      </c>
      <c r="D36" s="605" t="s">
        <v>165</v>
      </c>
      <c r="E36" s="127"/>
      <c r="G36" s="618"/>
      <c r="H36" s="619"/>
      <c r="I36" s="619"/>
      <c r="J36" s="619"/>
    </row>
    <row r="37" spans="1:10" s="617" customFormat="1" ht="18" customHeight="1" x14ac:dyDescent="0.25">
      <c r="A37" s="601" t="s">
        <v>427</v>
      </c>
      <c r="B37" s="127" t="s">
        <v>163</v>
      </c>
      <c r="C37" s="127">
        <v>1</v>
      </c>
      <c r="D37" s="605">
        <v>1</v>
      </c>
      <c r="E37" s="127"/>
      <c r="G37" s="618"/>
      <c r="H37" s="619"/>
      <c r="I37" s="619"/>
      <c r="J37" s="619"/>
    </row>
    <row r="38" spans="1:10" s="617" customFormat="1" ht="20.25" customHeight="1" x14ac:dyDescent="0.25">
      <c r="A38" s="601" t="s">
        <v>517</v>
      </c>
      <c r="B38" s="127"/>
      <c r="C38" s="127">
        <v>0</v>
      </c>
      <c r="D38" s="605" t="s">
        <v>165</v>
      </c>
      <c r="E38" s="127"/>
      <c r="G38" s="618"/>
      <c r="H38" s="619"/>
      <c r="I38" s="619"/>
      <c r="J38" s="619"/>
    </row>
    <row r="39" spans="1:10" s="617" customFormat="1" ht="18" customHeight="1" x14ac:dyDescent="0.25">
      <c r="A39" s="601" t="s">
        <v>518</v>
      </c>
      <c r="B39" s="127" t="s">
        <v>163</v>
      </c>
      <c r="C39" s="127">
        <v>1</v>
      </c>
      <c r="D39" s="127">
        <v>0</v>
      </c>
      <c r="E39" s="127"/>
      <c r="G39" s="618"/>
      <c r="H39" s="619"/>
      <c r="I39" s="619"/>
      <c r="J39" s="619"/>
    </row>
    <row r="40" spans="1:10" s="617" customFormat="1" ht="19.5" customHeight="1" x14ac:dyDescent="0.25">
      <c r="A40" s="620" t="s">
        <v>375</v>
      </c>
      <c r="B40" s="599" t="s">
        <v>163</v>
      </c>
      <c r="C40" s="599">
        <f>C41+C42</f>
        <v>2</v>
      </c>
      <c r="D40" s="599">
        <f>D41+D42</f>
        <v>2</v>
      </c>
      <c r="E40" s="127"/>
      <c r="G40" s="619"/>
      <c r="H40" s="619"/>
      <c r="I40" s="619"/>
      <c r="J40" s="619"/>
    </row>
    <row r="41" spans="1:10" ht="18" customHeight="1" x14ac:dyDescent="0.25">
      <c r="A41" s="601" t="s">
        <v>403</v>
      </c>
      <c r="B41" s="127" t="s">
        <v>163</v>
      </c>
      <c r="C41" s="127">
        <v>1</v>
      </c>
      <c r="D41" s="127">
        <v>1</v>
      </c>
      <c r="E41" s="127"/>
      <c r="F41" s="595"/>
      <c r="G41" s="609"/>
      <c r="H41" s="597"/>
      <c r="I41" s="597"/>
      <c r="J41" s="597"/>
    </row>
    <row r="42" spans="1:10" ht="21" customHeight="1" thickBot="1" x14ac:dyDescent="0.3">
      <c r="A42" s="621" t="s">
        <v>519</v>
      </c>
      <c r="B42" s="127" t="s">
        <v>163</v>
      </c>
      <c r="C42" s="622">
        <v>1</v>
      </c>
      <c r="D42" s="606">
        <v>1</v>
      </c>
      <c r="E42" s="127"/>
      <c r="F42" s="595"/>
      <c r="G42" s="609"/>
      <c r="H42" s="597"/>
      <c r="I42" s="597"/>
      <c r="J42" s="597"/>
    </row>
    <row r="43" spans="1:10" ht="20.100000000000001" customHeight="1" thickBot="1" x14ac:dyDescent="0.25">
      <c r="A43" s="925" t="s">
        <v>52</v>
      </c>
      <c r="B43" s="926"/>
      <c r="C43" s="926"/>
      <c r="D43" s="926"/>
      <c r="E43" s="928"/>
    </row>
    <row r="44" spans="1:10" ht="16.5" customHeight="1" x14ac:dyDescent="0.25">
      <c r="A44" s="591" t="s">
        <v>326</v>
      </c>
      <c r="B44" s="623" t="s">
        <v>163</v>
      </c>
      <c r="C44" s="592">
        <f>C45+C48+C52+C56</f>
        <v>13</v>
      </c>
      <c r="D44" s="592">
        <f>D45+D48+D52+D56</f>
        <v>13</v>
      </c>
      <c r="E44" s="592">
        <f>E45+E48+E52+E56</f>
        <v>2</v>
      </c>
      <c r="F44" s="595"/>
      <c r="G44" s="595"/>
    </row>
    <row r="45" spans="1:10" ht="16.5" x14ac:dyDescent="0.25">
      <c r="A45" s="598" t="s">
        <v>327</v>
      </c>
      <c r="B45" s="624" t="s">
        <v>163</v>
      </c>
      <c r="C45" s="599">
        <f>C46+C47</f>
        <v>2</v>
      </c>
      <c r="D45" s="599">
        <f>D46+D47</f>
        <v>2</v>
      </c>
      <c r="E45" s="599">
        <v>2</v>
      </c>
      <c r="F45" s="595"/>
      <c r="G45" s="595"/>
    </row>
    <row r="46" spans="1:10" ht="16.5" x14ac:dyDescent="0.25">
      <c r="A46" s="621" t="s">
        <v>328</v>
      </c>
      <c r="B46" s="625" t="s">
        <v>163</v>
      </c>
      <c r="C46" s="127">
        <v>1</v>
      </c>
      <c r="D46" s="127">
        <v>1</v>
      </c>
      <c r="E46" s="626"/>
      <c r="F46" s="595"/>
      <c r="G46" s="595"/>
    </row>
    <row r="47" spans="1:10" ht="16.5" x14ac:dyDescent="0.25">
      <c r="A47" s="621" t="s">
        <v>329</v>
      </c>
      <c r="B47" s="625" t="s">
        <v>163</v>
      </c>
      <c r="C47" s="627" t="s">
        <v>165</v>
      </c>
      <c r="D47" s="627" t="s">
        <v>165</v>
      </c>
      <c r="E47" s="628"/>
      <c r="F47" s="595"/>
      <c r="G47" s="595"/>
    </row>
    <row r="48" spans="1:10" ht="16.5" x14ac:dyDescent="0.25">
      <c r="A48" s="598" t="s">
        <v>330</v>
      </c>
      <c r="B48" s="624" t="s">
        <v>163</v>
      </c>
      <c r="C48" s="599">
        <f>C49+C50+C51</f>
        <v>3</v>
      </c>
      <c r="D48" s="599">
        <f>D49+D50+D51</f>
        <v>3</v>
      </c>
      <c r="E48" s="629"/>
      <c r="F48" s="595"/>
      <c r="G48" s="595"/>
    </row>
    <row r="49" spans="1:7" ht="16.5" x14ac:dyDescent="0.25">
      <c r="A49" s="621" t="s">
        <v>331</v>
      </c>
      <c r="B49" s="625" t="s">
        <v>163</v>
      </c>
      <c r="C49" s="127">
        <v>1</v>
      </c>
      <c r="D49" s="127">
        <v>1</v>
      </c>
      <c r="E49" s="626"/>
      <c r="F49" s="595"/>
      <c r="G49" s="595"/>
    </row>
    <row r="50" spans="1:7" ht="16.5" x14ac:dyDescent="0.25">
      <c r="A50" s="621" t="s">
        <v>332</v>
      </c>
      <c r="B50" s="625" t="s">
        <v>163</v>
      </c>
      <c r="C50" s="127">
        <v>1</v>
      </c>
      <c r="D50" s="127">
        <v>1</v>
      </c>
      <c r="E50" s="127"/>
      <c r="F50" s="595"/>
      <c r="G50" s="595"/>
    </row>
    <row r="51" spans="1:7" ht="33" x14ac:dyDescent="0.2">
      <c r="A51" s="630" t="s">
        <v>333</v>
      </c>
      <c r="B51" s="625" t="s">
        <v>163</v>
      </c>
      <c r="C51" s="605" t="s">
        <v>296</v>
      </c>
      <c r="D51" s="625" t="s">
        <v>296</v>
      </c>
      <c r="E51" s="605"/>
      <c r="F51" s="595"/>
      <c r="G51" s="595"/>
    </row>
    <row r="52" spans="1:7" ht="16.5" x14ac:dyDescent="0.25">
      <c r="A52" s="598" t="s">
        <v>334</v>
      </c>
      <c r="B52" s="624" t="s">
        <v>163</v>
      </c>
      <c r="C52" s="599">
        <f>C53+C54+C55</f>
        <v>3</v>
      </c>
      <c r="D52" s="599">
        <f>D53+D54+D55</f>
        <v>3</v>
      </c>
      <c r="E52" s="599"/>
      <c r="F52" s="595"/>
      <c r="G52" s="595"/>
    </row>
    <row r="53" spans="1:7" ht="16.5" x14ac:dyDescent="0.25">
      <c r="A53" s="621" t="s">
        <v>335</v>
      </c>
      <c r="B53" s="625" t="s">
        <v>163</v>
      </c>
      <c r="C53" s="127">
        <v>1</v>
      </c>
      <c r="D53" s="127">
        <v>1</v>
      </c>
      <c r="E53" s="127"/>
      <c r="F53" s="595"/>
      <c r="G53" s="595"/>
    </row>
    <row r="54" spans="1:7" ht="16.5" x14ac:dyDescent="0.25">
      <c r="A54" s="621" t="s">
        <v>336</v>
      </c>
      <c r="B54" s="625" t="s">
        <v>163</v>
      </c>
      <c r="C54" s="127">
        <v>1</v>
      </c>
      <c r="D54" s="127">
        <v>1</v>
      </c>
      <c r="E54" s="127"/>
      <c r="F54" s="595"/>
      <c r="G54" s="595"/>
    </row>
    <row r="55" spans="1:7" ht="16.5" x14ac:dyDescent="0.25">
      <c r="A55" s="621" t="s">
        <v>337</v>
      </c>
      <c r="B55" s="625" t="s">
        <v>163</v>
      </c>
      <c r="C55" s="127">
        <v>1</v>
      </c>
      <c r="D55" s="127">
        <v>1</v>
      </c>
      <c r="E55" s="127"/>
      <c r="F55" s="595"/>
      <c r="G55" s="595"/>
    </row>
    <row r="56" spans="1:7" ht="16.5" x14ac:dyDescent="0.25">
      <c r="A56" s="598" t="s">
        <v>338</v>
      </c>
      <c r="B56" s="624" t="s">
        <v>163</v>
      </c>
      <c r="C56" s="599">
        <f>C57+C58+C59+C60+C61</f>
        <v>5</v>
      </c>
      <c r="D56" s="599">
        <f>D57+D58+D59+D60+D61</f>
        <v>5</v>
      </c>
      <c r="E56" s="599"/>
      <c r="F56" s="595"/>
      <c r="G56" s="595"/>
    </row>
    <row r="57" spans="1:7" ht="16.5" x14ac:dyDescent="0.25">
      <c r="A57" s="621" t="s">
        <v>339</v>
      </c>
      <c r="B57" s="625" t="s">
        <v>163</v>
      </c>
      <c r="C57" s="127">
        <v>1</v>
      </c>
      <c r="D57" s="127">
        <v>1</v>
      </c>
      <c r="E57" s="127"/>
      <c r="F57" s="595"/>
      <c r="G57" s="595"/>
    </row>
    <row r="58" spans="1:7" ht="16.5" x14ac:dyDescent="0.25">
      <c r="A58" s="621" t="s">
        <v>340</v>
      </c>
      <c r="B58" s="625" t="s">
        <v>163</v>
      </c>
      <c r="C58" s="127">
        <v>1</v>
      </c>
      <c r="D58" s="127">
        <v>1</v>
      </c>
      <c r="E58" s="127"/>
      <c r="F58" s="595"/>
      <c r="G58" s="595"/>
    </row>
    <row r="59" spans="1:7" ht="16.5" x14ac:dyDescent="0.25">
      <c r="A59" s="621" t="s">
        <v>341</v>
      </c>
      <c r="B59" s="625" t="s">
        <v>163</v>
      </c>
      <c r="C59" s="127">
        <v>1</v>
      </c>
      <c r="D59" s="127">
        <v>1</v>
      </c>
      <c r="E59" s="127"/>
      <c r="F59" s="595"/>
      <c r="G59" s="595"/>
    </row>
    <row r="60" spans="1:7" ht="16.5" x14ac:dyDescent="0.25">
      <c r="A60" s="621" t="s">
        <v>342</v>
      </c>
      <c r="B60" s="625" t="s">
        <v>163</v>
      </c>
      <c r="C60" s="127">
        <v>1</v>
      </c>
      <c r="D60" s="127">
        <v>1</v>
      </c>
      <c r="E60" s="127"/>
      <c r="F60" s="595"/>
      <c r="G60" s="595"/>
    </row>
    <row r="61" spans="1:7" ht="17.25" thickBot="1" x14ac:dyDescent="0.3">
      <c r="A61" s="621" t="s">
        <v>404</v>
      </c>
      <c r="B61" s="625" t="s">
        <v>163</v>
      </c>
      <c r="C61" s="622">
        <v>1</v>
      </c>
      <c r="D61" s="622">
        <v>1</v>
      </c>
      <c r="E61" s="622"/>
      <c r="F61" s="595"/>
      <c r="G61" s="595"/>
    </row>
    <row r="62" spans="1:7" ht="20.100000000000001" customHeight="1" thickBot="1" x14ac:dyDescent="0.25">
      <c r="A62" s="925" t="s">
        <v>166</v>
      </c>
      <c r="B62" s="926"/>
      <c r="C62" s="926"/>
      <c r="D62" s="926"/>
      <c r="E62" s="928"/>
    </row>
    <row r="63" spans="1:7" s="617" customFormat="1" ht="17.25" customHeight="1" x14ac:dyDescent="0.25">
      <c r="A63" s="631" t="s">
        <v>343</v>
      </c>
      <c r="B63" s="592" t="s">
        <v>163</v>
      </c>
      <c r="C63" s="592">
        <v>18</v>
      </c>
      <c r="D63" s="632">
        <f>SUM(D64,D66,D72,D74,D78,D83)+D88</f>
        <v>17</v>
      </c>
      <c r="E63" s="127">
        <v>56</v>
      </c>
    </row>
    <row r="64" spans="1:7" s="634" customFormat="1" ht="16.5" x14ac:dyDescent="0.25">
      <c r="A64" s="598" t="s">
        <v>454</v>
      </c>
      <c r="B64" s="599" t="s">
        <v>163</v>
      </c>
      <c r="C64" s="599">
        <v>6</v>
      </c>
      <c r="D64" s="633">
        <v>6</v>
      </c>
      <c r="E64" s="599">
        <v>4</v>
      </c>
      <c r="G64" s="635">
        <f>SUM(D64,D67,D74,D79,D83)</f>
        <v>13</v>
      </c>
    </row>
    <row r="65" spans="1:5" s="617" customFormat="1" ht="16.5" x14ac:dyDescent="0.25">
      <c r="A65" s="621" t="s">
        <v>344</v>
      </c>
      <c r="B65" s="127" t="s">
        <v>27</v>
      </c>
      <c r="C65" s="152">
        <v>2355</v>
      </c>
      <c r="D65" s="632">
        <v>2348</v>
      </c>
      <c r="E65" s="127">
        <v>980</v>
      </c>
    </row>
    <row r="66" spans="1:5" s="634" customFormat="1" ht="23.25" customHeight="1" x14ac:dyDescent="0.25">
      <c r="A66" s="598" t="s">
        <v>345</v>
      </c>
      <c r="B66" s="624" t="s">
        <v>163</v>
      </c>
      <c r="C66" s="599">
        <v>5</v>
      </c>
      <c r="D66" s="633">
        <v>5</v>
      </c>
      <c r="E66" s="599">
        <v>1</v>
      </c>
    </row>
    <row r="67" spans="1:5" s="617" customFormat="1" ht="19.5" customHeight="1" x14ac:dyDescent="0.25">
      <c r="A67" s="621" t="s">
        <v>346</v>
      </c>
      <c r="B67" s="625" t="s">
        <v>163</v>
      </c>
      <c r="C67" s="127">
        <v>4</v>
      </c>
      <c r="D67" s="636">
        <v>4</v>
      </c>
      <c r="E67" s="127"/>
    </row>
    <row r="68" spans="1:5" s="617" customFormat="1" ht="18.75" customHeight="1" x14ac:dyDescent="0.25">
      <c r="A68" s="621" t="s">
        <v>347</v>
      </c>
      <c r="B68" s="625" t="s">
        <v>163</v>
      </c>
      <c r="C68" s="152">
        <v>1495</v>
      </c>
      <c r="D68" s="632">
        <v>1427</v>
      </c>
      <c r="E68" s="127"/>
    </row>
    <row r="69" spans="1:5" s="617" customFormat="1" ht="18.75" customHeight="1" x14ac:dyDescent="0.25">
      <c r="A69" s="621" t="s">
        <v>348</v>
      </c>
      <c r="B69" s="625" t="s">
        <v>27</v>
      </c>
      <c r="C69" s="152">
        <v>316270</v>
      </c>
      <c r="D69" s="632">
        <v>461254</v>
      </c>
      <c r="E69" s="127"/>
    </row>
    <row r="70" spans="1:5" s="617" customFormat="1" ht="18.75" customHeight="1" x14ac:dyDescent="0.25">
      <c r="A70" s="621" t="s">
        <v>391</v>
      </c>
      <c r="B70" s="625" t="s">
        <v>27</v>
      </c>
      <c r="C70" s="127" t="s">
        <v>455</v>
      </c>
      <c r="D70" s="636" t="s">
        <v>456</v>
      </c>
      <c r="E70" s="127"/>
    </row>
    <row r="71" spans="1:5" s="617" customFormat="1" ht="30.75" customHeight="1" x14ac:dyDescent="0.25">
      <c r="A71" s="637" t="s">
        <v>411</v>
      </c>
      <c r="B71" s="625" t="s">
        <v>163</v>
      </c>
      <c r="C71" s="625">
        <v>1</v>
      </c>
      <c r="D71" s="638">
        <v>1</v>
      </c>
      <c r="E71" s="127"/>
    </row>
    <row r="72" spans="1:5" s="634" customFormat="1" ht="18.75" customHeight="1" x14ac:dyDescent="0.25">
      <c r="A72" s="598" t="s">
        <v>349</v>
      </c>
      <c r="B72" s="624" t="s">
        <v>163</v>
      </c>
      <c r="C72" s="599">
        <v>1</v>
      </c>
      <c r="D72" s="633">
        <v>1</v>
      </c>
      <c r="E72" s="599"/>
    </row>
    <row r="73" spans="1:5" s="617" customFormat="1" ht="16.5" x14ac:dyDescent="0.25">
      <c r="A73" s="621" t="s">
        <v>350</v>
      </c>
      <c r="B73" s="625" t="s">
        <v>163</v>
      </c>
      <c r="C73" s="127">
        <v>1</v>
      </c>
      <c r="D73" s="636">
        <v>1</v>
      </c>
      <c r="E73" s="127"/>
    </row>
    <row r="74" spans="1:5" s="634" customFormat="1" ht="16.5" customHeight="1" x14ac:dyDescent="0.25">
      <c r="A74" s="598" t="s">
        <v>351</v>
      </c>
      <c r="B74" s="624" t="s">
        <v>163</v>
      </c>
      <c r="C74" s="599">
        <v>1</v>
      </c>
      <c r="D74" s="633">
        <v>1</v>
      </c>
      <c r="E74" s="599"/>
    </row>
    <row r="75" spans="1:5" s="617" customFormat="1" ht="16.5" x14ac:dyDescent="0.25">
      <c r="A75" s="621" t="s">
        <v>352</v>
      </c>
      <c r="B75" s="625" t="s">
        <v>163</v>
      </c>
      <c r="C75" s="127">
        <v>1</v>
      </c>
      <c r="D75" s="636">
        <v>1</v>
      </c>
      <c r="E75" s="127"/>
    </row>
    <row r="76" spans="1:5" s="617" customFormat="1" ht="16.5" x14ac:dyDescent="0.25">
      <c r="A76" s="621" t="s">
        <v>353</v>
      </c>
      <c r="B76" s="625" t="s">
        <v>163</v>
      </c>
      <c r="C76" s="127">
        <v>9</v>
      </c>
      <c r="D76" s="636">
        <v>9</v>
      </c>
      <c r="E76" s="127">
        <v>26</v>
      </c>
    </row>
    <row r="77" spans="1:5" s="617" customFormat="1" ht="16.5" x14ac:dyDescent="0.25">
      <c r="A77" s="639" t="s">
        <v>354</v>
      </c>
      <c r="B77" s="640" t="s">
        <v>27</v>
      </c>
      <c r="C77" s="641">
        <v>441813</v>
      </c>
      <c r="D77" s="473">
        <v>466306</v>
      </c>
      <c r="E77" s="642"/>
    </row>
    <row r="78" spans="1:5" s="634" customFormat="1" ht="16.5" x14ac:dyDescent="0.25">
      <c r="A78" s="233" t="s">
        <v>355</v>
      </c>
      <c r="B78" s="624" t="s">
        <v>163</v>
      </c>
      <c r="C78" s="615">
        <v>2</v>
      </c>
      <c r="D78" s="643">
        <v>2</v>
      </c>
      <c r="E78" s="599">
        <v>1</v>
      </c>
    </row>
    <row r="79" spans="1:5" s="617" customFormat="1" ht="16.5" x14ac:dyDescent="0.25">
      <c r="A79" s="128" t="s">
        <v>356</v>
      </c>
      <c r="B79" s="625" t="s">
        <v>163</v>
      </c>
      <c r="C79" s="152">
        <v>1</v>
      </c>
      <c r="D79" s="632">
        <v>1</v>
      </c>
      <c r="E79" s="127"/>
    </row>
    <row r="80" spans="1:5" s="617" customFormat="1" ht="16.5" x14ac:dyDescent="0.25">
      <c r="A80" s="128" t="s">
        <v>357</v>
      </c>
      <c r="B80" s="625" t="s">
        <v>163</v>
      </c>
      <c r="C80" s="152">
        <v>5243</v>
      </c>
      <c r="D80" s="632">
        <v>6064</v>
      </c>
      <c r="E80" s="127"/>
    </row>
    <row r="81" spans="1:10" s="617" customFormat="1" ht="16.5" x14ac:dyDescent="0.25">
      <c r="A81" s="128" t="s">
        <v>358</v>
      </c>
      <c r="B81" s="625" t="s">
        <v>27</v>
      </c>
      <c r="C81" s="152">
        <v>114535</v>
      </c>
      <c r="D81" s="632">
        <v>133619</v>
      </c>
      <c r="E81" s="127"/>
    </row>
    <row r="82" spans="1:10" s="617" customFormat="1" ht="36.75" customHeight="1" x14ac:dyDescent="0.25">
      <c r="A82" s="644" t="s">
        <v>359</v>
      </c>
      <c r="B82" s="625" t="s">
        <v>163</v>
      </c>
      <c r="C82" s="606">
        <v>1</v>
      </c>
      <c r="D82" s="645">
        <v>1</v>
      </c>
      <c r="E82" s="127"/>
    </row>
    <row r="83" spans="1:10" s="634" customFormat="1" ht="16.5" x14ac:dyDescent="0.25">
      <c r="A83" s="233" t="s">
        <v>457</v>
      </c>
      <c r="B83" s="624" t="s">
        <v>163</v>
      </c>
      <c r="C83" s="615">
        <f>C84+C85</f>
        <v>2</v>
      </c>
      <c r="D83" s="643">
        <f>D84+D85</f>
        <v>1</v>
      </c>
      <c r="E83" s="599">
        <v>1</v>
      </c>
    </row>
    <row r="84" spans="1:10" s="634" customFormat="1" ht="16.5" x14ac:dyDescent="0.25">
      <c r="A84" s="128" t="s">
        <v>360</v>
      </c>
      <c r="B84" s="624"/>
      <c r="C84" s="152">
        <v>1</v>
      </c>
      <c r="D84" s="632">
        <v>0</v>
      </c>
      <c r="E84" s="599"/>
    </row>
    <row r="85" spans="1:10" ht="19.5" x14ac:dyDescent="0.25">
      <c r="A85" s="644" t="s">
        <v>520</v>
      </c>
      <c r="B85" s="625" t="s">
        <v>163</v>
      </c>
      <c r="C85" s="152">
        <v>1</v>
      </c>
      <c r="D85" s="152">
        <v>1</v>
      </c>
      <c r="E85" s="127"/>
    </row>
    <row r="86" spans="1:10" s="617" customFormat="1" ht="16.5" x14ac:dyDescent="0.25">
      <c r="A86" s="128" t="s">
        <v>361</v>
      </c>
      <c r="B86" s="625" t="s">
        <v>163</v>
      </c>
      <c r="C86" s="152">
        <v>75565</v>
      </c>
      <c r="D86" s="474">
        <v>75802</v>
      </c>
      <c r="E86" s="127"/>
    </row>
    <row r="87" spans="1:10" s="617" customFormat="1" ht="16.5" x14ac:dyDescent="0.25">
      <c r="A87" s="128" t="s">
        <v>458</v>
      </c>
      <c r="B87" s="625" t="s">
        <v>27</v>
      </c>
      <c r="C87" s="152">
        <v>406906</v>
      </c>
      <c r="D87" s="475">
        <v>265552</v>
      </c>
      <c r="E87" s="127"/>
    </row>
    <row r="88" spans="1:10" s="634" customFormat="1" ht="19.5" customHeight="1" x14ac:dyDescent="0.25">
      <c r="A88" s="233" t="s">
        <v>376</v>
      </c>
      <c r="B88" s="599" t="s">
        <v>163</v>
      </c>
      <c r="C88" s="599">
        <f>C89</f>
        <v>1</v>
      </c>
      <c r="D88" s="633">
        <f>D89</f>
        <v>1</v>
      </c>
      <c r="E88" s="599"/>
      <c r="G88" s="646"/>
      <c r="H88" s="646"/>
      <c r="I88" s="646"/>
      <c r="J88" s="646"/>
    </row>
    <row r="89" spans="1:10" ht="25.5" customHeight="1" thickBot="1" x14ac:dyDescent="0.3">
      <c r="A89" s="621" t="s">
        <v>521</v>
      </c>
      <c r="B89" s="622" t="s">
        <v>163</v>
      </c>
      <c r="C89" s="622">
        <v>1</v>
      </c>
      <c r="D89" s="636">
        <v>1</v>
      </c>
      <c r="E89" s="127"/>
      <c r="F89" s="595"/>
      <c r="G89" s="609"/>
      <c r="H89" s="597"/>
      <c r="I89" s="597"/>
      <c r="J89" s="597"/>
    </row>
    <row r="90" spans="1:10" ht="20.100000000000001" customHeight="1" thickBot="1" x14ac:dyDescent="0.25">
      <c r="A90" s="925" t="s">
        <v>167</v>
      </c>
      <c r="B90" s="926"/>
      <c r="C90" s="926"/>
      <c r="D90" s="926"/>
      <c r="E90" s="928"/>
    </row>
    <row r="91" spans="1:10" ht="16.5" customHeight="1" x14ac:dyDescent="0.25">
      <c r="A91" s="647" t="s">
        <v>362</v>
      </c>
      <c r="B91" s="592" t="s">
        <v>163</v>
      </c>
      <c r="C91" s="648">
        <v>16</v>
      </c>
      <c r="D91" s="648">
        <f>D92+D104+D106</f>
        <v>16</v>
      </c>
      <c r="E91" s="648">
        <v>3</v>
      </c>
      <c r="F91" s="595"/>
      <c r="G91" s="595"/>
    </row>
    <row r="92" spans="1:10" ht="16.5" x14ac:dyDescent="0.25">
      <c r="A92" s="233" t="s">
        <v>363</v>
      </c>
      <c r="B92" s="599" t="s">
        <v>163</v>
      </c>
      <c r="C92" s="599">
        <v>6</v>
      </c>
      <c r="D92" s="599">
        <f>SUM(D93:D102)</f>
        <v>6</v>
      </c>
      <c r="E92" s="599">
        <v>2</v>
      </c>
      <c r="F92" s="595"/>
      <c r="G92" s="595"/>
    </row>
    <row r="93" spans="1:10" ht="18.75" customHeight="1" x14ac:dyDescent="0.25">
      <c r="A93" s="128" t="s">
        <v>459</v>
      </c>
      <c r="B93" s="127" t="s">
        <v>163</v>
      </c>
      <c r="C93" s="127">
        <v>0</v>
      </c>
      <c r="D93" s="127">
        <v>0</v>
      </c>
      <c r="E93" s="127"/>
      <c r="F93" s="595"/>
      <c r="G93" s="595"/>
    </row>
    <row r="94" spans="1:10" ht="16.5" x14ac:dyDescent="0.25">
      <c r="A94" s="128" t="s">
        <v>460</v>
      </c>
      <c r="B94" s="127" t="s">
        <v>163</v>
      </c>
      <c r="C94" s="127">
        <v>0</v>
      </c>
      <c r="D94" s="127">
        <v>0</v>
      </c>
      <c r="E94" s="127"/>
      <c r="F94" s="595"/>
      <c r="G94" s="595"/>
    </row>
    <row r="95" spans="1:10" ht="17.25" customHeight="1" x14ac:dyDescent="0.25">
      <c r="A95" s="128" t="s">
        <v>405</v>
      </c>
      <c r="B95" s="127" t="s">
        <v>163</v>
      </c>
      <c r="C95" s="127">
        <v>1</v>
      </c>
      <c r="D95" s="127">
        <v>1</v>
      </c>
      <c r="E95" s="626"/>
      <c r="F95" s="595"/>
      <c r="G95" s="595"/>
    </row>
    <row r="96" spans="1:10" ht="16.5" x14ac:dyDescent="0.25">
      <c r="A96" s="128" t="s">
        <v>406</v>
      </c>
      <c r="B96" s="127" t="s">
        <v>163</v>
      </c>
      <c r="C96" s="127">
        <v>1</v>
      </c>
      <c r="D96" s="127">
        <v>1</v>
      </c>
      <c r="E96" s="626"/>
      <c r="F96" s="595"/>
      <c r="G96" s="595"/>
    </row>
    <row r="97" spans="1:10" ht="15.75" customHeight="1" x14ac:dyDescent="0.25">
      <c r="A97" s="129" t="s">
        <v>364</v>
      </c>
      <c r="B97" s="127" t="s">
        <v>163</v>
      </c>
      <c r="C97" s="127">
        <v>2</v>
      </c>
      <c r="D97" s="127">
        <v>2</v>
      </c>
      <c r="E97" s="626"/>
      <c r="F97" s="595"/>
      <c r="G97" s="595"/>
    </row>
    <row r="98" spans="1:10" ht="21" customHeight="1" x14ac:dyDescent="0.25">
      <c r="A98" s="129" t="s">
        <v>461</v>
      </c>
      <c r="B98" s="127" t="s">
        <v>163</v>
      </c>
      <c r="C98" s="127">
        <v>0</v>
      </c>
      <c r="D98" s="127">
        <v>0</v>
      </c>
      <c r="E98" s="626"/>
      <c r="F98" s="595"/>
      <c r="G98" s="595"/>
    </row>
    <row r="99" spans="1:10" ht="16.5" x14ac:dyDescent="0.25">
      <c r="A99" s="186" t="s">
        <v>462</v>
      </c>
      <c r="B99" s="127" t="s">
        <v>163</v>
      </c>
      <c r="C99" s="127">
        <v>0</v>
      </c>
      <c r="D99" s="127">
        <v>0</v>
      </c>
      <c r="E99" s="626"/>
      <c r="F99" s="595"/>
      <c r="G99" s="595"/>
    </row>
    <row r="100" spans="1:10" ht="18.75" customHeight="1" x14ac:dyDescent="0.25">
      <c r="A100" s="129" t="s">
        <v>463</v>
      </c>
      <c r="B100" s="127" t="s">
        <v>163</v>
      </c>
      <c r="C100" s="127">
        <v>1</v>
      </c>
      <c r="D100" s="127">
        <v>1</v>
      </c>
      <c r="E100" s="626"/>
      <c r="F100" s="595"/>
      <c r="G100" s="595"/>
    </row>
    <row r="101" spans="1:10" ht="15.75" customHeight="1" x14ac:dyDescent="0.25">
      <c r="A101" s="129" t="s">
        <v>407</v>
      </c>
      <c r="B101" s="127" t="s">
        <v>163</v>
      </c>
      <c r="C101" s="127">
        <v>1</v>
      </c>
      <c r="D101" s="127">
        <v>1</v>
      </c>
      <c r="E101" s="626"/>
      <c r="F101" s="595"/>
      <c r="G101" s="595"/>
    </row>
    <row r="102" spans="1:10" ht="18.75" customHeight="1" x14ac:dyDescent="0.25">
      <c r="A102" s="129" t="s">
        <v>464</v>
      </c>
      <c r="B102" s="127" t="s">
        <v>163</v>
      </c>
      <c r="C102" s="127">
        <v>0</v>
      </c>
      <c r="D102" s="127">
        <v>0</v>
      </c>
      <c r="E102" s="626"/>
      <c r="F102" s="595"/>
      <c r="G102" s="595"/>
    </row>
    <row r="103" spans="1:10" s="617" customFormat="1" ht="15.75" customHeight="1" x14ac:dyDescent="0.25">
      <c r="A103" s="649" t="s">
        <v>365</v>
      </c>
      <c r="B103" s="127" t="s">
        <v>27</v>
      </c>
      <c r="C103" s="152">
        <v>6392</v>
      </c>
      <c r="D103" s="152">
        <v>4912</v>
      </c>
      <c r="E103" s="650"/>
    </row>
    <row r="104" spans="1:10" ht="16.5" x14ac:dyDescent="0.25">
      <c r="A104" s="614" t="s">
        <v>366</v>
      </c>
      <c r="B104" s="599" t="s">
        <v>163</v>
      </c>
      <c r="C104" s="599">
        <v>9</v>
      </c>
      <c r="D104" s="599">
        <v>9</v>
      </c>
      <c r="E104" s="599">
        <v>1</v>
      </c>
      <c r="F104" s="595"/>
      <c r="G104" s="595"/>
    </row>
    <row r="105" spans="1:10" ht="19.5" customHeight="1" x14ac:dyDescent="0.25">
      <c r="A105" s="601" t="s">
        <v>318</v>
      </c>
      <c r="B105" s="127" t="s">
        <v>27</v>
      </c>
      <c r="C105" s="606">
        <v>5723</v>
      </c>
      <c r="D105" s="475">
        <v>5663</v>
      </c>
      <c r="E105" s="606">
        <v>10493</v>
      </c>
      <c r="F105" s="604"/>
      <c r="G105" s="595"/>
    </row>
    <row r="106" spans="1:10" ht="19.5" customHeight="1" x14ac:dyDescent="0.25">
      <c r="A106" s="598" t="s">
        <v>377</v>
      </c>
      <c r="B106" s="599" t="s">
        <v>163</v>
      </c>
      <c r="C106" s="599">
        <f>C107</f>
        <v>1</v>
      </c>
      <c r="D106" s="599">
        <f>D107</f>
        <v>1</v>
      </c>
      <c r="E106" s="599"/>
      <c r="F106" s="595"/>
      <c r="G106" s="596"/>
      <c r="H106" s="597"/>
      <c r="I106" s="597"/>
      <c r="J106" s="597"/>
    </row>
    <row r="107" spans="1:10" ht="25.5" customHeight="1" thickBot="1" x14ac:dyDescent="0.3">
      <c r="A107" s="621" t="s">
        <v>522</v>
      </c>
      <c r="B107" s="622" t="s">
        <v>163</v>
      </c>
      <c r="C107" s="622">
        <v>1</v>
      </c>
      <c r="D107" s="127">
        <v>1</v>
      </c>
      <c r="E107" s="622"/>
      <c r="F107" s="595"/>
      <c r="G107" s="609"/>
      <c r="H107" s="597"/>
      <c r="I107" s="597"/>
      <c r="J107" s="597"/>
    </row>
    <row r="108" spans="1:10" ht="20.100000000000001" customHeight="1" thickBot="1" x14ac:dyDescent="0.25">
      <c r="A108" s="925" t="s">
        <v>255</v>
      </c>
      <c r="B108" s="929"/>
      <c r="C108" s="929"/>
      <c r="D108" s="929"/>
      <c r="E108" s="930"/>
    </row>
    <row r="109" spans="1:10" ht="19.5" customHeight="1" x14ac:dyDescent="0.25">
      <c r="A109" s="651" t="s">
        <v>367</v>
      </c>
      <c r="B109" s="623" t="s">
        <v>163</v>
      </c>
      <c r="C109" s="652">
        <v>3</v>
      </c>
      <c r="D109" s="652">
        <f>D110+D113+D116</f>
        <v>3</v>
      </c>
      <c r="E109" s="592"/>
      <c r="F109" s="595"/>
      <c r="G109" s="595"/>
    </row>
    <row r="110" spans="1:10" s="654" customFormat="1" ht="19.5" customHeight="1" x14ac:dyDescent="0.25">
      <c r="A110" s="233" t="s">
        <v>368</v>
      </c>
      <c r="B110" s="599" t="s">
        <v>163</v>
      </c>
      <c r="C110" s="599">
        <v>1</v>
      </c>
      <c r="D110" s="599">
        <v>1</v>
      </c>
      <c r="E110" s="599"/>
      <c r="F110" s="653"/>
      <c r="G110" s="653"/>
    </row>
    <row r="111" spans="1:10" ht="19.5" customHeight="1" x14ac:dyDescent="0.25">
      <c r="A111" s="128" t="s">
        <v>369</v>
      </c>
      <c r="B111" s="127" t="s">
        <v>163</v>
      </c>
      <c r="C111" s="127">
        <v>1</v>
      </c>
      <c r="D111" s="127">
        <v>1</v>
      </c>
      <c r="E111" s="127"/>
      <c r="F111" s="595"/>
      <c r="G111" s="595"/>
    </row>
    <row r="112" spans="1:10" s="617" customFormat="1" ht="19.5" customHeight="1" x14ac:dyDescent="0.25">
      <c r="A112" s="128" t="s">
        <v>370</v>
      </c>
      <c r="B112" s="127" t="s">
        <v>27</v>
      </c>
      <c r="C112" s="152">
        <v>3546</v>
      </c>
      <c r="D112" s="152">
        <v>3313</v>
      </c>
      <c r="E112" s="127"/>
    </row>
    <row r="113" spans="1:7" s="654" customFormat="1" ht="36" customHeight="1" x14ac:dyDescent="0.25">
      <c r="A113" s="655" t="s">
        <v>371</v>
      </c>
      <c r="B113" s="599" t="s">
        <v>163</v>
      </c>
      <c r="C113" s="599">
        <v>1</v>
      </c>
      <c r="D113" s="599">
        <v>1</v>
      </c>
      <c r="E113" s="599"/>
      <c r="F113" s="653"/>
      <c r="G113" s="653"/>
    </row>
    <row r="114" spans="1:7" ht="19.5" customHeight="1" x14ac:dyDescent="0.25">
      <c r="A114" s="128" t="s">
        <v>372</v>
      </c>
      <c r="B114" s="127" t="s">
        <v>163</v>
      </c>
      <c r="C114" s="127">
        <v>1</v>
      </c>
      <c r="D114" s="127">
        <v>1</v>
      </c>
      <c r="E114" s="127"/>
      <c r="F114" s="595"/>
      <c r="G114" s="595"/>
    </row>
    <row r="115" spans="1:7" s="617" customFormat="1" ht="19.5" customHeight="1" x14ac:dyDescent="0.25">
      <c r="A115" s="128" t="s">
        <v>370</v>
      </c>
      <c r="B115" s="127" t="s">
        <v>27</v>
      </c>
      <c r="C115" s="127">
        <v>681</v>
      </c>
      <c r="D115" s="127">
        <v>632</v>
      </c>
      <c r="E115" s="127"/>
    </row>
    <row r="116" spans="1:7" s="654" customFormat="1" ht="30.75" customHeight="1" x14ac:dyDescent="0.25">
      <c r="A116" s="655" t="s">
        <v>373</v>
      </c>
      <c r="B116" s="599" t="s">
        <v>163</v>
      </c>
      <c r="C116" s="599">
        <v>1</v>
      </c>
      <c r="D116" s="599">
        <v>1</v>
      </c>
      <c r="E116" s="599"/>
      <c r="F116" s="653"/>
      <c r="G116" s="653"/>
    </row>
    <row r="117" spans="1:7" ht="19.5" customHeight="1" x14ac:dyDescent="0.25">
      <c r="A117" s="128" t="s">
        <v>378</v>
      </c>
      <c r="B117" s="127" t="s">
        <v>163</v>
      </c>
      <c r="C117" s="127">
        <v>1</v>
      </c>
      <c r="D117" s="127">
        <v>1</v>
      </c>
      <c r="E117" s="127"/>
      <c r="F117" s="595"/>
      <c r="G117" s="595"/>
    </row>
    <row r="118" spans="1:7" s="617" customFormat="1" ht="19.5" customHeight="1" thickBot="1" x14ac:dyDescent="0.3">
      <c r="A118" s="128" t="s">
        <v>370</v>
      </c>
      <c r="B118" s="622" t="s">
        <v>27</v>
      </c>
      <c r="C118" s="656">
        <v>3237</v>
      </c>
      <c r="D118" s="656">
        <v>2880</v>
      </c>
      <c r="E118" s="622"/>
    </row>
    <row r="119" spans="1:7" ht="20.100000000000001" customHeight="1" thickBot="1" x14ac:dyDescent="0.25">
      <c r="A119" s="931" t="s">
        <v>39</v>
      </c>
      <c r="B119" s="932"/>
      <c r="C119" s="932"/>
      <c r="D119" s="932"/>
      <c r="E119" s="933"/>
    </row>
    <row r="120" spans="1:7" s="654" customFormat="1" ht="19.5" customHeight="1" x14ac:dyDescent="0.25">
      <c r="A120" s="647" t="s">
        <v>374</v>
      </c>
      <c r="B120" s="648" t="s">
        <v>163</v>
      </c>
      <c r="C120" s="648">
        <v>1</v>
      </c>
      <c r="D120" s="648">
        <v>1</v>
      </c>
      <c r="E120" s="648">
        <v>1</v>
      </c>
      <c r="F120" s="653"/>
      <c r="G120" s="653"/>
    </row>
    <row r="121" spans="1:7" s="613" customFormat="1" ht="17.25" customHeight="1" x14ac:dyDescent="0.25">
      <c r="A121" s="128" t="s">
        <v>392</v>
      </c>
      <c r="B121" s="127" t="s">
        <v>27</v>
      </c>
      <c r="C121" s="127">
        <v>430</v>
      </c>
      <c r="D121" s="127">
        <v>372</v>
      </c>
      <c r="E121" s="127"/>
    </row>
    <row r="122" spans="1:7" s="654" customFormat="1" ht="20.25" customHeight="1" x14ac:dyDescent="0.25">
      <c r="A122" s="233" t="s">
        <v>393</v>
      </c>
      <c r="B122" s="599" t="s">
        <v>163</v>
      </c>
      <c r="C122" s="599">
        <v>1</v>
      </c>
      <c r="D122" s="599">
        <v>1</v>
      </c>
      <c r="E122" s="599"/>
      <c r="F122" s="653"/>
      <c r="G122" s="653"/>
    </row>
    <row r="123" spans="1:7" s="617" customFormat="1" ht="16.5" customHeight="1" thickBot="1" x14ac:dyDescent="0.3">
      <c r="A123" s="657" t="s">
        <v>408</v>
      </c>
      <c r="B123" s="622" t="s">
        <v>27</v>
      </c>
      <c r="C123" s="622">
        <v>127</v>
      </c>
      <c r="D123" s="656">
        <v>123</v>
      </c>
      <c r="E123" s="622"/>
    </row>
    <row r="124" spans="1:7" ht="18" customHeight="1" x14ac:dyDescent="0.25">
      <c r="A124" s="658"/>
      <c r="B124" s="659"/>
      <c r="C124" s="659"/>
      <c r="D124" s="659"/>
      <c r="E124" s="659"/>
      <c r="F124" s="595"/>
      <c r="G124" s="595"/>
    </row>
    <row r="125" spans="1:7" ht="51.75" customHeight="1" x14ac:dyDescent="0.2">
      <c r="A125" s="915" t="s">
        <v>496</v>
      </c>
      <c r="B125" s="915"/>
      <c r="C125" s="915"/>
      <c r="D125" s="915"/>
      <c r="E125" s="915"/>
      <c r="F125" s="153"/>
    </row>
    <row r="126" spans="1:7" ht="20.25" customHeight="1" x14ac:dyDescent="0.2">
      <c r="A126" s="918" t="s">
        <v>497</v>
      </c>
      <c r="B126" s="918"/>
      <c r="C126" s="918"/>
      <c r="D126" s="918"/>
      <c r="E126" s="918"/>
      <c r="F126" s="153"/>
    </row>
    <row r="127" spans="1:7" ht="36" customHeight="1" x14ac:dyDescent="0.25">
      <c r="A127" s="917" t="s">
        <v>498</v>
      </c>
      <c r="B127" s="917"/>
      <c r="C127" s="917"/>
      <c r="D127" s="917"/>
      <c r="E127" s="917"/>
      <c r="F127" s="153"/>
    </row>
    <row r="128" spans="1:7" ht="27" customHeight="1" x14ac:dyDescent="0.2">
      <c r="A128" s="918" t="s">
        <v>499</v>
      </c>
      <c r="B128" s="918"/>
      <c r="C128" s="918"/>
      <c r="D128" s="918"/>
      <c r="E128" s="918"/>
      <c r="F128" s="153" t="s">
        <v>428</v>
      </c>
    </row>
    <row r="129" spans="1:6" ht="24.75" customHeight="1" x14ac:dyDescent="0.2">
      <c r="A129" s="918" t="s">
        <v>500</v>
      </c>
      <c r="B129" s="918"/>
      <c r="C129" s="918"/>
      <c r="D129" s="918"/>
      <c r="E129" s="918"/>
      <c r="F129" s="153"/>
    </row>
    <row r="130" spans="1:6" ht="38.25" customHeight="1" x14ac:dyDescent="0.2">
      <c r="A130" s="915" t="s">
        <v>501</v>
      </c>
      <c r="B130" s="915"/>
      <c r="C130" s="915"/>
      <c r="D130" s="915"/>
      <c r="E130" s="915"/>
      <c r="F130" s="153"/>
    </row>
    <row r="131" spans="1:6" ht="34.5" customHeight="1" x14ac:dyDescent="0.2">
      <c r="A131" s="915" t="s">
        <v>502</v>
      </c>
      <c r="B131" s="915"/>
      <c r="C131" s="915"/>
      <c r="D131" s="915"/>
      <c r="E131" s="915"/>
      <c r="F131" s="153"/>
    </row>
    <row r="132" spans="1:6" ht="24.75" customHeight="1" x14ac:dyDescent="0.2">
      <c r="A132" s="915" t="s">
        <v>503</v>
      </c>
      <c r="B132" s="915"/>
      <c r="C132" s="915"/>
      <c r="D132" s="915"/>
      <c r="E132" s="915"/>
      <c r="F132" s="153"/>
    </row>
    <row r="133" spans="1:6" ht="28.5" customHeight="1" x14ac:dyDescent="0.2">
      <c r="A133" s="915" t="s">
        <v>504</v>
      </c>
      <c r="B133" s="915"/>
      <c r="C133" s="915"/>
      <c r="D133" s="915"/>
      <c r="E133" s="915"/>
    </row>
    <row r="134" spans="1:6" ht="16.5" x14ac:dyDescent="0.2">
      <c r="A134" s="916"/>
      <c r="B134" s="916"/>
      <c r="C134" s="916"/>
      <c r="D134" s="916"/>
      <c r="E134" s="916"/>
    </row>
  </sheetData>
  <mergeCells count="20">
    <mergeCell ref="A126:E126"/>
    <mergeCell ref="A1:E1"/>
    <mergeCell ref="D2:E2"/>
    <mergeCell ref="A3:A4"/>
    <mergeCell ref="B3:D3"/>
    <mergeCell ref="A6:E6"/>
    <mergeCell ref="A43:E43"/>
    <mergeCell ref="A62:E62"/>
    <mergeCell ref="A90:E90"/>
    <mergeCell ref="A108:E108"/>
    <mergeCell ref="A119:E119"/>
    <mergeCell ref="A125:E125"/>
    <mergeCell ref="A133:E133"/>
    <mergeCell ref="A134:E134"/>
    <mergeCell ref="A127:E127"/>
    <mergeCell ref="A128:E128"/>
    <mergeCell ref="A129:E129"/>
    <mergeCell ref="A130:E130"/>
    <mergeCell ref="A131:E131"/>
    <mergeCell ref="A132:E132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&amp;C&amp;P+11
</oddFooter>
  </headerFooter>
  <rowBreaks count="1" manualBreakCount="1">
    <brk id="7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68" zoomScaleNormal="60" zoomScaleSheetLayoutView="68" workbookViewId="0">
      <selection activeCell="S72" sqref="S72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3" bestFit="1" customWidth="1"/>
    <col min="7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36" t="s">
        <v>249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</row>
    <row r="2" spans="1:15" ht="6" customHeight="1" thickBot="1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5"/>
    </row>
    <row r="3" spans="1:15" ht="45.75" customHeight="1" thickBot="1" x14ac:dyDescent="0.25">
      <c r="A3" s="115"/>
      <c r="B3" s="937" t="s">
        <v>113</v>
      </c>
      <c r="C3" s="934" t="s">
        <v>168</v>
      </c>
      <c r="D3" s="935"/>
      <c r="E3" s="934" t="s">
        <v>174</v>
      </c>
      <c r="F3" s="935"/>
      <c r="G3" s="934" t="s">
        <v>169</v>
      </c>
      <c r="H3" s="935"/>
      <c r="I3" s="934" t="s">
        <v>170</v>
      </c>
      <c r="J3" s="935"/>
      <c r="K3" s="934" t="s">
        <v>171</v>
      </c>
      <c r="L3" s="935"/>
      <c r="M3" s="934" t="s">
        <v>172</v>
      </c>
      <c r="N3" s="935"/>
    </row>
    <row r="4" spans="1:15" ht="23.25" customHeight="1" thickBot="1" x14ac:dyDescent="0.25">
      <c r="A4" s="115"/>
      <c r="B4" s="938"/>
      <c r="C4" s="118">
        <v>2016</v>
      </c>
      <c r="D4" s="118">
        <v>2017</v>
      </c>
      <c r="E4" s="118">
        <v>2016</v>
      </c>
      <c r="F4" s="118">
        <v>2017</v>
      </c>
      <c r="G4" s="118">
        <v>2016</v>
      </c>
      <c r="H4" s="118">
        <v>2017</v>
      </c>
      <c r="I4" s="118">
        <v>2016</v>
      </c>
      <c r="J4" s="118">
        <v>2017</v>
      </c>
      <c r="K4" s="118">
        <v>2016</v>
      </c>
      <c r="L4" s="118">
        <v>2017</v>
      </c>
      <c r="M4" s="118">
        <v>2016</v>
      </c>
      <c r="N4" s="118">
        <v>2017</v>
      </c>
    </row>
    <row r="5" spans="1:15" s="41" customFormat="1" ht="45" customHeight="1" x14ac:dyDescent="0.2">
      <c r="A5" s="119"/>
      <c r="B5" s="120" t="s">
        <v>9</v>
      </c>
      <c r="C5" s="476">
        <v>4462.3</v>
      </c>
      <c r="D5" s="476">
        <v>5736.99</v>
      </c>
      <c r="E5" s="476">
        <v>8479.875</v>
      </c>
      <c r="F5" s="477">
        <v>9980.7199999999993</v>
      </c>
      <c r="G5" s="476">
        <v>853.85</v>
      </c>
      <c r="H5" s="476">
        <v>971.76</v>
      </c>
      <c r="I5" s="476">
        <v>499.9</v>
      </c>
      <c r="J5" s="477">
        <v>748</v>
      </c>
      <c r="K5" s="476">
        <v>1097.3800000000001</v>
      </c>
      <c r="L5" s="476">
        <v>1192.6199999999999</v>
      </c>
      <c r="M5" s="478">
        <v>14.02</v>
      </c>
      <c r="N5" s="478">
        <v>16.809999999999999</v>
      </c>
    </row>
    <row r="6" spans="1:15" s="41" customFormat="1" ht="39" customHeight="1" x14ac:dyDescent="0.2">
      <c r="A6" s="119"/>
      <c r="B6" s="121" t="s">
        <v>10</v>
      </c>
      <c r="C6" s="479">
        <v>4594.96</v>
      </c>
      <c r="D6" s="479">
        <v>5941.1</v>
      </c>
      <c r="E6" s="479">
        <v>8306.4269047619055</v>
      </c>
      <c r="F6" s="480">
        <v>10615.53</v>
      </c>
      <c r="G6" s="479">
        <v>920.24</v>
      </c>
      <c r="H6" s="479">
        <v>1007.35</v>
      </c>
      <c r="I6" s="479">
        <v>505.57</v>
      </c>
      <c r="J6" s="480">
        <v>774.9</v>
      </c>
      <c r="K6" s="479">
        <v>1199.9100000000001</v>
      </c>
      <c r="L6" s="479">
        <v>1234.33</v>
      </c>
      <c r="M6" s="481">
        <v>15.07</v>
      </c>
      <c r="N6" s="481">
        <v>17.86</v>
      </c>
    </row>
    <row r="7" spans="1:15" s="41" customFormat="1" ht="39.75" customHeight="1" x14ac:dyDescent="0.2">
      <c r="A7" s="119"/>
      <c r="B7" s="121" t="s">
        <v>11</v>
      </c>
      <c r="C7" s="479">
        <v>4947.04</v>
      </c>
      <c r="D7" s="479"/>
      <c r="E7" s="479">
        <v>8700.9538095238095</v>
      </c>
      <c r="F7" s="480"/>
      <c r="G7" s="479">
        <v>968.43</v>
      </c>
      <c r="H7" s="479"/>
      <c r="I7" s="479">
        <v>567.38</v>
      </c>
      <c r="J7" s="480"/>
      <c r="K7" s="479">
        <v>1246.3399999999999</v>
      </c>
      <c r="L7" s="479"/>
      <c r="M7" s="481">
        <v>15.42</v>
      </c>
      <c r="N7" s="481"/>
    </row>
    <row r="8" spans="1:15" s="41" customFormat="1" ht="43.5" customHeight="1" x14ac:dyDescent="0.2">
      <c r="A8" s="119"/>
      <c r="B8" s="121" t="s">
        <v>12</v>
      </c>
      <c r="C8" s="479">
        <v>4850.55</v>
      </c>
      <c r="D8" s="479"/>
      <c r="E8" s="479">
        <v>8849.65</v>
      </c>
      <c r="F8" s="480"/>
      <c r="G8" s="479">
        <v>994.19</v>
      </c>
      <c r="H8" s="479"/>
      <c r="I8" s="479">
        <v>574.33000000000004</v>
      </c>
      <c r="J8" s="480"/>
      <c r="K8" s="479">
        <v>1242.26</v>
      </c>
      <c r="L8" s="479"/>
      <c r="M8" s="481">
        <v>16.260000000000002</v>
      </c>
      <c r="N8" s="481"/>
    </row>
    <row r="9" spans="1:15" s="41" customFormat="1" ht="41.25" customHeight="1" x14ac:dyDescent="0.2">
      <c r="B9" s="121" t="s">
        <v>13</v>
      </c>
      <c r="C9" s="479">
        <v>4707.8500000000004</v>
      </c>
      <c r="D9" s="479"/>
      <c r="E9" s="479">
        <v>8685.8799999999992</v>
      </c>
      <c r="F9" s="480"/>
      <c r="G9" s="479">
        <v>1033.7</v>
      </c>
      <c r="H9" s="479"/>
      <c r="I9" s="479">
        <v>576.75</v>
      </c>
      <c r="J9" s="480"/>
      <c r="K9" s="479">
        <v>1259.4000000000001</v>
      </c>
      <c r="L9" s="479"/>
      <c r="M9" s="481">
        <v>16.89</v>
      </c>
      <c r="N9" s="481"/>
    </row>
    <row r="10" spans="1:15" s="41" customFormat="1" ht="41.25" customHeight="1" x14ac:dyDescent="0.2">
      <c r="B10" s="121" t="s">
        <v>14</v>
      </c>
      <c r="C10" s="479">
        <v>4630.2700000000004</v>
      </c>
      <c r="D10" s="479"/>
      <c r="E10" s="479">
        <v>8911.7022727272742</v>
      </c>
      <c r="F10" s="480"/>
      <c r="G10" s="479">
        <v>984.14</v>
      </c>
      <c r="H10" s="479"/>
      <c r="I10" s="479">
        <v>553.09</v>
      </c>
      <c r="J10" s="480"/>
      <c r="K10" s="479">
        <v>1276.4000000000001</v>
      </c>
      <c r="L10" s="479"/>
      <c r="M10" s="481">
        <v>17.18</v>
      </c>
      <c r="N10" s="481"/>
    </row>
    <row r="11" spans="1:15" s="41" customFormat="1" ht="47.25" customHeight="1" x14ac:dyDescent="0.2">
      <c r="B11" s="122" t="s">
        <v>112</v>
      </c>
      <c r="C11" s="482">
        <v>4855.357857142857</v>
      </c>
      <c r="D11" s="479"/>
      <c r="E11" s="482">
        <v>10248.92738095238</v>
      </c>
      <c r="F11" s="480"/>
      <c r="G11" s="482">
        <v>1085.76</v>
      </c>
      <c r="H11" s="479"/>
      <c r="I11" s="482">
        <v>646.14</v>
      </c>
      <c r="J11" s="480"/>
      <c r="K11" s="482">
        <v>1337.33</v>
      </c>
      <c r="L11" s="479"/>
      <c r="M11" s="483">
        <v>19.920000000000002</v>
      </c>
      <c r="N11" s="481"/>
    </row>
    <row r="12" spans="1:15" s="41" customFormat="1" ht="43.5" customHeight="1" x14ac:dyDescent="0.2">
      <c r="B12" s="122" t="s">
        <v>120</v>
      </c>
      <c r="C12" s="482">
        <v>4757.8172727272722</v>
      </c>
      <c r="D12" s="479"/>
      <c r="E12" s="482">
        <v>10350.566818181818</v>
      </c>
      <c r="F12" s="480"/>
      <c r="G12" s="482">
        <v>1123.77</v>
      </c>
      <c r="H12" s="479"/>
      <c r="I12" s="482">
        <v>700.09</v>
      </c>
      <c r="J12" s="480"/>
      <c r="K12" s="482">
        <v>1341.09</v>
      </c>
      <c r="L12" s="479"/>
      <c r="M12" s="483">
        <v>19.64</v>
      </c>
      <c r="N12" s="481"/>
    </row>
    <row r="13" spans="1:15" s="41" customFormat="1" ht="42.75" customHeight="1" x14ac:dyDescent="0.2">
      <c r="B13" s="122" t="s">
        <v>126</v>
      </c>
      <c r="C13" s="482">
        <v>4706.7859090909096</v>
      </c>
      <c r="D13" s="482"/>
      <c r="E13" s="482">
        <v>10185.569545454546</v>
      </c>
      <c r="F13" s="484"/>
      <c r="G13" s="482">
        <v>1045.95</v>
      </c>
      <c r="H13" s="482"/>
      <c r="I13" s="482">
        <v>682.23</v>
      </c>
      <c r="J13" s="484"/>
      <c r="K13" s="482">
        <v>1326.03</v>
      </c>
      <c r="L13" s="482"/>
      <c r="M13" s="483">
        <v>19.28</v>
      </c>
      <c r="N13" s="483"/>
    </row>
    <row r="14" spans="1:15" s="41" customFormat="1" ht="51.75" customHeight="1" x14ac:dyDescent="0.2">
      <c r="B14" s="121" t="s">
        <v>127</v>
      </c>
      <c r="C14" s="479">
        <v>4731.761428571428</v>
      </c>
      <c r="D14" s="479"/>
      <c r="E14" s="479">
        <v>10262.27</v>
      </c>
      <c r="F14" s="479"/>
      <c r="G14" s="479">
        <v>959.14</v>
      </c>
      <c r="H14" s="479"/>
      <c r="I14" s="479">
        <v>644.85</v>
      </c>
      <c r="J14" s="479"/>
      <c r="K14" s="479">
        <v>1266.71</v>
      </c>
      <c r="L14" s="479"/>
      <c r="M14" s="481">
        <v>17.739999999999998</v>
      </c>
      <c r="N14" s="479"/>
    </row>
    <row r="15" spans="1:15" s="41" customFormat="1" ht="45" customHeight="1" x14ac:dyDescent="0.2">
      <c r="B15" s="121" t="s">
        <v>131</v>
      </c>
      <c r="C15" s="479">
        <v>5442.7250000000004</v>
      </c>
      <c r="D15" s="485"/>
      <c r="E15" s="479">
        <v>11139.772272727274</v>
      </c>
      <c r="F15" s="486"/>
      <c r="G15" s="479">
        <v>953</v>
      </c>
      <c r="H15" s="485"/>
      <c r="I15" s="479">
        <v>696.68</v>
      </c>
      <c r="J15" s="486"/>
      <c r="K15" s="479">
        <v>1235.98</v>
      </c>
      <c r="L15" s="485"/>
      <c r="M15" s="481">
        <v>17.420000000000002</v>
      </c>
      <c r="N15" s="487"/>
    </row>
    <row r="16" spans="1:15" s="41" customFormat="1" ht="51.75" customHeight="1" thickBot="1" x14ac:dyDescent="0.25">
      <c r="B16" s="121" t="s">
        <v>132</v>
      </c>
      <c r="C16" s="479">
        <v>5665.8249999999998</v>
      </c>
      <c r="D16" s="479"/>
      <c r="E16" s="488">
        <v>11009.75</v>
      </c>
      <c r="F16" s="480"/>
      <c r="G16" s="479">
        <v>919.05</v>
      </c>
      <c r="H16" s="479"/>
      <c r="I16" s="488">
        <v>706.98</v>
      </c>
      <c r="J16" s="480"/>
      <c r="K16" s="479">
        <v>1150.77</v>
      </c>
      <c r="L16" s="479"/>
      <c r="M16" s="481">
        <v>16.38</v>
      </c>
      <c r="N16" s="481"/>
    </row>
    <row r="17" spans="2:14" s="41" customFormat="1" ht="49.5" customHeight="1" thickBot="1" x14ac:dyDescent="0.25">
      <c r="B17" s="123" t="s">
        <v>173</v>
      </c>
      <c r="C17" s="124">
        <f>AVERAGE(C5:C16)</f>
        <v>4862.7702056277058</v>
      </c>
      <c r="D17" s="124">
        <f>AVERAGE(D5:D16)</f>
        <v>5839.0450000000001</v>
      </c>
      <c r="E17" s="124">
        <f t="shared" ref="E17:I17" si="0">AVERAGE(E5:E16)</f>
        <v>9594.2786670274181</v>
      </c>
      <c r="F17" s="124">
        <f>AVERAGE(F5:F16)</f>
        <v>10298.125</v>
      </c>
      <c r="G17" s="124">
        <f>AVERAGE(G5:G16)</f>
        <v>986.76833333333332</v>
      </c>
      <c r="H17" s="124">
        <f>AVERAGE(H5:H16)</f>
        <v>989.55500000000006</v>
      </c>
      <c r="I17" s="124">
        <f t="shared" si="0"/>
        <v>612.83249999999998</v>
      </c>
      <c r="J17" s="124">
        <f>AVERAGE(J5:J16)</f>
        <v>761.45</v>
      </c>
      <c r="K17" s="124">
        <f>AVERAGE(K5:K16)</f>
        <v>1248.3000000000002</v>
      </c>
      <c r="L17" s="124">
        <f>AVERAGE(L5:L16)</f>
        <v>1213.4749999999999</v>
      </c>
      <c r="M17" s="125">
        <f>AVERAGE(M5:M16)</f>
        <v>17.10166666666667</v>
      </c>
      <c r="N17" s="125">
        <f>AVERAGE(N5:N16)</f>
        <v>17.335000000000001</v>
      </c>
    </row>
    <row r="18" spans="2:14" ht="30" customHeight="1" x14ac:dyDescent="0.25"/>
    <row r="21" spans="2:14" x14ac:dyDescent="0.25">
      <c r="F21" s="48"/>
    </row>
    <row r="57" ht="42.75" customHeight="1" x14ac:dyDescent="0.25"/>
    <row r="96" spans="8:8" ht="26.25" x14ac:dyDescent="0.4">
      <c r="H96" s="95">
        <v>15</v>
      </c>
    </row>
    <row r="97" spans="8:8" ht="26.25" x14ac:dyDescent="0.4">
      <c r="H97" s="95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topLeftCell="A49" zoomScale="96" zoomScaleNormal="85" zoomScaleSheetLayoutView="96" workbookViewId="0">
      <selection activeCell="A102" sqref="A102:A115"/>
    </sheetView>
  </sheetViews>
  <sheetFormatPr defaultColWidth="9.140625" defaultRowHeight="15.75" x14ac:dyDescent="0.2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2"/>
      <c r="C2" s="12"/>
      <c r="D2" s="12"/>
      <c r="E2" s="12"/>
      <c r="F2" s="12"/>
      <c r="G2" s="12"/>
      <c r="H2" s="12"/>
      <c r="I2" s="12"/>
      <c r="J2" s="12"/>
    </row>
    <row r="3" spans="2:10" ht="15" x14ac:dyDescent="0.25">
      <c r="B3" s="79"/>
      <c r="C3" s="79"/>
      <c r="D3" s="79"/>
      <c r="E3" s="79"/>
      <c r="F3" s="79"/>
      <c r="G3" s="79"/>
      <c r="H3" s="79"/>
      <c r="I3" s="20"/>
      <c r="J3" s="20"/>
    </row>
    <row r="4" spans="2:10" ht="14.25" customHeight="1" x14ac:dyDescent="0.25">
      <c r="B4" s="80"/>
      <c r="C4" s="18" t="s">
        <v>389</v>
      </c>
      <c r="D4" s="18" t="s">
        <v>437</v>
      </c>
      <c r="E4" s="18"/>
      <c r="F4" s="18"/>
      <c r="G4" s="18"/>
      <c r="H4" s="18"/>
      <c r="I4" s="20"/>
      <c r="J4" s="20"/>
    </row>
    <row r="5" spans="2:10" ht="14.25" x14ac:dyDescent="0.2">
      <c r="B5" s="80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80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80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80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80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80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81"/>
      <c r="C11" s="12"/>
      <c r="D11" s="12"/>
      <c r="E11" s="12"/>
      <c r="F11" s="12"/>
      <c r="G11" s="12"/>
      <c r="H11" s="12"/>
      <c r="I11" s="12"/>
      <c r="J11" s="12"/>
    </row>
    <row r="12" spans="2:10" ht="12.75" x14ac:dyDescent="0.2">
      <c r="B12" s="82"/>
      <c r="C12" s="12"/>
      <c r="D12" s="12"/>
      <c r="E12" s="12"/>
      <c r="F12" s="12"/>
      <c r="G12" s="12"/>
      <c r="H12" s="12"/>
      <c r="I12" s="12"/>
      <c r="J12" s="12"/>
    </row>
    <row r="13" spans="2:10" ht="12.75" x14ac:dyDescent="0.2">
      <c r="B13" s="83"/>
      <c r="C13" s="12"/>
      <c r="D13" s="12"/>
      <c r="E13" s="12"/>
      <c r="F13" s="12"/>
      <c r="G13" s="12"/>
      <c r="H13" s="12"/>
      <c r="I13" s="12"/>
      <c r="J13" s="12"/>
    </row>
    <row r="14" spans="2:10" ht="12.75" x14ac:dyDescent="0.2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 x14ac:dyDescent="0.2">
      <c r="B15" s="83"/>
      <c r="C15" s="12"/>
      <c r="D15" s="12"/>
      <c r="E15" s="12"/>
      <c r="F15" s="12"/>
      <c r="G15" s="12"/>
      <c r="H15" s="12"/>
      <c r="I15" s="12"/>
      <c r="J15" s="12"/>
    </row>
    <row r="16" spans="2:10" ht="12.75" x14ac:dyDescent="0.2">
      <c r="B16" s="83"/>
      <c r="C16" s="12"/>
      <c r="D16" s="12"/>
      <c r="E16" s="12"/>
      <c r="F16" s="12"/>
      <c r="G16" s="12"/>
      <c r="H16" s="12"/>
      <c r="I16" s="12"/>
      <c r="J16" s="12"/>
    </row>
    <row r="17" spans="2:10" ht="12.75" x14ac:dyDescent="0.2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 x14ac:dyDescent="0.2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 x14ac:dyDescent="0.2">
      <c r="B19" s="84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2"/>
  <sheetViews>
    <sheetView view="pageBreakPreview" zoomScale="73" zoomScaleNormal="32" zoomScaleSheetLayoutView="73" workbookViewId="0">
      <pane ySplit="4" topLeftCell="A51" activePane="bottomLeft" state="frozen"/>
      <selection activeCell="A102" sqref="A102:A115"/>
      <selection pane="bottomLeft" activeCell="J53" sqref="J53"/>
    </sheetView>
  </sheetViews>
  <sheetFormatPr defaultRowHeight="15.75" x14ac:dyDescent="0.25"/>
  <cols>
    <col min="1" max="1" width="58.5703125" style="155" customWidth="1"/>
    <col min="2" max="2" width="14.28515625" style="155" customWidth="1"/>
    <col min="3" max="3" width="17" style="155" customWidth="1"/>
    <col min="4" max="4" width="17.140625" style="156" customWidth="1"/>
    <col min="5" max="5" width="15.5703125" style="156" customWidth="1"/>
    <col min="6" max="6" width="22.5703125" style="156" customWidth="1"/>
    <col min="7" max="7" width="12.5703125" style="155" customWidth="1"/>
    <col min="8" max="16384" width="9.140625" style="155"/>
  </cols>
  <sheetData>
    <row r="1" spans="1:6" ht="22.5" x14ac:dyDescent="0.2">
      <c r="A1" s="888" t="s">
        <v>110</v>
      </c>
      <c r="B1" s="888"/>
      <c r="C1" s="888"/>
      <c r="D1" s="888"/>
      <c r="E1" s="888"/>
      <c r="F1" s="888"/>
    </row>
    <row r="2" spans="1:6" ht="23.25" thickBot="1" x14ac:dyDescent="0.25">
      <c r="A2" s="291"/>
      <c r="B2" s="291"/>
      <c r="C2" s="291"/>
      <c r="D2" s="291"/>
      <c r="E2" s="291"/>
      <c r="F2" s="291"/>
    </row>
    <row r="3" spans="1:6" ht="19.5" thickBot="1" x14ac:dyDescent="0.25">
      <c r="A3" s="801" t="s">
        <v>61</v>
      </c>
      <c r="B3" s="889" t="s">
        <v>36</v>
      </c>
      <c r="C3" s="940" t="s">
        <v>46</v>
      </c>
      <c r="D3" s="941"/>
      <c r="E3" s="942"/>
      <c r="F3" s="196" t="s">
        <v>47</v>
      </c>
    </row>
    <row r="4" spans="1:6" ht="28.5" customHeight="1" thickBot="1" x14ac:dyDescent="0.25">
      <c r="A4" s="890"/>
      <c r="B4" s="939"/>
      <c r="C4" s="197" t="s">
        <v>536</v>
      </c>
      <c r="D4" s="198" t="s">
        <v>537</v>
      </c>
      <c r="E4" s="292" t="s">
        <v>53</v>
      </c>
      <c r="F4" s="199" t="s">
        <v>537</v>
      </c>
    </row>
    <row r="5" spans="1:6" ht="23.25" customHeight="1" x14ac:dyDescent="0.3">
      <c r="A5" s="200" t="s">
        <v>33</v>
      </c>
      <c r="B5" s="201"/>
      <c r="C5" s="298"/>
      <c r="D5" s="298"/>
      <c r="E5" s="298"/>
      <c r="F5" s="298"/>
    </row>
    <row r="6" spans="1:6" ht="21.75" customHeight="1" x14ac:dyDescent="0.25">
      <c r="A6" s="490" t="s">
        <v>65</v>
      </c>
      <c r="B6" s="8" t="s">
        <v>41</v>
      </c>
      <c r="C6" s="298">
        <v>47</v>
      </c>
      <c r="D6" s="298">
        <v>45.6</v>
      </c>
      <c r="E6" s="298">
        <f>D6/C6*100</f>
        <v>97.021276595744695</v>
      </c>
      <c r="F6" s="298">
        <v>42.7</v>
      </c>
    </row>
    <row r="7" spans="1:6" ht="21.75" customHeight="1" x14ac:dyDescent="0.25">
      <c r="A7" s="490" t="s">
        <v>277</v>
      </c>
      <c r="B7" s="8" t="s">
        <v>41</v>
      </c>
      <c r="C7" s="298">
        <v>90.3</v>
      </c>
      <c r="D7" s="298">
        <v>95.4</v>
      </c>
      <c r="E7" s="298">
        <f t="shared" ref="E7:E34" si="0">D7/C7*100</f>
        <v>105.64784053156147</v>
      </c>
      <c r="F7" s="298">
        <v>78.3</v>
      </c>
    </row>
    <row r="8" spans="1:6" ht="21.75" customHeight="1" x14ac:dyDescent="0.25">
      <c r="A8" s="490" t="s">
        <v>221</v>
      </c>
      <c r="B8" s="8" t="s">
        <v>41</v>
      </c>
      <c r="C8" s="298">
        <v>90.6</v>
      </c>
      <c r="D8" s="298">
        <v>92.8</v>
      </c>
      <c r="E8" s="298">
        <f>D8/C8*100</f>
        <v>102.42825607064019</v>
      </c>
      <c r="F8" s="298">
        <v>84.8</v>
      </c>
    </row>
    <row r="9" spans="1:6" ht="21.75" customHeight="1" x14ac:dyDescent="0.25">
      <c r="A9" s="490" t="s">
        <v>66</v>
      </c>
      <c r="B9" s="8" t="s">
        <v>41</v>
      </c>
      <c r="C9" s="298">
        <v>108.3</v>
      </c>
      <c r="D9" s="298">
        <v>106.6</v>
      </c>
      <c r="E9" s="298">
        <f t="shared" si="0"/>
        <v>98.430286241920584</v>
      </c>
      <c r="F9" s="298">
        <v>92.6</v>
      </c>
    </row>
    <row r="10" spans="1:6" ht="21.75" customHeight="1" x14ac:dyDescent="0.25">
      <c r="A10" s="490" t="s">
        <v>278</v>
      </c>
      <c r="B10" s="8" t="s">
        <v>41</v>
      </c>
      <c r="C10" s="298">
        <v>108</v>
      </c>
      <c r="D10" s="298">
        <v>105.2</v>
      </c>
      <c r="E10" s="298">
        <f t="shared" si="0"/>
        <v>97.407407407407405</v>
      </c>
      <c r="F10" s="298">
        <v>80.8</v>
      </c>
    </row>
    <row r="11" spans="1:6" ht="21.75" customHeight="1" x14ac:dyDescent="0.25">
      <c r="A11" s="490" t="s">
        <v>67</v>
      </c>
      <c r="B11" s="8" t="s">
        <v>41</v>
      </c>
      <c r="C11" s="298">
        <v>104.8</v>
      </c>
      <c r="D11" s="298">
        <v>121.3</v>
      </c>
      <c r="E11" s="298">
        <f t="shared" si="0"/>
        <v>115.7442748091603</v>
      </c>
      <c r="F11" s="298">
        <v>124.5</v>
      </c>
    </row>
    <row r="12" spans="1:6" ht="21.75" customHeight="1" x14ac:dyDescent="0.25">
      <c r="A12" s="490" t="s">
        <v>68</v>
      </c>
      <c r="B12" s="8" t="s">
        <v>41</v>
      </c>
      <c r="C12" s="298">
        <v>43.7</v>
      </c>
      <c r="D12" s="298">
        <v>36.9</v>
      </c>
      <c r="E12" s="298">
        <f t="shared" si="0"/>
        <v>84.439359267734545</v>
      </c>
      <c r="F12" s="298">
        <v>36.700000000000003</v>
      </c>
    </row>
    <row r="13" spans="1:6" ht="21.75" customHeight="1" x14ac:dyDescent="0.25">
      <c r="A13" s="490" t="s">
        <v>287</v>
      </c>
      <c r="B13" s="8" t="s">
        <v>41</v>
      </c>
      <c r="C13" s="298">
        <v>47.9</v>
      </c>
      <c r="D13" s="298">
        <v>40.4</v>
      </c>
      <c r="E13" s="298">
        <f t="shared" si="0"/>
        <v>84.342379958246354</v>
      </c>
      <c r="F13" s="298">
        <v>38</v>
      </c>
    </row>
    <row r="14" spans="1:6" ht="21.75" customHeight="1" x14ac:dyDescent="0.25">
      <c r="A14" s="490" t="s">
        <v>69</v>
      </c>
      <c r="B14" s="8" t="s">
        <v>41</v>
      </c>
      <c r="C14" s="298">
        <v>46.8</v>
      </c>
      <c r="D14" s="298">
        <v>40</v>
      </c>
      <c r="E14" s="298">
        <f t="shared" si="0"/>
        <v>85.470085470085479</v>
      </c>
      <c r="F14" s="298">
        <v>49</v>
      </c>
    </row>
    <row r="15" spans="1:6" ht="21.75" customHeight="1" x14ac:dyDescent="0.25">
      <c r="A15" s="490" t="s">
        <v>279</v>
      </c>
      <c r="B15" s="8" t="s">
        <v>41</v>
      </c>
      <c r="C15" s="298">
        <v>407.2</v>
      </c>
      <c r="D15" s="298">
        <v>397.3</v>
      </c>
      <c r="E15" s="298">
        <f t="shared" si="0"/>
        <v>97.568762278978397</v>
      </c>
      <c r="F15" s="298">
        <v>423</v>
      </c>
    </row>
    <row r="16" spans="1:6" ht="21.75" customHeight="1" x14ac:dyDescent="0.25">
      <c r="A16" s="490" t="s">
        <v>280</v>
      </c>
      <c r="B16" s="8" t="s">
        <v>41</v>
      </c>
      <c r="C16" s="298">
        <v>357.7</v>
      </c>
      <c r="D16" s="298">
        <v>368.4</v>
      </c>
      <c r="E16" s="298">
        <f t="shared" si="0"/>
        <v>102.99133351970926</v>
      </c>
      <c r="F16" s="298">
        <v>391</v>
      </c>
    </row>
    <row r="17" spans="1:6" ht="21.75" customHeight="1" x14ac:dyDescent="0.25">
      <c r="A17" s="490" t="s">
        <v>281</v>
      </c>
      <c r="B17" s="8" t="s">
        <v>41</v>
      </c>
      <c r="C17" s="298">
        <v>159.19999999999999</v>
      </c>
      <c r="D17" s="298">
        <v>141.69999999999999</v>
      </c>
      <c r="E17" s="298">
        <f t="shared" si="0"/>
        <v>89.007537688442213</v>
      </c>
      <c r="F17" s="298">
        <v>145.5</v>
      </c>
    </row>
    <row r="18" spans="1:6" ht="21.75" customHeight="1" x14ac:dyDescent="0.25">
      <c r="A18" s="490" t="s">
        <v>282</v>
      </c>
      <c r="B18" s="8" t="s">
        <v>41</v>
      </c>
      <c r="C18" s="298">
        <v>232.9</v>
      </c>
      <c r="D18" s="298">
        <v>197.2</v>
      </c>
      <c r="E18" s="298">
        <f t="shared" si="0"/>
        <v>84.671532846715323</v>
      </c>
      <c r="F18" s="298">
        <v>195.8</v>
      </c>
    </row>
    <row r="19" spans="1:6" ht="21.75" customHeight="1" x14ac:dyDescent="0.25">
      <c r="A19" s="490" t="s">
        <v>283</v>
      </c>
      <c r="B19" s="8" t="s">
        <v>41</v>
      </c>
      <c r="C19" s="298">
        <v>153.6</v>
      </c>
      <c r="D19" s="298">
        <v>121.1</v>
      </c>
      <c r="E19" s="298">
        <f t="shared" si="0"/>
        <v>78.841145833333343</v>
      </c>
      <c r="F19" s="298">
        <v>149</v>
      </c>
    </row>
    <row r="20" spans="1:6" ht="21.75" customHeight="1" x14ac:dyDescent="0.25">
      <c r="A20" s="490" t="s">
        <v>284</v>
      </c>
      <c r="B20" s="8" t="s">
        <v>41</v>
      </c>
      <c r="C20" s="298">
        <v>154.69999999999999</v>
      </c>
      <c r="D20" s="298">
        <v>141.5</v>
      </c>
      <c r="E20" s="298">
        <f t="shared" si="0"/>
        <v>91.467356173238528</v>
      </c>
      <c r="F20" s="298">
        <v>130</v>
      </c>
    </row>
    <row r="21" spans="1:6" ht="21.75" customHeight="1" x14ac:dyDescent="0.25">
      <c r="A21" s="490" t="s">
        <v>70</v>
      </c>
      <c r="B21" s="8" t="s">
        <v>41</v>
      </c>
      <c r="C21" s="298">
        <v>443.6</v>
      </c>
      <c r="D21" s="298">
        <v>432</v>
      </c>
      <c r="E21" s="298">
        <f t="shared" si="0"/>
        <v>97.385031559963934</v>
      </c>
      <c r="F21" s="298">
        <v>388.5</v>
      </c>
    </row>
    <row r="22" spans="1:6" ht="21.75" customHeight="1" x14ac:dyDescent="0.25">
      <c r="A22" s="490" t="s">
        <v>71</v>
      </c>
      <c r="B22" s="8" t="s">
        <v>41</v>
      </c>
      <c r="C22" s="298">
        <v>364.5</v>
      </c>
      <c r="D22" s="298">
        <v>335.2</v>
      </c>
      <c r="E22" s="298">
        <f t="shared" si="0"/>
        <v>91.96159122085048</v>
      </c>
      <c r="F22" s="298">
        <v>342.5</v>
      </c>
    </row>
    <row r="23" spans="1:6" ht="21.75" customHeight="1" x14ac:dyDescent="0.25">
      <c r="A23" s="490" t="s">
        <v>72</v>
      </c>
      <c r="B23" s="8" t="s">
        <v>41</v>
      </c>
      <c r="C23" s="298">
        <v>304.60000000000002</v>
      </c>
      <c r="D23" s="298">
        <v>309.60000000000002</v>
      </c>
      <c r="E23" s="298">
        <f t="shared" si="0"/>
        <v>101.64149704530531</v>
      </c>
      <c r="F23" s="298">
        <v>298.3</v>
      </c>
    </row>
    <row r="24" spans="1:6" ht="21.75" customHeight="1" x14ac:dyDescent="0.25">
      <c r="A24" s="490" t="s">
        <v>73</v>
      </c>
      <c r="B24" s="8" t="s">
        <v>41</v>
      </c>
      <c r="C24" s="298">
        <v>317.10000000000002</v>
      </c>
      <c r="D24" s="298">
        <v>326.10000000000002</v>
      </c>
      <c r="E24" s="298">
        <f t="shared" si="0"/>
        <v>102.83822138126774</v>
      </c>
      <c r="F24" s="298">
        <v>380.2</v>
      </c>
    </row>
    <row r="25" spans="1:6" ht="21.75" customHeight="1" x14ac:dyDescent="0.25">
      <c r="A25" s="490" t="s">
        <v>285</v>
      </c>
      <c r="B25" s="8" t="s">
        <v>41</v>
      </c>
      <c r="C25" s="298">
        <v>169.1</v>
      </c>
      <c r="D25" s="298">
        <v>181.4</v>
      </c>
      <c r="E25" s="298">
        <f t="shared" si="0"/>
        <v>107.27380248373744</v>
      </c>
      <c r="F25" s="298">
        <v>182</v>
      </c>
    </row>
    <row r="26" spans="1:6" ht="21.75" customHeight="1" x14ac:dyDescent="0.25">
      <c r="A26" s="490" t="s">
        <v>74</v>
      </c>
      <c r="B26" s="8" t="s">
        <v>44</v>
      </c>
      <c r="C26" s="298">
        <v>78.099999999999994</v>
      </c>
      <c r="D26" s="298">
        <v>67.099999999999994</v>
      </c>
      <c r="E26" s="298">
        <f t="shared" si="0"/>
        <v>85.91549295774648</v>
      </c>
      <c r="F26" s="298">
        <v>70.3</v>
      </c>
    </row>
    <row r="27" spans="1:6" ht="21.75" customHeight="1" x14ac:dyDescent="0.25">
      <c r="A27" s="490" t="s">
        <v>286</v>
      </c>
      <c r="B27" s="8" t="s">
        <v>42</v>
      </c>
      <c r="C27" s="298">
        <v>76.7</v>
      </c>
      <c r="D27" s="298">
        <v>82.5</v>
      </c>
      <c r="E27" s="298">
        <f t="shared" si="0"/>
        <v>107.56192959582789</v>
      </c>
      <c r="F27" s="298">
        <v>80.5</v>
      </c>
    </row>
    <row r="28" spans="1:6" ht="21.75" customHeight="1" x14ac:dyDescent="0.25">
      <c r="A28" s="490" t="s">
        <v>75</v>
      </c>
      <c r="B28" s="8" t="s">
        <v>42</v>
      </c>
      <c r="C28" s="298">
        <v>89.4</v>
      </c>
      <c r="D28" s="298">
        <v>100</v>
      </c>
      <c r="E28" s="298">
        <f t="shared" si="0"/>
        <v>111.85682326621924</v>
      </c>
      <c r="F28" s="298">
        <v>110.8</v>
      </c>
    </row>
    <row r="29" spans="1:6" ht="21.75" customHeight="1" x14ac:dyDescent="0.25">
      <c r="A29" s="490" t="s">
        <v>76</v>
      </c>
      <c r="B29" s="8" t="s">
        <v>43</v>
      </c>
      <c r="C29" s="298">
        <v>369.9</v>
      </c>
      <c r="D29" s="298">
        <v>393.3</v>
      </c>
      <c r="E29" s="298">
        <f t="shared" si="0"/>
        <v>106.32603406326035</v>
      </c>
      <c r="F29" s="298">
        <v>386.8</v>
      </c>
    </row>
    <row r="30" spans="1:6" ht="21.75" customHeight="1" x14ac:dyDescent="0.25">
      <c r="A30" s="490" t="s">
        <v>77</v>
      </c>
      <c r="B30" s="8" t="s">
        <v>43</v>
      </c>
      <c r="C30" s="298">
        <v>434.8</v>
      </c>
      <c r="D30" s="298">
        <v>465.3</v>
      </c>
      <c r="E30" s="298">
        <f t="shared" si="0"/>
        <v>107.01471941122355</v>
      </c>
      <c r="F30" s="298">
        <v>543.29999999999995</v>
      </c>
    </row>
    <row r="31" spans="1:6" ht="21.75" customHeight="1" x14ac:dyDescent="0.25">
      <c r="A31" s="490" t="s">
        <v>78</v>
      </c>
      <c r="B31" s="8" t="s">
        <v>43</v>
      </c>
      <c r="C31" s="298">
        <v>488.2</v>
      </c>
      <c r="D31" s="298">
        <v>558.20000000000005</v>
      </c>
      <c r="E31" s="298">
        <f t="shared" si="0"/>
        <v>114.338385907415</v>
      </c>
      <c r="F31" s="298">
        <v>568.79999999999995</v>
      </c>
    </row>
    <row r="32" spans="1:6" ht="21.75" customHeight="1" x14ac:dyDescent="0.25">
      <c r="A32" s="490" t="s">
        <v>79</v>
      </c>
      <c r="B32" s="8" t="s">
        <v>43</v>
      </c>
      <c r="C32" s="298">
        <v>130.19999999999999</v>
      </c>
      <c r="D32" s="298">
        <v>129.19999999999999</v>
      </c>
      <c r="E32" s="298">
        <f t="shared" si="0"/>
        <v>99.231950844854069</v>
      </c>
      <c r="F32" s="298">
        <v>120.5</v>
      </c>
    </row>
    <row r="33" spans="1:6" ht="21.75" customHeight="1" x14ac:dyDescent="0.25">
      <c r="A33" s="490" t="s">
        <v>80</v>
      </c>
      <c r="B33" s="8" t="s">
        <v>42</v>
      </c>
      <c r="C33" s="298">
        <v>147.6</v>
      </c>
      <c r="D33" s="298">
        <v>134</v>
      </c>
      <c r="E33" s="298">
        <f t="shared" si="0"/>
        <v>90.785907859078591</v>
      </c>
      <c r="F33" s="298">
        <v>136.69999999999999</v>
      </c>
    </row>
    <row r="34" spans="1:6" ht="21.75" customHeight="1" thickBot="1" x14ac:dyDescent="0.3">
      <c r="A34" s="491" t="s">
        <v>81</v>
      </c>
      <c r="B34" s="8" t="s">
        <v>42</v>
      </c>
      <c r="C34" s="298">
        <v>657.3</v>
      </c>
      <c r="D34" s="298">
        <v>688.5</v>
      </c>
      <c r="E34" s="298">
        <f t="shared" si="0"/>
        <v>104.74669100867185</v>
      </c>
      <c r="F34" s="298">
        <v>731</v>
      </c>
    </row>
    <row r="35" spans="1:6" ht="27" customHeight="1" thickBot="1" x14ac:dyDescent="0.25">
      <c r="A35" s="494" t="s">
        <v>40</v>
      </c>
      <c r="B35" s="495"/>
      <c r="C35" s="492"/>
      <c r="D35" s="493"/>
      <c r="E35" s="492"/>
      <c r="F35" s="492"/>
    </row>
    <row r="36" spans="1:6" s="16" customFormat="1" ht="21.75" customHeight="1" x14ac:dyDescent="0.25">
      <c r="A36" s="496" t="s">
        <v>82</v>
      </c>
      <c r="B36" s="497" t="s">
        <v>29</v>
      </c>
      <c r="C36" s="298">
        <v>800</v>
      </c>
      <c r="D36" s="298">
        <v>900</v>
      </c>
      <c r="E36" s="298">
        <f>D36/C36*100</f>
        <v>112.5</v>
      </c>
      <c r="F36" s="298">
        <v>380</v>
      </c>
    </row>
    <row r="37" spans="1:6" s="16" customFormat="1" ht="21.75" customHeight="1" x14ac:dyDescent="0.25">
      <c r="A37" s="496" t="s">
        <v>83</v>
      </c>
      <c r="B37" s="497" t="s">
        <v>29</v>
      </c>
      <c r="C37" s="298">
        <v>833.3</v>
      </c>
      <c r="D37" s="298">
        <v>855.6</v>
      </c>
      <c r="E37" s="298">
        <f>D37/C37*100</f>
        <v>102.67610704428178</v>
      </c>
      <c r="F37" s="298">
        <v>566.70000000000005</v>
      </c>
    </row>
    <row r="38" spans="1:6" s="16" customFormat="1" ht="21.75" customHeight="1" x14ac:dyDescent="0.25">
      <c r="A38" s="496" t="s">
        <v>84</v>
      </c>
      <c r="B38" s="497" t="s">
        <v>29</v>
      </c>
      <c r="C38" s="298">
        <v>572.20000000000005</v>
      </c>
      <c r="D38" s="298">
        <v>588.9</v>
      </c>
      <c r="E38" s="298">
        <f t="shared" ref="E38:E46" si="1">D38/C38*100</f>
        <v>102.91855994407548</v>
      </c>
      <c r="F38" s="298">
        <v>475</v>
      </c>
    </row>
    <row r="39" spans="1:6" s="16" customFormat="1" ht="16.5" x14ac:dyDescent="0.25">
      <c r="A39" s="496" t="s">
        <v>85</v>
      </c>
      <c r="B39" s="497" t="s">
        <v>29</v>
      </c>
      <c r="C39" s="298">
        <v>3000</v>
      </c>
      <c r="D39" s="298">
        <v>3000</v>
      </c>
      <c r="E39" s="298">
        <f t="shared" si="1"/>
        <v>100</v>
      </c>
      <c r="F39" s="298">
        <v>2000</v>
      </c>
    </row>
    <row r="40" spans="1:6" s="16" customFormat="1" ht="16.5" x14ac:dyDescent="0.25">
      <c r="A40" s="496" t="s">
        <v>86</v>
      </c>
      <c r="B40" s="497" t="s">
        <v>29</v>
      </c>
      <c r="C40" s="298">
        <v>3250</v>
      </c>
      <c r="D40" s="298">
        <v>3250</v>
      </c>
      <c r="E40" s="298">
        <f t="shared" si="1"/>
        <v>100</v>
      </c>
      <c r="F40" s="298">
        <v>2750</v>
      </c>
    </row>
    <row r="41" spans="1:6" s="16" customFormat="1" ht="33" x14ac:dyDescent="0.25">
      <c r="A41" s="496" t="s">
        <v>288</v>
      </c>
      <c r="B41" s="497" t="s">
        <v>29</v>
      </c>
      <c r="C41" s="298">
        <v>416.7</v>
      </c>
      <c r="D41" s="298">
        <v>433.3</v>
      </c>
      <c r="E41" s="298">
        <f t="shared" si="1"/>
        <v>103.98368130549555</v>
      </c>
      <c r="F41" s="298">
        <v>400</v>
      </c>
    </row>
    <row r="42" spans="1:6" s="16" customFormat="1" ht="33" x14ac:dyDescent="0.25">
      <c r="A42" s="496" t="s">
        <v>87</v>
      </c>
      <c r="B42" s="497" t="s">
        <v>29</v>
      </c>
      <c r="C42" s="298">
        <v>425</v>
      </c>
      <c r="D42" s="298">
        <v>491.7</v>
      </c>
      <c r="E42" s="298">
        <f t="shared" si="1"/>
        <v>115.69411764705882</v>
      </c>
      <c r="F42" s="298">
        <v>450</v>
      </c>
    </row>
    <row r="43" spans="1:6" s="16" customFormat="1" ht="16.5" x14ac:dyDescent="0.25">
      <c r="A43" s="496" t="s">
        <v>88</v>
      </c>
      <c r="B43" s="497" t="s">
        <v>29</v>
      </c>
      <c r="C43" s="298">
        <v>1150</v>
      </c>
      <c r="D43" s="298">
        <v>1300</v>
      </c>
      <c r="E43" s="298">
        <f t="shared" si="1"/>
        <v>113.04347826086956</v>
      </c>
      <c r="F43" s="298" t="s">
        <v>104</v>
      </c>
    </row>
    <row r="44" spans="1:6" s="16" customFormat="1" ht="33" x14ac:dyDescent="0.25">
      <c r="A44" s="496" t="s">
        <v>267</v>
      </c>
      <c r="B44" s="497" t="s">
        <v>29</v>
      </c>
      <c r="C44" s="298">
        <v>5233.3999999999996</v>
      </c>
      <c r="D44" s="298">
        <v>5166.7</v>
      </c>
      <c r="E44" s="298">
        <f t="shared" si="1"/>
        <v>98.725493942752323</v>
      </c>
      <c r="F44" s="298" t="s">
        <v>104</v>
      </c>
    </row>
    <row r="45" spans="1:6" s="16" customFormat="1" ht="33" customHeight="1" x14ac:dyDescent="0.25">
      <c r="A45" s="496" t="s">
        <v>268</v>
      </c>
      <c r="B45" s="497" t="s">
        <v>29</v>
      </c>
      <c r="C45" s="298">
        <v>4000</v>
      </c>
      <c r="D45" s="298">
        <v>4000</v>
      </c>
      <c r="E45" s="298">
        <f t="shared" si="1"/>
        <v>100</v>
      </c>
      <c r="F45" s="298" t="s">
        <v>104</v>
      </c>
    </row>
    <row r="46" spans="1:6" s="16" customFormat="1" ht="18" customHeight="1" x14ac:dyDescent="0.25">
      <c r="A46" s="498" t="s">
        <v>89</v>
      </c>
      <c r="B46" s="497" t="s">
        <v>29</v>
      </c>
      <c r="C46" s="298">
        <v>200</v>
      </c>
      <c r="D46" s="298">
        <v>250</v>
      </c>
      <c r="E46" s="298">
        <f t="shared" si="1"/>
        <v>125</v>
      </c>
      <c r="F46" s="298">
        <v>123</v>
      </c>
    </row>
    <row r="47" spans="1:6" s="16" customFormat="1" ht="17.25" thickBot="1" x14ac:dyDescent="0.3">
      <c r="A47" s="499" t="s">
        <v>158</v>
      </c>
      <c r="B47" s="500" t="s">
        <v>29</v>
      </c>
      <c r="C47" s="298">
        <v>358.3</v>
      </c>
      <c r="D47" s="298">
        <v>358.3</v>
      </c>
      <c r="E47" s="298">
        <f>D47/C47*100</f>
        <v>100</v>
      </c>
      <c r="F47" s="298">
        <v>325</v>
      </c>
    </row>
    <row r="48" spans="1:6" ht="27" customHeight="1" thickBot="1" x14ac:dyDescent="0.25">
      <c r="A48" s="501" t="s">
        <v>64</v>
      </c>
      <c r="B48" s="495" t="s">
        <v>29</v>
      </c>
      <c r="C48" s="492">
        <v>368</v>
      </c>
      <c r="D48" s="712">
        <v>368</v>
      </c>
      <c r="E48" s="116">
        <f t="shared" ref="E48:E58" si="2">D48/C48*100</f>
        <v>100</v>
      </c>
      <c r="F48" s="573">
        <v>373.5</v>
      </c>
    </row>
    <row r="49" spans="1:6" ht="53.25" customHeight="1" thickBot="1" x14ac:dyDescent="0.3">
      <c r="A49" s="741" t="s">
        <v>394</v>
      </c>
      <c r="B49" s="742" t="s">
        <v>29</v>
      </c>
      <c r="C49" s="740">
        <v>5.8</v>
      </c>
      <c r="D49" s="712">
        <v>5.8</v>
      </c>
      <c r="E49" s="116">
        <f t="shared" si="2"/>
        <v>100</v>
      </c>
      <c r="F49" s="740">
        <v>5.8</v>
      </c>
    </row>
    <row r="50" spans="1:6" ht="56.25" customHeight="1" thickBot="1" x14ac:dyDescent="0.25">
      <c r="A50" s="502" t="s">
        <v>395</v>
      </c>
      <c r="B50" s="747" t="s">
        <v>29</v>
      </c>
      <c r="C50" s="492">
        <v>7.6</v>
      </c>
      <c r="D50" s="492">
        <v>7.6</v>
      </c>
      <c r="E50" s="492">
        <f>D50/C50*100</f>
        <v>100</v>
      </c>
      <c r="F50" s="492">
        <v>7.6</v>
      </c>
    </row>
    <row r="51" spans="1:6" ht="24.75" customHeight="1" thickBot="1" x14ac:dyDescent="0.25">
      <c r="A51" s="502" t="s">
        <v>90</v>
      </c>
      <c r="B51" s="747" t="s">
        <v>29</v>
      </c>
      <c r="C51" s="492">
        <v>102.7</v>
      </c>
      <c r="D51" s="492">
        <v>102.7</v>
      </c>
      <c r="E51" s="492">
        <f t="shared" si="2"/>
        <v>100</v>
      </c>
      <c r="F51" s="492">
        <v>102.7</v>
      </c>
    </row>
    <row r="52" spans="1:6" ht="36.75" customHeight="1" thickBot="1" x14ac:dyDescent="0.3">
      <c r="A52" s="748" t="s">
        <v>91</v>
      </c>
      <c r="B52" s="747" t="s">
        <v>29</v>
      </c>
      <c r="C52" s="492">
        <v>2275</v>
      </c>
      <c r="D52" s="492">
        <v>2875</v>
      </c>
      <c r="E52" s="492">
        <f>D52/C52*100</f>
        <v>126.37362637362637</v>
      </c>
      <c r="F52" s="492" t="s">
        <v>104</v>
      </c>
    </row>
    <row r="53" spans="1:6" ht="35.25" customHeight="1" x14ac:dyDescent="0.2">
      <c r="A53" s="749" t="s">
        <v>92</v>
      </c>
      <c r="B53" s="750" t="s">
        <v>29</v>
      </c>
      <c r="C53" s="740">
        <v>2041.7</v>
      </c>
      <c r="D53" s="740">
        <v>2221</v>
      </c>
      <c r="E53" s="740">
        <f>D53/C53*100</f>
        <v>108.78189743840916</v>
      </c>
      <c r="F53" s="736" t="s">
        <v>104</v>
      </c>
    </row>
    <row r="54" spans="1:6" ht="50.25" customHeight="1" thickBot="1" x14ac:dyDescent="0.25">
      <c r="A54" s="751" t="s">
        <v>138</v>
      </c>
      <c r="B54" s="752" t="s">
        <v>29</v>
      </c>
      <c r="C54" s="250">
        <v>163.6</v>
      </c>
      <c r="D54" s="250">
        <v>163.6</v>
      </c>
      <c r="E54" s="423">
        <f>D54/C54*100</f>
        <v>100</v>
      </c>
      <c r="F54" s="423">
        <v>83.33</v>
      </c>
    </row>
    <row r="55" spans="1:6" ht="23.25" hidden="1" customHeight="1" thickBot="1" x14ac:dyDescent="0.25">
      <c r="A55" s="943" t="s">
        <v>145</v>
      </c>
      <c r="B55" s="743" t="s">
        <v>106</v>
      </c>
      <c r="C55" s="744">
        <v>9825</v>
      </c>
      <c r="D55" s="745">
        <v>163.6</v>
      </c>
      <c r="E55" s="746">
        <f t="shared" si="2"/>
        <v>1.6651399491094145</v>
      </c>
      <c r="F55" s="460" t="s">
        <v>104</v>
      </c>
    </row>
    <row r="56" spans="1:6" ht="21.75" hidden="1" customHeight="1" thickBot="1" x14ac:dyDescent="0.25">
      <c r="A56" s="944"/>
      <c r="B56" s="471" t="s">
        <v>107</v>
      </c>
      <c r="C56" s="401">
        <v>28000</v>
      </c>
      <c r="D56" s="472">
        <v>28000</v>
      </c>
      <c r="E56" s="470">
        <f t="shared" si="2"/>
        <v>100</v>
      </c>
      <c r="F56" s="400" t="s">
        <v>104</v>
      </c>
    </row>
    <row r="57" spans="1:6" ht="23.25" hidden="1" customHeight="1" thickBot="1" x14ac:dyDescent="0.25">
      <c r="A57" s="945" t="s">
        <v>146</v>
      </c>
      <c r="B57" s="471" t="s">
        <v>106</v>
      </c>
      <c r="C57" s="401">
        <v>9440</v>
      </c>
      <c r="D57" s="472">
        <v>9440</v>
      </c>
      <c r="E57" s="470">
        <f t="shared" si="2"/>
        <v>100</v>
      </c>
      <c r="F57" s="400" t="s">
        <v>104</v>
      </c>
    </row>
    <row r="58" spans="1:6" ht="21.75" hidden="1" customHeight="1" thickBot="1" x14ac:dyDescent="0.25">
      <c r="A58" s="944"/>
      <c r="B58" s="471" t="s">
        <v>107</v>
      </c>
      <c r="C58" s="401">
        <v>50000</v>
      </c>
      <c r="D58" s="472">
        <v>50000</v>
      </c>
      <c r="E58" s="470">
        <f t="shared" si="2"/>
        <v>100</v>
      </c>
      <c r="F58" s="400" t="s">
        <v>104</v>
      </c>
    </row>
    <row r="59" spans="1:6" ht="39.75" customHeight="1" thickBot="1" x14ac:dyDescent="0.25">
      <c r="A59" s="506" t="s">
        <v>512</v>
      </c>
      <c r="B59" s="505"/>
      <c r="C59" s="492"/>
      <c r="D59" s="493"/>
      <c r="E59" s="503"/>
      <c r="F59" s="492"/>
    </row>
    <row r="60" spans="1:6" ht="33" x14ac:dyDescent="0.2">
      <c r="A60" s="507" t="s">
        <v>274</v>
      </c>
      <c r="B60" s="508" t="s">
        <v>48</v>
      </c>
      <c r="C60" s="717">
        <v>54.49</v>
      </c>
      <c r="D60" s="715">
        <v>58.88</v>
      </c>
      <c r="E60" s="1">
        <f>D60/C60*100</f>
        <v>108.05652413286842</v>
      </c>
      <c r="F60" s="719">
        <v>71.290000000000006</v>
      </c>
    </row>
    <row r="61" spans="1:6" ht="24" customHeight="1" x14ac:dyDescent="0.2">
      <c r="A61" s="108" t="s">
        <v>209</v>
      </c>
      <c r="B61" s="508" t="s">
        <v>49</v>
      </c>
      <c r="C61" s="718">
        <v>1.45</v>
      </c>
      <c r="D61" s="716">
        <v>1.58</v>
      </c>
      <c r="E61" s="1">
        <f t="shared" ref="E61:E64" si="3">D61/C61*100</f>
        <v>108.96551724137933</v>
      </c>
      <c r="F61" s="719">
        <v>1.58</v>
      </c>
    </row>
    <row r="62" spans="1:6" ht="24" customHeight="1" x14ac:dyDescent="0.2">
      <c r="A62" s="108" t="s">
        <v>93</v>
      </c>
      <c r="B62" s="508" t="s">
        <v>139</v>
      </c>
      <c r="C62" s="719">
        <v>1102.1400000000001</v>
      </c>
      <c r="D62" s="715">
        <v>1141.02</v>
      </c>
      <c r="E62" s="1">
        <f t="shared" si="3"/>
        <v>103.52768250857423</v>
      </c>
      <c r="F62" s="719">
        <v>1326.43</v>
      </c>
    </row>
    <row r="63" spans="1:6" ht="24" customHeight="1" x14ac:dyDescent="0.2">
      <c r="A63" s="108" t="s">
        <v>94</v>
      </c>
      <c r="B63" s="508" t="s">
        <v>140</v>
      </c>
      <c r="C63" s="719">
        <v>75.06</v>
      </c>
      <c r="D63" s="715">
        <v>77.86</v>
      </c>
      <c r="E63" s="1">
        <f t="shared" si="3"/>
        <v>103.73034905409007</v>
      </c>
      <c r="F63" s="719">
        <v>147.22</v>
      </c>
    </row>
    <row r="64" spans="1:6" ht="24" customHeight="1" thickBot="1" x14ac:dyDescent="0.25">
      <c r="A64" s="108" t="s">
        <v>95</v>
      </c>
      <c r="B64" s="508" t="s">
        <v>140</v>
      </c>
      <c r="C64" s="719">
        <v>50.42</v>
      </c>
      <c r="D64" s="715">
        <v>71.03</v>
      </c>
      <c r="E64" s="1">
        <f t="shared" si="3"/>
        <v>140.8766362554542</v>
      </c>
      <c r="F64" s="719">
        <v>80.47</v>
      </c>
    </row>
    <row r="65" spans="1:21" ht="41.25" customHeight="1" thickBot="1" x14ac:dyDescent="0.35">
      <c r="A65" s="504" t="s">
        <v>111</v>
      </c>
      <c r="B65" s="505" t="s">
        <v>29</v>
      </c>
      <c r="C65" s="492" t="s">
        <v>396</v>
      </c>
      <c r="D65" s="493" t="s">
        <v>396</v>
      </c>
      <c r="E65" s="492">
        <v>0</v>
      </c>
      <c r="F65" s="492">
        <v>22</v>
      </c>
    </row>
    <row r="66" spans="1:21" ht="21.75" x14ac:dyDescent="0.3">
      <c r="A66" s="509" t="s">
        <v>511</v>
      </c>
      <c r="B66" s="510"/>
      <c r="C66" s="733"/>
      <c r="D66" s="734"/>
      <c r="E66" s="733"/>
      <c r="F66" s="730"/>
    </row>
    <row r="67" spans="1:21" ht="16.5" x14ac:dyDescent="0.25">
      <c r="A67" s="511" t="s">
        <v>275</v>
      </c>
      <c r="B67" s="512" t="s">
        <v>29</v>
      </c>
      <c r="C67" s="298">
        <v>21187.91</v>
      </c>
      <c r="D67" s="731">
        <v>25253.64</v>
      </c>
      <c r="E67" s="298">
        <f>D67/C67*100</f>
        <v>119.18891481038007</v>
      </c>
      <c r="F67" s="539">
        <v>32440.42</v>
      </c>
      <c r="G67" s="155">
        <v>32440.42</v>
      </c>
    </row>
    <row r="68" spans="1:21" ht="33" x14ac:dyDescent="0.2">
      <c r="A68" s="507" t="s">
        <v>96</v>
      </c>
      <c r="B68" s="512" t="s">
        <v>29</v>
      </c>
      <c r="C68" s="298">
        <v>2713.53</v>
      </c>
      <c r="D68" s="731">
        <v>2669.09</v>
      </c>
      <c r="E68" s="298">
        <f>D68/C68*100</f>
        <v>98.362280866620239</v>
      </c>
      <c r="F68" s="298">
        <v>1068.06</v>
      </c>
      <c r="G68" s="155">
        <v>1068.06</v>
      </c>
    </row>
    <row r="69" spans="1:21" ht="33" x14ac:dyDescent="0.25">
      <c r="A69" s="498" t="s">
        <v>97</v>
      </c>
      <c r="B69" s="512" t="s">
        <v>28</v>
      </c>
      <c r="C69" s="298">
        <f>C68/C67*100</f>
        <v>12.806973410780017</v>
      </c>
      <c r="D69" s="731">
        <f>D68/D67*100</f>
        <v>10.569129836332506</v>
      </c>
      <c r="E69" s="298">
        <f>D69/C69*100</f>
        <v>82.526366670177893</v>
      </c>
      <c r="F69" s="731">
        <f>F68/F67*100</f>
        <v>3.2923741431214513</v>
      </c>
      <c r="G69" s="7">
        <f>G68/G67*100</f>
        <v>3.2923741431214513</v>
      </c>
    </row>
    <row r="70" spans="1:21" ht="34.5" customHeight="1" thickBot="1" x14ac:dyDescent="0.3">
      <c r="A70" s="499" t="s">
        <v>157</v>
      </c>
      <c r="B70" s="513" t="s">
        <v>29</v>
      </c>
      <c r="C70" s="714">
        <v>3245</v>
      </c>
      <c r="D70" s="713">
        <v>3245</v>
      </c>
      <c r="E70" s="664">
        <f>D70/C70*100</f>
        <v>100</v>
      </c>
      <c r="F70" s="732" t="s">
        <v>509</v>
      </c>
    </row>
    <row r="71" spans="1:21" ht="20.25" customHeight="1" x14ac:dyDescent="0.2">
      <c r="A71" s="851" t="s">
        <v>269</v>
      </c>
      <c r="B71" s="851"/>
      <c r="C71" s="851"/>
      <c r="D71" s="851"/>
      <c r="E71" s="851"/>
      <c r="F71" s="851"/>
    </row>
    <row r="72" spans="1:21" ht="17.25" customHeight="1" x14ac:dyDescent="0.2">
      <c r="A72" s="851" t="s">
        <v>510</v>
      </c>
      <c r="B72" s="851"/>
      <c r="C72" s="851"/>
      <c r="D72" s="851"/>
      <c r="E72" s="851"/>
      <c r="F72" s="85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21" customHeight="1" x14ac:dyDescent="0.2">
      <c r="A73" s="876"/>
      <c r="B73" s="876"/>
      <c r="C73" s="876"/>
      <c r="D73" s="876"/>
      <c r="E73" s="876"/>
      <c r="F73" s="876"/>
    </row>
    <row r="74" spans="1:21" ht="13.5" customHeight="1" x14ac:dyDescent="0.2">
      <c r="D74" s="155"/>
      <c r="E74" s="155"/>
      <c r="F74" s="155"/>
    </row>
    <row r="75" spans="1:21" ht="15.75" customHeight="1" x14ac:dyDescent="0.2">
      <c r="A75" s="94"/>
      <c r="B75" s="159"/>
      <c r="C75" s="159"/>
      <c r="D75" s="159"/>
      <c r="E75" s="159"/>
      <c r="F75" s="159"/>
    </row>
    <row r="83" spans="4:6" ht="57.75" customHeight="1" x14ac:dyDescent="0.25"/>
    <row r="85" spans="4:6" ht="12.75" x14ac:dyDescent="0.2">
      <c r="D85" s="155"/>
      <c r="E85" s="155"/>
      <c r="F85" s="155"/>
    </row>
    <row r="86" spans="4:6" ht="12.75" x14ac:dyDescent="0.2">
      <c r="D86" s="155"/>
      <c r="E86" s="155"/>
      <c r="F86" s="155"/>
    </row>
    <row r="87" spans="4:6" ht="12.75" x14ac:dyDescent="0.2">
      <c r="D87" s="155"/>
      <c r="E87" s="155"/>
      <c r="F87" s="155"/>
    </row>
    <row r="88" spans="4:6" ht="12.75" x14ac:dyDescent="0.2">
      <c r="D88" s="155"/>
      <c r="E88" s="155"/>
      <c r="F88" s="155"/>
    </row>
    <row r="89" spans="4:6" ht="12.75" x14ac:dyDescent="0.2">
      <c r="D89" s="155"/>
      <c r="E89" s="155"/>
      <c r="F89" s="155"/>
    </row>
    <row r="90" spans="4:6" ht="12.75" x14ac:dyDescent="0.2">
      <c r="D90" s="155"/>
      <c r="E90" s="155"/>
      <c r="F90" s="155"/>
    </row>
    <row r="91" spans="4:6" ht="12.75" x14ac:dyDescent="0.2">
      <c r="D91" s="155"/>
      <c r="E91" s="155"/>
      <c r="F91" s="155"/>
    </row>
    <row r="92" spans="4:6" ht="12.75" x14ac:dyDescent="0.2">
      <c r="D92" s="155"/>
      <c r="E92" s="155"/>
      <c r="F92" s="155"/>
    </row>
  </sheetData>
  <mergeCells count="9">
    <mergeCell ref="A71:F71"/>
    <mergeCell ref="A72:F72"/>
    <mergeCell ref="A73:F73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2" fitToHeight="2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</vt:lpstr>
      <vt:lpstr>индекс потр цен </vt:lpstr>
      <vt:lpstr>Средние цены</vt:lpstr>
      <vt:lpstr>'дин. цен'!Заголовки_для_печати</vt:lpstr>
      <vt:lpstr>социнфрастр!Заголовки_для_печати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Санарова Анастасия Олеговна</cp:lastModifiedBy>
  <cp:lastPrinted>2017-05-04T06:58:03Z</cp:lastPrinted>
  <dcterms:created xsi:type="dcterms:W3CDTF">1996-09-27T09:22:49Z</dcterms:created>
  <dcterms:modified xsi:type="dcterms:W3CDTF">2017-05-12T02:27:08Z</dcterms:modified>
</cp:coreProperties>
</file>