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2310" windowHeight="1110" tabRatio="802" firstSheet="1" activeTab="1"/>
  </bookViews>
  <sheets>
    <sheet name="диаграмма" sheetId="26" state="hidden" r:id="rId1"/>
    <sheet name="демогр" sheetId="149" r:id="rId2"/>
    <sheet name="труд рес" sheetId="195" r:id="rId3"/>
    <sheet name="занятость" sheetId="23" r:id="rId4"/>
    <sheet name="Ст.мин. набора прод." sheetId="98" r:id="rId5"/>
    <sheet name="социнфрастр" sheetId="209" r:id="rId6"/>
    <sheet name="Типы учреждений" sheetId="211" r:id="rId7"/>
    <sheet name="цены на металл" sheetId="95" r:id="rId8"/>
    <sheet name="цены на металл 2" sheetId="96" r:id="rId9"/>
    <sheet name="дин. цен " sheetId="198" r:id="rId10"/>
    <sheet name="индекс потр цен кв  " sheetId="203" r:id="rId11"/>
    <sheet name="Средние цены" sheetId="202" r:id="rId12"/>
    <sheet name="Лист1 (2)" sheetId="207" state="hidden" r:id="rId13"/>
    <sheet name="Лист1" sheetId="199" state="hidden" r:id="rId14"/>
  </sheets>
  <externalReferences>
    <externalReference r:id="rId15"/>
    <externalReference r:id="rId16"/>
  </externalReferences>
  <definedNames>
    <definedName name="_xlnm.Print_Titles" localSheetId="9">'дин. цен '!$3:$4</definedName>
    <definedName name="_xlnm.Print_Area" localSheetId="1">демогр!$A$1:$G$58</definedName>
    <definedName name="_xlnm.Print_Area" localSheetId="9">'дин. цен '!$A$1:$F$107</definedName>
    <definedName name="_xlnm.Print_Area" localSheetId="3">занятость!$A$1:$H$50</definedName>
    <definedName name="_xlnm.Print_Area" localSheetId="10">'индекс потр цен кв  '!$A$1:$M$70</definedName>
    <definedName name="_xlnm.Print_Area" localSheetId="5">социнфрастр!$A$1:$F$90</definedName>
    <definedName name="_xlnm.Print_Area" localSheetId="4">'Ст.мин. набора прод.'!$A$1:$K$124</definedName>
    <definedName name="_xlnm.Print_Area" localSheetId="6">'Типы учреждений'!$A$1:$D$29</definedName>
    <definedName name="_xlnm.Print_Area" localSheetId="2">'труд рес'!$A$1:$I$60</definedName>
    <definedName name="_xlnm.Print_Area" localSheetId="7">'цены на металл'!$A$1:$O$97</definedName>
    <definedName name="_xlnm.Print_Area" localSheetId="8">'цены на металл 2'!$A$1:$O$76</definedName>
  </definedNames>
  <calcPr calcId="125725"/>
</workbook>
</file>

<file path=xl/calcChain.xml><?xml version="1.0" encoding="utf-8"?>
<calcChain xmlns="http://schemas.openxmlformats.org/spreadsheetml/2006/main">
  <c r="D14" i="211"/>
  <c r="C14"/>
  <c r="B14"/>
  <c r="D6"/>
  <c r="D4" s="1"/>
  <c r="C6"/>
  <c r="B6"/>
  <c r="B4" s="1"/>
  <c r="C4"/>
  <c r="G13" i="149" l="1"/>
  <c r="F9" i="23" l="1"/>
  <c r="F8"/>
  <c r="F7"/>
  <c r="F6"/>
  <c r="F5"/>
  <c r="C64" i="98"/>
  <c r="D64"/>
  <c r="F64"/>
  <c r="G64"/>
  <c r="I64"/>
  <c r="J64"/>
  <c r="Q5" i="202"/>
  <c r="N5"/>
  <c r="K5"/>
  <c r="H5"/>
  <c r="AQ31" i="26"/>
  <c r="F25" i="149"/>
  <c r="F24"/>
  <c r="F22"/>
  <c r="F21" l="1"/>
  <c r="F20"/>
  <c r="I12"/>
  <c r="I5"/>
  <c r="F13" l="1"/>
  <c r="F11"/>
  <c r="F9"/>
  <c r="F5"/>
  <c r="I9" l="1"/>
  <c r="J9" s="1"/>
  <c r="E54" i="198" l="1"/>
  <c r="C63" i="98" l="1"/>
  <c r="D63"/>
  <c r="F63"/>
  <c r="G63"/>
  <c r="I63"/>
  <c r="J63"/>
  <c r="F24" i="195" l="1"/>
  <c r="D24"/>
  <c r="G24" l="1"/>
  <c r="H24"/>
  <c r="C62" i="98"/>
  <c r="D62"/>
  <c r="F62"/>
  <c r="G62"/>
  <c r="I62"/>
  <c r="J62"/>
  <c r="C69" i="198" l="1"/>
  <c r="D37" i="195"/>
  <c r="D34"/>
  <c r="D30"/>
  <c r="D40" s="1"/>
  <c r="F52"/>
  <c r="D46" l="1"/>
  <c r="E22" i="149"/>
  <c r="E60" i="198" l="1"/>
  <c r="E44" l="1"/>
  <c r="E34"/>
  <c r="E70" l="1"/>
  <c r="F69"/>
  <c r="D69"/>
  <c r="E68"/>
  <c r="E67"/>
  <c r="E64"/>
  <c r="E63"/>
  <c r="E62"/>
  <c r="E61"/>
  <c r="E58"/>
  <c r="E57"/>
  <c r="E56"/>
  <c r="E55"/>
  <c r="E53"/>
  <c r="E52"/>
  <c r="E51"/>
  <c r="E50"/>
  <c r="E49"/>
  <c r="E48"/>
  <c r="E47"/>
  <c r="E46"/>
  <c r="E45"/>
  <c r="E43"/>
  <c r="E42"/>
  <c r="E41"/>
  <c r="E40"/>
  <c r="E39"/>
  <c r="E38"/>
  <c r="E37"/>
  <c r="E36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69" l="1"/>
  <c r="N17" i="95"/>
  <c r="M17"/>
  <c r="L17"/>
  <c r="K17"/>
  <c r="J17"/>
  <c r="I17"/>
  <c r="H17" l="1"/>
  <c r="G17"/>
  <c r="F17"/>
  <c r="E17"/>
  <c r="D17"/>
  <c r="C17"/>
  <c r="J61" i="98" l="1"/>
  <c r="I61"/>
  <c r="G61"/>
  <c r="F61"/>
  <c r="D61"/>
  <c r="C61"/>
  <c r="J60"/>
  <c r="I60"/>
  <c r="G60"/>
  <c r="F60"/>
  <c r="D60"/>
  <c r="C60"/>
  <c r="J59"/>
  <c r="I59"/>
  <c r="G59"/>
  <c r="F59"/>
  <c r="D59"/>
  <c r="C59" l="1"/>
  <c r="J58"/>
  <c r="I58"/>
  <c r="G58"/>
  <c r="F58"/>
  <c r="D58"/>
  <c r="C58" l="1"/>
  <c r="J57"/>
  <c r="I57"/>
  <c r="G57"/>
  <c r="F57"/>
  <c r="D57"/>
  <c r="C57"/>
  <c r="J56"/>
  <c r="I56"/>
  <c r="G56"/>
  <c r="F56"/>
  <c r="D56"/>
  <c r="C56" l="1"/>
  <c r="J55"/>
  <c r="I55" l="1"/>
  <c r="G55"/>
  <c r="F55"/>
  <c r="D55"/>
  <c r="C55"/>
  <c r="J54" l="1"/>
  <c r="I54"/>
  <c r="G54"/>
  <c r="F54"/>
  <c r="D54"/>
  <c r="C54"/>
  <c r="J51"/>
  <c r="I51"/>
  <c r="G51"/>
  <c r="F51"/>
  <c r="D51"/>
  <c r="C51"/>
  <c r="J50"/>
  <c r="I50"/>
  <c r="G50"/>
  <c r="F50"/>
  <c r="D50"/>
  <c r="C50"/>
  <c r="J49"/>
  <c r="I49"/>
  <c r="G49"/>
  <c r="F49"/>
  <c r="D49"/>
  <c r="C49"/>
  <c r="J48"/>
  <c r="I48"/>
  <c r="G48"/>
  <c r="F48"/>
  <c r="D48"/>
  <c r="C48"/>
  <c r="J47"/>
  <c r="I47"/>
  <c r="G47"/>
  <c r="F47"/>
  <c r="D47"/>
  <c r="C47"/>
  <c r="J46"/>
  <c r="I46"/>
  <c r="G46"/>
  <c r="F46"/>
  <c r="D46"/>
  <c r="C46"/>
  <c r="J45"/>
  <c r="I45"/>
  <c r="G45"/>
  <c r="F45"/>
  <c r="D45"/>
  <c r="C45"/>
  <c r="J44"/>
  <c r="I44"/>
  <c r="G44"/>
  <c r="F44"/>
  <c r="D44"/>
  <c r="C44"/>
  <c r="J43"/>
  <c r="I43"/>
  <c r="G43"/>
  <c r="F43"/>
  <c r="D43"/>
  <c r="C43"/>
  <c r="J42"/>
  <c r="I42"/>
  <c r="G42"/>
  <c r="F42"/>
  <c r="D42"/>
  <c r="C42"/>
  <c r="J41"/>
  <c r="I41"/>
  <c r="G41"/>
  <c r="F41"/>
  <c r="D41"/>
  <c r="C41"/>
  <c r="J40"/>
  <c r="I40"/>
  <c r="G40"/>
  <c r="F40"/>
  <c r="D40"/>
  <c r="C40"/>
  <c r="J39"/>
  <c r="I39"/>
  <c r="G39"/>
  <c r="F39"/>
  <c r="D39"/>
  <c r="C39"/>
  <c r="J38"/>
  <c r="I38"/>
  <c r="G38"/>
  <c r="F38"/>
  <c r="D38"/>
  <c r="C38"/>
  <c r="J37"/>
  <c r="I37"/>
  <c r="G37"/>
  <c r="F37"/>
  <c r="D37"/>
  <c r="C37"/>
  <c r="J36"/>
  <c r="I36"/>
  <c r="G36"/>
  <c r="F36"/>
  <c r="D36"/>
  <c r="C36"/>
  <c r="J35"/>
  <c r="I35"/>
  <c r="G35"/>
  <c r="F35"/>
  <c r="D35"/>
  <c r="C35"/>
  <c r="J34"/>
  <c r="I34"/>
  <c r="G34"/>
  <c r="F34"/>
  <c r="D34"/>
  <c r="C34"/>
  <c r="J33"/>
  <c r="I33"/>
  <c r="G33"/>
  <c r="F33"/>
  <c r="D33"/>
  <c r="C33"/>
  <c r="J32"/>
  <c r="I32"/>
  <c r="G32"/>
  <c r="F32"/>
  <c r="D32"/>
  <c r="C32"/>
  <c r="J31"/>
  <c r="I31"/>
  <c r="G31"/>
  <c r="F31"/>
  <c r="D31"/>
  <c r="C31"/>
  <c r="J30"/>
  <c r="I30"/>
  <c r="G30"/>
  <c r="F30"/>
  <c r="D30"/>
  <c r="C30"/>
  <c r="J29"/>
  <c r="I29"/>
  <c r="G29"/>
  <c r="F29"/>
  <c r="D29"/>
  <c r="C29"/>
  <c r="J28"/>
  <c r="I28"/>
  <c r="G28"/>
  <c r="F28"/>
  <c r="C28"/>
  <c r="J27"/>
  <c r="I27"/>
  <c r="G27"/>
  <c r="F27"/>
  <c r="D27"/>
  <c r="C27"/>
  <c r="J26"/>
  <c r="I26"/>
  <c r="G26"/>
  <c r="F26"/>
  <c r="D26"/>
  <c r="C26"/>
  <c r="J25"/>
  <c r="I25"/>
  <c r="G25"/>
  <c r="F25"/>
  <c r="D25"/>
  <c r="C25"/>
  <c r="J24"/>
  <c r="I24"/>
  <c r="G24"/>
  <c r="F24"/>
  <c r="D24"/>
  <c r="C24"/>
  <c r="J23"/>
  <c r="I23"/>
  <c r="G23"/>
  <c r="F23"/>
  <c r="D23"/>
  <c r="C23"/>
  <c r="J22"/>
  <c r="I22"/>
  <c r="G22"/>
  <c r="F22"/>
  <c r="D22"/>
  <c r="C22"/>
  <c r="J21"/>
  <c r="I21"/>
  <c r="G21"/>
  <c r="F21"/>
  <c r="D21"/>
  <c r="C21"/>
  <c r="J20"/>
  <c r="I20"/>
  <c r="G20"/>
  <c r="F20"/>
  <c r="D20"/>
  <c r="C20"/>
  <c r="J19"/>
  <c r="I19"/>
  <c r="G19"/>
  <c r="F19"/>
  <c r="D19"/>
  <c r="C19"/>
  <c r="J18"/>
  <c r="I18"/>
  <c r="G18"/>
  <c r="F18"/>
  <c r="D18"/>
  <c r="C18"/>
  <c r="J17"/>
  <c r="I17"/>
  <c r="G17"/>
  <c r="F17"/>
  <c r="D17"/>
  <c r="C17"/>
  <c r="J16"/>
  <c r="I16"/>
  <c r="G16"/>
  <c r="F16"/>
  <c r="D16"/>
  <c r="C16"/>
  <c r="J15"/>
  <c r="I15"/>
  <c r="G15"/>
  <c r="F15"/>
  <c r="D15"/>
  <c r="C15"/>
  <c r="J14"/>
  <c r="I14"/>
  <c r="G14"/>
  <c r="F14"/>
  <c r="D14"/>
  <c r="C14"/>
  <c r="J13"/>
  <c r="I13"/>
  <c r="G13"/>
  <c r="F13"/>
  <c r="D13"/>
  <c r="C13"/>
  <c r="J12"/>
  <c r="I12"/>
  <c r="G12"/>
  <c r="F12"/>
  <c r="D12"/>
  <c r="C12"/>
  <c r="J11"/>
  <c r="I11"/>
  <c r="G11"/>
  <c r="F11"/>
  <c r="G10"/>
  <c r="F10"/>
  <c r="G9"/>
  <c r="F9"/>
  <c r="G8"/>
  <c r="F8"/>
  <c r="G7"/>
  <c r="F7"/>
  <c r="G6"/>
  <c r="F6"/>
  <c r="G5"/>
  <c r="F5"/>
  <c r="F13" i="23" l="1"/>
  <c r="F12"/>
  <c r="F11"/>
  <c r="H58" i="195" l="1"/>
  <c r="G58"/>
  <c r="H57"/>
  <c r="G57"/>
  <c r="G56"/>
  <c r="H55"/>
  <c r="G55"/>
  <c r="H54"/>
  <c r="G54"/>
  <c r="H53"/>
  <c r="G53"/>
  <c r="H52" s="1"/>
  <c r="G52"/>
  <c r="H51"/>
  <c r="G51"/>
  <c r="H50"/>
  <c r="G50"/>
  <c r="H49"/>
  <c r="G49"/>
  <c r="H47"/>
  <c r="G47"/>
  <c r="H56" l="1"/>
  <c r="F46"/>
  <c r="F59" l="1"/>
  <c r="H46"/>
  <c r="G46"/>
  <c r="H39"/>
  <c r="G39"/>
  <c r="H38"/>
  <c r="G38"/>
  <c r="F37"/>
  <c r="G37" s="1"/>
  <c r="H36"/>
  <c r="G36"/>
  <c r="H35"/>
  <c r="G35"/>
  <c r="F34"/>
  <c r="G34" s="1"/>
  <c r="H32"/>
  <c r="G32"/>
  <c r="H31"/>
  <c r="G31"/>
  <c r="F30"/>
  <c r="H30" s="1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G6"/>
  <c r="G22" i="149"/>
  <c r="G30" i="195" l="1"/>
  <c r="H34"/>
  <c r="H37"/>
  <c r="H6"/>
  <c r="H59"/>
  <c r="G59"/>
  <c r="D22" i="149"/>
  <c r="E13"/>
  <c r="E5" s="1"/>
  <c r="D13"/>
  <c r="AP31" i="26" l="1"/>
  <c r="AO31" l="1"/>
  <c r="AN31" l="1"/>
  <c r="AM31" l="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C16"/>
  <c r="B16"/>
  <c r="C11"/>
  <c r="B11" l="1"/>
  <c r="F40" i="195" l="1"/>
  <c r="H40" s="1"/>
  <c r="G40" l="1"/>
</calcChain>
</file>

<file path=xl/comments1.xml><?xml version="1.0" encoding="utf-8"?>
<comments xmlns="http://schemas.openxmlformats.org/spreadsheetml/2006/main">
  <authors>
    <author>Автор</author>
  </authors>
  <commentList>
    <comment ref="B21" author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 и юношей,
1 дом детского творчества,
1 станция детско-юношеского туризма
</t>
        </r>
      </text>
    </comment>
    <comment ref="B28" authorId="0">
      <text>
        <r>
          <rPr>
            <sz val="10"/>
            <color indexed="81"/>
            <rFont val="Tahoma"/>
            <family val="2"/>
            <charset val="204"/>
          </rPr>
          <t>в том числе КГОУ среднего профессионального образования "Норильское медицинское училище"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<sst xmlns="http://schemas.openxmlformats.org/spreadsheetml/2006/main" count="1063" uniqueCount="626">
  <si>
    <t>Магаданская область</t>
  </si>
  <si>
    <t>Чукотский авт.округ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</si>
  <si>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</si>
  <si>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</si>
  <si>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</si>
  <si>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</si>
  <si>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</si>
  <si>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</si>
  <si>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</si>
  <si>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</si>
  <si>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</si>
  <si>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</si>
  <si>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</si>
  <si>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</si>
  <si>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</si>
  <si>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</si>
  <si>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</si>
  <si>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</si>
  <si>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</si>
  <si>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</si>
  <si>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мес. с чел.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</si>
  <si>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</si>
  <si>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</si>
  <si>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</si>
  <si>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</si>
  <si>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</si>
  <si>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</si>
  <si>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</si>
  <si>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</si>
  <si>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</si>
  <si>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</si>
  <si>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</si>
  <si>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</si>
  <si>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</si>
  <si>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мест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</si>
  <si>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</si>
  <si>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</si>
  <si>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</si>
  <si>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</si>
  <si>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</si>
  <si>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</si>
  <si>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</si>
  <si>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</si>
  <si>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</si>
  <si>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</si>
  <si>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</si>
  <si>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</si>
  <si>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</si>
  <si>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</si>
  <si>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</si>
  <si>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</si>
  <si>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</si>
  <si>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</si>
  <si>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</si>
  <si>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</si>
  <si>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</si>
  <si>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</si>
  <si>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Темп роста,%</t>
  </si>
  <si>
    <t>Лист для диаграмм</t>
  </si>
  <si>
    <t>Красноярский край</t>
  </si>
  <si>
    <t>1.</t>
  </si>
  <si>
    <t>2.</t>
  </si>
  <si>
    <t>3.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</si>
  <si>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</si>
  <si>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</si>
  <si>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</si>
  <si>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</si>
  <si>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 xml:space="preserve">Количество браков 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</si>
  <si>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</si>
  <si>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</si>
  <si>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</si>
  <si>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</si>
  <si>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</si>
  <si>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</si>
  <si>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хлеб пшеничный</t>
  </si>
  <si>
    <t xml:space="preserve"> макаронные изделия </t>
  </si>
  <si>
    <t xml:space="preserve"> рис</t>
  </si>
  <si>
    <t xml:space="preserve"> крупа гречневая</t>
  </si>
  <si>
    <t xml:space="preserve"> картофель</t>
  </si>
  <si>
    <t xml:space="preserve"> капуста</t>
  </si>
  <si>
    <t xml:space="preserve"> лук репчатый</t>
  </si>
  <si>
    <t xml:space="preserve"> огурцы</t>
  </si>
  <si>
    <t xml:space="preserve"> помидоры</t>
  </si>
  <si>
    <t xml:space="preserve"> яблоки</t>
  </si>
  <si>
    <t xml:space="preserve"> груши</t>
  </si>
  <si>
    <t xml:space="preserve"> бананы</t>
  </si>
  <si>
    <t xml:space="preserve"> апельсины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</si>
  <si>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</si>
  <si>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</si>
  <si>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</si>
  <si>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</si>
  <si>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куры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</si>
  <si>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</si>
  <si>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</si>
  <si>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</si>
  <si>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</si>
  <si>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</si>
  <si>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</si>
  <si>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</si>
  <si>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</si>
  <si>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</si>
  <si>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</si>
  <si>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</si>
  <si>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</si>
  <si>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</si>
  <si>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(металич. набойки), с учетом НДС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</si>
  <si>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</si>
  <si>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</si>
  <si>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</si>
  <si>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</si>
  <si>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</si>
  <si>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</si>
  <si>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</si>
  <si>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</si>
  <si>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</si>
  <si>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</si>
  <si>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</si>
  <si>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Детское дошкольное учреждение:</t>
  </si>
  <si>
    <t xml:space="preserve"> Себестоимость  на содержание 1-го ребенка в ДДУ 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</si>
  <si>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</si>
  <si>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</si>
  <si>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</si>
  <si>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</si>
  <si>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</si>
  <si>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</si>
  <si>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</si>
  <si>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</si>
  <si>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</si>
  <si>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</si>
  <si>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</si>
  <si>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</si>
  <si>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</si>
  <si>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</si>
  <si>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</si>
  <si>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</si>
  <si>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</si>
  <si>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</si>
  <si>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</si>
  <si>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</si>
  <si>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</si>
  <si>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</si>
  <si>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</si>
  <si>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r>
      <t>1м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общ. площ.</t>
    </r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</si>
  <si>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</si>
  <si>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</si>
  <si>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</si>
  <si>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</si>
  <si>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</si>
  <si>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</si>
  <si>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</si>
  <si>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</si>
  <si>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</si>
  <si>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</si>
  <si>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</si>
  <si>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</si>
  <si>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</si>
  <si>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</si>
  <si>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</si>
  <si>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</si>
  <si>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</si>
  <si>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</si>
  <si>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</si>
  <si>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 xml:space="preserve"> - начальное профессиональное образование</t>
  </si>
  <si>
    <t xml:space="preserve"> - неполное среднее образование</t>
  </si>
  <si>
    <t>Т р у д о в ы е   р е с у р с ы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</si>
  <si>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</si>
  <si>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</si>
  <si>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</si>
  <si>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</si>
  <si>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</si>
  <si>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жилищная услуга (средний тариф (с НДС) по всем сериям квартир, включая общежития)</t>
  </si>
  <si>
    <t>по инвалидности всего, в т.ч.</t>
  </si>
  <si>
    <t>по возрасту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</si>
  <si>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</si>
  <si>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</si>
  <si>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</si>
  <si>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</si>
  <si>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</si>
  <si>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</si>
  <si>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 xml:space="preserve">Численность пенсионеров состоящих на учете в Управлении Пенсионного фонда в г.Норильске, в т.ч. 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</si>
  <si>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</si>
  <si>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</si>
  <si>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</si>
  <si>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</si>
  <si>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</si>
  <si>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    работающие</t>
  </si>
  <si>
    <t xml:space="preserve">     неработающие</t>
  </si>
  <si>
    <t>Информация о среднесписочной численности работников бюджетной сферы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</si>
  <si>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</si>
  <si>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</si>
  <si>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</si>
  <si>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</si>
  <si>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</si>
  <si>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>Ненецкий авт.округ</t>
  </si>
  <si>
    <t>Российская Федеpация</t>
  </si>
  <si>
    <t xml:space="preserve"> изготовление фотоснимков для паспорта  (6 шт.)</t>
  </si>
  <si>
    <t>физическая культура и спорт</t>
  </si>
  <si>
    <t>образование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</si>
  <si>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</si>
  <si>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</si>
  <si>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</si>
  <si>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</si>
  <si>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</si>
  <si>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</si>
  <si>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</si>
  <si>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</si>
  <si>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</si>
  <si>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</si>
  <si>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</si>
  <si>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</si>
  <si>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</si>
  <si>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</si>
  <si>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</si>
  <si>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</si>
  <si>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</si>
  <si>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</si>
  <si>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</si>
  <si>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</si>
  <si>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</si>
  <si>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</si>
  <si>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</si>
  <si>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</si>
  <si>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</si>
  <si>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</si>
  <si>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</si>
  <si>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</si>
  <si>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</si>
  <si>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</si>
  <si>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</si>
  <si>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</si>
  <si>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</si>
  <si>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</si>
  <si>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</si>
  <si>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</si>
  <si>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</si>
  <si>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</si>
  <si>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</si>
  <si>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</si>
  <si>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</si>
  <si>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</si>
  <si>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</si>
  <si>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</si>
  <si>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ед/коек</t>
  </si>
  <si>
    <r>
      <t>в т.ч.: Городская больница № 1 (ж/о Оганер)</t>
    </r>
    <r>
      <rPr>
        <b/>
        <sz val="13"/>
        <rFont val="Times New Roman Cyr"/>
        <charset val="204"/>
      </rPr>
      <t xml:space="preserve"> </t>
    </r>
  </si>
  <si>
    <t xml:space="preserve">           Городская больница № 3 (пос. Снежногорск)</t>
  </si>
  <si>
    <t xml:space="preserve"> - Родильный дом</t>
  </si>
  <si>
    <t>1 / 132</t>
  </si>
  <si>
    <t xml:space="preserve"> - Детская больница</t>
  </si>
  <si>
    <r>
      <t xml:space="preserve"> -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</si>
  <si>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Поликлинические учреждения</t>
  </si>
  <si>
    <t xml:space="preserve"> - Городская поликлиника № 1 (р-н Центральный)</t>
  </si>
  <si>
    <t>17 (прочие учреждения здравоохранения)</t>
  </si>
  <si>
    <t xml:space="preserve"> - Городская поликлиника № 3 (р-н Кайеркан)</t>
  </si>
  <si>
    <t>Красноярский краевой психоневрологический диспансер №5</t>
  </si>
  <si>
    <t>ед</t>
  </si>
  <si>
    <t xml:space="preserve">Станция скорой медицинской помощи </t>
  </si>
  <si>
    <t>Стоматологическая поликлиника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</si>
  <si>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</si>
  <si>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</si>
  <si>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</si>
  <si>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</si>
  <si>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Культурно -  досуговые центры</t>
  </si>
  <si>
    <t>ед./мест</t>
  </si>
  <si>
    <t>4 / 1 495</t>
  </si>
  <si>
    <t>ГУ "Норильский Заполярный театр драмы им. Вл. Маяковского"</t>
  </si>
  <si>
    <t>МБУ "Централизованная библиотечная система":                       в том числе: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</si>
  <si>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</si>
  <si>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</si>
  <si>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</si>
  <si>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</si>
  <si>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</si>
  <si>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Музеи (включая 2 филиала):                                                                   в том числе: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</si>
  <si>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</si>
  <si>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</si>
  <si>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</si>
  <si>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</si>
  <si>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</si>
  <si>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</si>
  <si>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</si>
  <si>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</si>
  <si>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бассейн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</si>
  <si>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</si>
  <si>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</si>
  <si>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</si>
  <si>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</si>
  <si>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</si>
  <si>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Молодежные центры</t>
  </si>
  <si>
    <t>Норильский центр безопасности дорожного движения</t>
  </si>
  <si>
    <t>29 / 32</t>
  </si>
  <si>
    <t>2011/2010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</si>
  <si>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</si>
  <si>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</si>
  <si>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</si>
  <si>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</si>
  <si>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</si>
  <si>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</si>
  <si>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</si>
  <si>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</si>
  <si>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</si>
  <si>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</si>
  <si>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</si>
  <si>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</si>
  <si>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</si>
  <si>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</si>
  <si>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</si>
  <si>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</si>
  <si>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</si>
  <si>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</si>
  <si>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</si>
  <si>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</si>
  <si>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</si>
  <si>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</si>
  <si>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</si>
  <si>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</si>
  <si>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</si>
  <si>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</si>
  <si>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</si>
  <si>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</si>
  <si>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</si>
  <si>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</si>
  <si>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</si>
  <si>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</si>
  <si>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</si>
  <si>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</si>
  <si>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</si>
  <si>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2012/2011</t>
  </si>
  <si>
    <t>4 кв. 2011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</si>
  <si>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</si>
  <si>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 xml:space="preserve"> - лыжные базы и горнолыжные базы</t>
  </si>
  <si>
    <t>1 кв. 2012</t>
  </si>
  <si>
    <t>1 / 16</t>
  </si>
  <si>
    <t>2 кв. 2012</t>
  </si>
  <si>
    <t>Больницы, всего</t>
  </si>
  <si>
    <t>2 / 781</t>
  </si>
  <si>
    <t>1 / 765</t>
  </si>
  <si>
    <r>
      <t>Специализированные медицинские учреждения</t>
    </r>
    <r>
      <rPr>
        <b/>
        <sz val="13"/>
        <rFont val="Times New Roman Cyr"/>
        <family val="1"/>
        <charset val="204"/>
      </rPr>
      <t>:</t>
    </r>
  </si>
  <si>
    <t>3 / 383</t>
  </si>
  <si>
    <t>1 / 117</t>
  </si>
  <si>
    <t>1 / 134</t>
  </si>
  <si>
    <t>1/70</t>
  </si>
  <si>
    <t>МО город Норильск</t>
  </si>
  <si>
    <t>на 01.01.13г.</t>
  </si>
  <si>
    <t>3 кв. 2012</t>
  </si>
  <si>
    <t>4 кв. 2012</t>
  </si>
  <si>
    <t>январь-декабрь 2012</t>
  </si>
  <si>
    <t>на 01.01.13г</t>
  </si>
  <si>
    <t>декабрь 2012</t>
  </si>
  <si>
    <t xml:space="preserve"> I. Учреждение дошкольного образования</t>
  </si>
  <si>
    <t>7 / 2 379</t>
  </si>
  <si>
    <t>"Синема Арт Холл"</t>
  </si>
  <si>
    <t>2013/2012</t>
  </si>
  <si>
    <t xml:space="preserve"> Тарифы для населения на жилищно-коммунальное хозяйство: </t>
  </si>
  <si>
    <t xml:space="preserve"> электроэнергия </t>
  </si>
  <si>
    <t>на 01.01.13</t>
  </si>
  <si>
    <t>2013</t>
  </si>
  <si>
    <t>к декабрю 2012 г., %</t>
  </si>
  <si>
    <t>из них:</t>
  </si>
  <si>
    <t>нет данных</t>
  </si>
  <si>
    <t xml:space="preserve"> - не имеющие основного общего образования</t>
  </si>
  <si>
    <t>1 кв. 2013</t>
  </si>
  <si>
    <t>5 / 554</t>
  </si>
  <si>
    <t>Динамика индекса потребительских цен по Красноярскому краю (отчетный месяц к предыдущему), %</t>
  </si>
  <si>
    <t>2 кв. 2013</t>
  </si>
  <si>
    <t>2 / 782</t>
  </si>
  <si>
    <t>1 / 17</t>
  </si>
  <si>
    <t>3 / 381</t>
  </si>
  <si>
    <t>1 / 125</t>
  </si>
  <si>
    <t>1 / 122</t>
  </si>
  <si>
    <t>г. Дудинка</t>
  </si>
  <si>
    <t>г. Норильск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</si>
  <si>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</si>
  <si>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</si>
  <si>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</si>
  <si>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t>МО г. Норильск</t>
  </si>
  <si>
    <r>
      <t>Численность детей стоящих на очереди по устройству в ДУ/ в том числе старше 3-х лет</t>
    </r>
    <r>
      <rPr>
        <b/>
        <vertAlign val="superscript"/>
        <sz val="13"/>
        <rFont val="Times New Roman Cyr"/>
        <charset val="204"/>
      </rPr>
      <t>1</t>
    </r>
  </si>
  <si>
    <r>
      <t>Училище</t>
    </r>
    <r>
      <rPr>
        <sz val="13"/>
        <rFont val="Calibri"/>
        <family val="2"/>
        <charset val="204"/>
      </rPr>
      <t>²</t>
    </r>
  </si>
  <si>
    <r>
      <t>Среднее профессиональное образование:</t>
    </r>
    <r>
      <rPr>
        <b/>
        <sz val="13"/>
        <rFont val="Calibri"/>
        <family val="2"/>
        <charset val="204"/>
      </rPr>
      <t>³</t>
    </r>
  </si>
  <si>
    <t>Образовательные учреждения культуры</t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</si>
  <si>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Увеличение показателя произошло в связи с миграционными процессами на территории и ростом рождаемости.</t>
    </r>
  </si>
  <si>
    <r>
      <rPr>
        <b/>
        <sz val="13"/>
        <rFont val="Times New Roman"/>
        <family val="1"/>
        <charset val="204"/>
      </rPr>
      <t>(3)</t>
    </r>
    <r>
      <rPr>
        <sz val="13"/>
        <rFont val="Times New Roman"/>
        <family val="1"/>
        <charset val="204"/>
      </rPr>
      <t xml:space="preserve"> ФГОУ СПО "Ачинский торгово-экономический техникум" прекратил свою деятельность на территории МО город Норильск</t>
    </r>
  </si>
  <si>
    <t>от 300 до 2200</t>
  </si>
  <si>
    <t>3 кв. 2013</t>
  </si>
  <si>
    <t>Динамика индекса потребительских цен по Российской Федерации (отчетный месяц к предыдущему), %</t>
  </si>
  <si>
    <r>
      <t xml:space="preserve">20 / 30 </t>
    </r>
    <r>
      <rPr>
        <vertAlign val="superscript"/>
        <sz val="13"/>
        <rFont val="Times New Roman Cyr"/>
        <charset val="204"/>
      </rPr>
      <t>2)</t>
    </r>
  </si>
  <si>
    <r>
      <t>50,90</t>
    </r>
    <r>
      <rPr>
        <vertAlign val="superscript"/>
        <sz val="13"/>
        <rFont val="Times New Roman Cyr"/>
        <charset val="204"/>
      </rPr>
      <t>1)</t>
    </r>
  </si>
  <si>
    <r>
      <t>38,70 (руб/м</t>
    </r>
    <r>
      <rPr>
        <vertAlign val="superscript"/>
        <sz val="13"/>
        <rFont val="Times New Roman Cyr"/>
        <charset val="204"/>
      </rPr>
      <t>2</t>
    </r>
    <r>
      <rPr>
        <sz val="13"/>
        <rFont val="Times New Roman Cyr"/>
        <family val="1"/>
        <charset val="204"/>
      </rPr>
      <t xml:space="preserve"> общ.S)</t>
    </r>
  </si>
  <si>
    <t>318,79 (мес./чел.)</t>
  </si>
  <si>
    <t>418,04 (мес./чел.)</t>
  </si>
  <si>
    <t xml:space="preserve"> хлеб ржано-пшеничный</t>
  </si>
  <si>
    <t xml:space="preserve"> молоко 2,5-3,2%</t>
  </si>
  <si>
    <t>23 / 25</t>
  </si>
  <si>
    <t>26 / 28</t>
  </si>
  <si>
    <t>29 / 31</t>
  </si>
  <si>
    <t xml:space="preserve"> - Городская поликлиника №2 (р-н Талнах)</t>
  </si>
  <si>
    <t xml:space="preserve"> ремонт холодильника без стоимости деталей                                     (замена холод. агрегата)</t>
  </si>
  <si>
    <t xml:space="preserve"> усредненный ремонт импортного цветного телевизора (без стоимости запчастей), с НДС</t>
  </si>
  <si>
    <t>нужно восстанавливать</t>
  </si>
  <si>
    <r>
      <t xml:space="preserve">49,40 </t>
    </r>
    <r>
      <rPr>
        <vertAlign val="superscript"/>
        <sz val="13"/>
        <rFont val="Times New Roman Cyr"/>
        <charset val="204"/>
      </rPr>
      <t>2)</t>
    </r>
  </si>
  <si>
    <t>25 / 26</t>
  </si>
  <si>
    <t>1) По данным ЗАГС</t>
  </si>
  <si>
    <t>2) Учет численности ведется только по организациям получающим дополнительные компенсационные выплаты (ДКВ) и предоставившим отчет по форме федерального статистического наблюдения №1-Т в Управление труда и трудовых ресурсов Администрации г. Норильска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</si>
  <si>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</si>
  <si>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1) По данным статистики </t>
  </si>
  <si>
    <t>1) По данным Росстата</t>
  </si>
  <si>
    <t xml:space="preserve">2) Маршруты в черте районов: Центральный, Кайеркан, Талнах / межрайонные маршруты </t>
  </si>
  <si>
    <t>1) ООО "Арктур", ЗАО "ТТК"</t>
  </si>
  <si>
    <t>1) Средневзвешенные тарифы, с учетом тарифов для населения пос. Снежногорск.</t>
  </si>
  <si>
    <t xml:space="preserve">Прочие (по случаю потери кормильца, военнослужащие, гос. служащие, 
дети-инвалиды до 18 лет): </t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</si>
  <si>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</si>
  <si>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</si>
  <si>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t>Работники учреждений бюджетной сферы, ВСЕГО:</t>
  </si>
  <si>
    <t>Работники учреждений, финансируемых из местного бюджета, всего: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</si>
  <si>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</si>
  <si>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</si>
  <si>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</si>
  <si>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по спорту, туризму и молодежной политике</t>
  </si>
  <si>
    <t xml:space="preserve">                - Управление общего и дошкольного образования</t>
  </si>
  <si>
    <t xml:space="preserve">                - Управление здравоохранения всего, в том числе:</t>
  </si>
  <si>
    <t xml:space="preserve">         Прочие:</t>
  </si>
  <si>
    <t xml:space="preserve">                         - финансируемые за счет местного бюджета</t>
  </si>
  <si>
    <t xml:space="preserve">                         - финансируемые за счет Фонда обязательного медицинского страхования</t>
  </si>
  <si>
    <t xml:space="preserve">                         - хоз/расчетный участок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</si>
  <si>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</si>
  <si>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</si>
  <si>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</si>
  <si>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</si>
  <si>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</si>
  <si>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</si>
  <si>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</si>
  <si>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</si>
  <si>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</si>
  <si>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</si>
  <si>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</si>
  <si>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</si>
  <si>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</si>
  <si>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</si>
  <si>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</si>
  <si>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Среднесписочная численность работников малых предприятий 
(по итогам 2012 года)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</si>
  <si>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</si>
  <si>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</si>
  <si>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</si>
  <si>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</si>
  <si>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</si>
  <si>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</si>
  <si>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</si>
  <si>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</si>
  <si>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</si>
  <si>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</si>
  <si>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 xml:space="preserve">1) Данные статистики 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</si>
  <si>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</si>
  <si>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</si>
  <si>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</si>
  <si>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</si>
  <si>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Среднесписочная численность работников по полному кругу 
организаций и предприятий (с дорасчетом по малому бизнесу)</t>
  </si>
  <si>
    <t>31 / 32</t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</si>
  <si>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</si>
  <si>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на 01.01.14г</t>
  </si>
  <si>
    <r>
      <t>на 01.01.14г.</t>
    </r>
    <r>
      <rPr>
        <vertAlign val="superscript"/>
        <sz val="12"/>
        <rFont val="Times New Roman Cyr"/>
        <charset val="204"/>
      </rPr>
      <t>1)</t>
    </r>
  </si>
  <si>
    <r>
      <t>на 01.01.14г.</t>
    </r>
    <r>
      <rPr>
        <vertAlign val="superscript"/>
        <sz val="12"/>
        <color indexed="8"/>
        <rFont val="Times New Roman"/>
        <family val="1"/>
        <charset val="204"/>
      </rPr>
      <t>2)</t>
    </r>
  </si>
  <si>
    <t>Отклонение 01.01.14г./ 01.01.13г, +, -</t>
  </si>
  <si>
    <t>на 01.01.14г.</t>
  </si>
  <si>
    <t>4 кв. 2013</t>
  </si>
  <si>
    <t>35 / 36</t>
  </si>
  <si>
    <t>Динамика курса доллара США</t>
  </si>
  <si>
    <t>Сбербанк</t>
  </si>
  <si>
    <t>АКБ "Росбанк"</t>
  </si>
  <si>
    <t>29,70 / 31,28</t>
  </si>
  <si>
    <t>31,00 / 31,30</t>
  </si>
  <si>
    <t>29,42 / 31,00</t>
  </si>
  <si>
    <t>29,75 / 30,55</t>
  </si>
  <si>
    <t>29,90 / 31,46</t>
  </si>
  <si>
    <t>30,30 / 30,80</t>
  </si>
  <si>
    <t>30,47 / 32,05</t>
  </si>
  <si>
    <t>30,60 / 31,30</t>
  </si>
  <si>
    <t>30,36 / 31,94</t>
  </si>
  <si>
    <t>30,80 / 31,50</t>
  </si>
  <si>
    <t>31,02 / 32,60</t>
  </si>
  <si>
    <t>31,10 / 31,80</t>
  </si>
  <si>
    <t>32,17 / 33,75</t>
  </si>
  <si>
    <t>32,50 / 33,30</t>
  </si>
  <si>
    <t>32,35 / 33,93</t>
  </si>
  <si>
    <t>32,50 / 33,20</t>
  </si>
  <si>
    <t>32,53 / 34,31</t>
  </si>
  <si>
    <t>32,80 / 33,40</t>
  </si>
  <si>
    <t>Динамика курса Евро</t>
  </si>
  <si>
    <t>39,56 / 41,18</t>
  </si>
  <si>
    <t>40,10 / 40,80</t>
  </si>
  <si>
    <t>39,91 / 41,53</t>
  </si>
  <si>
    <t>40,20 / 41,00</t>
  </si>
  <si>
    <t>39,52 / 41,14</t>
  </si>
  <si>
    <t>39,70 / 40,20</t>
  </si>
  <si>
    <t>39,36 / 40,98</t>
  </si>
  <si>
    <t>39,40 / 40,10</t>
  </si>
  <si>
    <t>39,97 / 41,51</t>
  </si>
  <si>
    <t>40,40 / 41,00</t>
  </si>
  <si>
    <t>40,35 / 41,97</t>
  </si>
  <si>
    <t>40,40 / 41,20</t>
  </si>
  <si>
    <t>42,14 / 43,76</t>
  </si>
  <si>
    <t>42,40 / 43,20</t>
  </si>
  <si>
    <t>43,14 / 44,76</t>
  </si>
  <si>
    <t>43,20 / 44,00</t>
  </si>
  <si>
    <t>43,31 / 45,13</t>
  </si>
  <si>
    <t>43,80 / 44,40</t>
  </si>
  <si>
    <t>Индексы цен по группам товаров и услуг в Красноярском крае,%</t>
  </si>
  <si>
    <t>Индексы цен</t>
  </si>
  <si>
    <t>Продовольственные товары</t>
  </si>
  <si>
    <t>Непродовольственные товары</t>
  </si>
  <si>
    <t>Бытовые услуги</t>
  </si>
  <si>
    <t xml:space="preserve">Жилищно-коммунальные услуги    </t>
  </si>
  <si>
    <t>Индексы цен в различных секторах экономики по Красноярскому краю,%</t>
  </si>
  <si>
    <t>Индекс цен производителей промышленных товаров</t>
  </si>
  <si>
    <t>добыча полезных ископаемых</t>
  </si>
  <si>
    <t>добыча топливно-энергетических полезных ископаемых</t>
  </si>
  <si>
    <t>обрабатывающие производства</t>
  </si>
  <si>
    <t>производство и распределение электроэнергии, газа и воды</t>
  </si>
  <si>
    <t>Индексы цен строительной продукции</t>
  </si>
  <si>
    <r>
      <t xml:space="preserve">Строительная продукция – </t>
    </r>
    <r>
      <rPr>
        <i/>
        <sz val="10"/>
        <rFont val="Times New Roman"/>
        <family val="1"/>
        <charset val="204"/>
      </rPr>
      <t>всего, в том числе:</t>
    </r>
  </si>
  <si>
    <t>строительно – монтажные работы</t>
  </si>
  <si>
    <t>машины и оборудование</t>
  </si>
  <si>
    <t>прочие капитальные работы и затраты</t>
  </si>
  <si>
    <t>Индексы тарифов на грузовые перевозки</t>
  </si>
  <si>
    <r>
      <t>Транспорт (без трубопроводного) - всего</t>
    </r>
    <r>
      <rPr>
        <i/>
        <sz val="10"/>
        <rFont val="Times New Roman"/>
        <family val="1"/>
        <charset val="204"/>
      </rPr>
      <t>, в том числе:</t>
    </r>
  </si>
  <si>
    <t>железнодорожный транспорт</t>
  </si>
  <si>
    <t>воздушный транспорт</t>
  </si>
  <si>
    <t>автомобильный транспорт</t>
  </si>
  <si>
    <t>внутригородское и пригородное сообщение</t>
  </si>
  <si>
    <t>трубопроводный транспорт</t>
  </si>
  <si>
    <t>Индексы тарифов на услуги связи</t>
  </si>
  <si>
    <r>
      <t xml:space="preserve">Услуги связи для юридических лиц всего, </t>
    </r>
    <r>
      <rPr>
        <i/>
        <sz val="10"/>
        <rFont val="Times New Roman"/>
        <family val="1"/>
        <charset val="204"/>
      </rPr>
      <t>в том числе:</t>
    </r>
  </si>
  <si>
    <t>услуги национальной почты</t>
  </si>
  <si>
    <t>услуги электросвязи</t>
  </si>
  <si>
    <t>услуги местной телефонной связи</t>
  </si>
  <si>
    <t>услуги междугородной телефонной связи</t>
  </si>
  <si>
    <t>услуги документальной электросвязи</t>
  </si>
  <si>
    <t>услуги связи по передаче данных по каналам связи</t>
  </si>
  <si>
    <t xml:space="preserve">услуги проводного вещания </t>
  </si>
  <si>
    <t>услуги подвижной связи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</si>
  <si>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  <r>
      <rPr>
        <vertAlign val="superscript"/>
        <sz val="12"/>
        <rFont val="Times New Roman"/>
        <family val="1"/>
        <charset val="204"/>
      </rPr>
      <t>1)</t>
    </r>
  </si>
  <si>
    <t>100 квт/час</t>
  </si>
  <si>
    <t>01.01.11 г.</t>
  </si>
  <si>
    <t>01.01.12 г.</t>
  </si>
  <si>
    <t>01.01.13 г.</t>
  </si>
  <si>
    <t>01.01.14 г.</t>
  </si>
  <si>
    <t>38 / 39</t>
  </si>
  <si>
    <t>37 / 38</t>
  </si>
  <si>
    <t>42 / 45</t>
  </si>
  <si>
    <t>40 / 41</t>
  </si>
  <si>
    <r>
      <t>Средние цены в городах РФ и МО г. Норильск в декабре 2013 года</t>
    </r>
    <r>
      <rPr>
        <b/>
        <vertAlign val="superscript"/>
        <sz val="12"/>
        <rFont val="Times New Roman"/>
        <family val="1"/>
        <charset val="204"/>
      </rPr>
      <t>1)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</si>
  <si>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1)</t>
    </r>
  </si>
  <si>
    <r>
      <t>ЦБ РФ</t>
    </r>
    <r>
      <rPr>
        <vertAlign val="superscript"/>
        <sz val="12"/>
        <rFont val="Times New Roman"/>
        <family val="1"/>
        <charset val="204"/>
      </rPr>
      <t>2)</t>
    </r>
  </si>
  <si>
    <t>2) Данные ЦБ РФ с официального сайта Министерства финансов РФ</t>
  </si>
  <si>
    <t>1) Данные ЦИОМ ЗФ ОАО "ГМК "Норильский никель"</t>
  </si>
  <si>
    <t>31,61 / 33,39</t>
  </si>
  <si>
    <t>32,10 / 32,80</t>
  </si>
  <si>
    <t>31,44 / 32,67</t>
  </si>
  <si>
    <t>31,70 / 32,30</t>
  </si>
  <si>
    <t>32,46 / 34,20</t>
  </si>
  <si>
    <t>32,07 / 33,40</t>
  </si>
  <si>
    <t>31,90 / 33,68</t>
  </si>
  <si>
    <t>32,40 / 33,10</t>
  </si>
  <si>
    <t>42,93 / 44,75</t>
  </si>
  <si>
    <t>43,30 / 44,00</t>
  </si>
  <si>
    <t>43,39 / 44,66</t>
  </si>
  <si>
    <t>43,60 / 44,20</t>
  </si>
  <si>
    <t>44,45 / 46,21</t>
  </si>
  <si>
    <t>44,60 / 45,30</t>
  </si>
  <si>
    <t>44,15 / 45,97</t>
  </si>
  <si>
    <t>44,50 / 45,20</t>
  </si>
  <si>
    <t>Стоимость минимального набора продуктов питания в субъектах РФ за декабрь 2012 и 2013гг.</t>
  </si>
  <si>
    <t>за декабрь 2013г</t>
  </si>
  <si>
    <t>за декабрь 2012г</t>
  </si>
  <si>
    <t>на 01.01.2013г.</t>
  </si>
  <si>
    <t>на 01.01.2014г.</t>
  </si>
  <si>
    <t>Отклонение 01.01.14/ 01.01.13,          +, -</t>
  </si>
  <si>
    <t>на 01.01.14</t>
  </si>
  <si>
    <t>декабрь 2013</t>
  </si>
  <si>
    <t>Отклонение                                        декабрь 2013 / 2012</t>
  </si>
  <si>
    <t>Отклонение                                    01.01.14г. / 01.01.13г.</t>
  </si>
  <si>
    <t>Отклонение                                          декабрь 2013 / 2012</t>
  </si>
  <si>
    <t>Итого за 
12 месяцев</t>
  </si>
  <si>
    <t>декабрь 2013 г. к</t>
  </si>
  <si>
    <t>Динамика индекса потребительских цен по Красноярскому краю (январь-декабрь к январю-декабрю), %</t>
  </si>
  <si>
    <t>ноябрю 2013 г.</t>
  </si>
  <si>
    <t>декабрю 2012 г.</t>
  </si>
  <si>
    <t>Январь – декабрь 2013 г. к январю – декабрю 2012 г.</t>
  </si>
  <si>
    <t>Итого за
 12 месяцев</t>
  </si>
  <si>
    <r>
      <t>на 01.01.14г.</t>
    </r>
    <r>
      <rPr>
        <vertAlign val="superscript"/>
        <sz val="12"/>
        <color indexed="8"/>
        <rFont val="Times New Roman Cyr"/>
        <charset val="204"/>
      </rPr>
      <t>3)</t>
    </r>
  </si>
  <si>
    <t>3) Расчетное значение на основании данных Красноярскстата и территориального Агентства записи актов</t>
  </si>
  <si>
    <t>на 01.01.2013г</t>
  </si>
  <si>
    <t>01.01.2014г.</t>
  </si>
  <si>
    <t>6 114/610</t>
  </si>
  <si>
    <t>5 668/ 0</t>
  </si>
  <si>
    <t>42 / 22 684</t>
  </si>
  <si>
    <t>42 / 22 326</t>
  </si>
  <si>
    <r>
      <t>Филиалы и представительства иногородних ВУЗов</t>
    </r>
    <r>
      <rPr>
        <vertAlign val="superscript"/>
        <sz val="13"/>
        <rFont val="Times New Roman Cyr"/>
        <charset val="204"/>
      </rPr>
      <t xml:space="preserve"> 4</t>
    </r>
  </si>
  <si>
    <r>
      <t xml:space="preserve">Здравоохранение </t>
    </r>
    <r>
      <rPr>
        <b/>
        <vertAlign val="superscript"/>
        <sz val="13"/>
        <rFont val="Times New Roman Cyr"/>
        <charset val="204"/>
      </rPr>
      <t>5</t>
    </r>
  </si>
  <si>
    <t>Социальная защита</t>
  </si>
  <si>
    <t>Количество учреждений социального обслуживания населения, в т.ч.</t>
  </si>
  <si>
    <t xml:space="preserve"> - комплексные центры социального обслуживания</t>
  </si>
  <si>
    <t xml:space="preserve"> - для реабилитации детей и подростков с ограниченными возможностями</t>
  </si>
  <si>
    <t xml:space="preserve"> - социальной помощи семье и детям</t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</si>
  <si>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показателя связано с исключением с 01.01.2014 года ступени начального профессионального образования. Кроме того, КГБОУ НПО "Профессиональный лицей №17" переименован в КГБОУ СПО "Норильский техникум промышленных технологий и сервиса"</t>
    </r>
  </si>
  <si>
    <r>
      <rPr>
        <b/>
        <sz val="13"/>
        <rFont val="Times New Roman"/>
        <family val="1"/>
        <charset val="204"/>
      </rPr>
      <t xml:space="preserve">(4) </t>
    </r>
    <r>
      <rPr>
        <sz val="13"/>
        <rFont val="Times New Roman"/>
        <family val="1"/>
        <charset val="204"/>
      </rPr>
      <t>Филиал федерального государственного бюджетного образовательного учреждения "Красноярский государственный педагогический университет им. В.П.Астафьева" реорганизован в представительство и обучение на территории не осуществляет</t>
    </r>
  </si>
  <si>
    <r>
      <rPr>
        <b/>
        <sz val="13"/>
        <rFont val="Times New Roman"/>
        <family val="1"/>
        <charset val="204"/>
      </rPr>
      <t>(5)</t>
    </r>
    <r>
      <rPr>
        <sz val="13"/>
        <rFont val="Times New Roman"/>
        <family val="1"/>
        <charset val="204"/>
      </rPr>
      <t xml:space="preserve"> Сводные данные по отрасли здравоохранения указаны по состоянию на 01.10.2013, в связи с отсутствием сведений на 01.01.2014.</t>
    </r>
  </si>
  <si>
    <t>Муниципальные учреждения по типам организационно-правовых форм (реализация федерального закона от  08.05.2010 №83-ФЗ)</t>
  </si>
  <si>
    <t>Наименование</t>
  </si>
  <si>
    <t>Количество</t>
  </si>
  <si>
    <t>Муниципальные учреждения всех типов</t>
  </si>
  <si>
    <t>из них</t>
  </si>
  <si>
    <t>бюджетные</t>
  </si>
  <si>
    <t>в том числе по отраслям:</t>
  </si>
  <si>
    <t>культура</t>
  </si>
  <si>
    <t>здравоохранение</t>
  </si>
  <si>
    <t>социальная защита</t>
  </si>
  <si>
    <t>другие</t>
  </si>
  <si>
    <t>автономные</t>
  </si>
  <si>
    <t>казенные</t>
  </si>
  <si>
    <t xml:space="preserve">Примечание: </t>
  </si>
  <si>
    <t xml:space="preserve">В рамках реализации федерального закона №83-ФЗ с 1 июля 2011 года все муниципальные учреждения переведены на новый тип (бюджетные, автономные и казенные). Из них автономные: 
МАОУ «Гимназия №4», МАОУ «Гимназия №48», МАОУ ДОД «Дворец творчества детей и молодежи», МАОУ ДОД «Норильский центр безопасности движения»;
казенные:
МКУ Централизованные бухгалтерии Управления общего и дошкольного образования, Управления по делам культуры и искусства, Управления по спорту, туризму и молодежной политике, МКУ "Управления по содержанию и строительству автомобильных дорог", МКУ "Норильский городской архив", МКУ "Служба спасения" </t>
  </si>
  <si>
    <t>в 2012 году изменена организационно-правовая форма детских садов №№45 и 81 с бюджетной на автономную</t>
  </si>
  <si>
    <t>в сентябре 2013 года созданы и открыты три новых детских сада по типу автономных, строительство которых, осуществлялось в рамках 4-стороннего соглашения</t>
  </si>
  <si>
    <t>в сентябре 2013 года создано муниципальное бюджетное учреждение «Центр семьи Норильский» взамен ликвидированного краевого государственного бюджетного учреждения социального обслуживания «Центр социальной помощи семье и детям «Норильский» с передачей государственных полномочий на муниципальный уровень</t>
  </si>
  <si>
    <t>26 / 4 682</t>
  </si>
  <si>
    <t>4 / 976</t>
  </si>
  <si>
    <t xml:space="preserve"> Ед.
изм.</t>
  </si>
  <si>
    <r>
      <t xml:space="preserve">20 / 30 </t>
    </r>
    <r>
      <rPr>
        <vertAlign val="superscript"/>
        <sz val="12"/>
        <rFont val="Times New Roman"/>
        <family val="1"/>
        <charset val="204"/>
      </rPr>
      <t>2)</t>
    </r>
  </si>
</sst>
</file>

<file path=xl/styles.xml><?xml version="1.0" encoding="utf-8"?>
<styleSheet xmlns="http://schemas.openxmlformats.org/spreadsheetml/2006/main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</numFmts>
  <fonts count="9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b/>
      <sz val="16"/>
      <color rgb="FFFF0000"/>
      <name val="Times New Roman Cyr"/>
      <charset val="204"/>
    </font>
    <font>
      <vertAlign val="superscript"/>
      <sz val="12"/>
      <name val="Times New Roman Cyr"/>
      <charset val="204"/>
    </font>
    <font>
      <vertAlign val="superscript"/>
      <sz val="12"/>
      <color indexed="8"/>
      <name val="Times New Roman"/>
      <family val="1"/>
      <charset val="204"/>
    </font>
    <font>
      <sz val="13"/>
      <name val="Calibri"/>
      <family val="2"/>
      <charset val="204"/>
    </font>
    <font>
      <b/>
      <sz val="13"/>
      <name val="Calibri"/>
      <family val="2"/>
      <charset val="204"/>
    </font>
    <font>
      <sz val="20"/>
      <name val="Times New Roman CYR"/>
      <family val="1"/>
      <charset val="204"/>
    </font>
    <font>
      <vertAlign val="superscript"/>
      <sz val="18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12"/>
      <color indexed="8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0"/>
      <name val="Times New Roman Cyr"/>
      <family val="1"/>
      <charset val="204"/>
    </font>
    <font>
      <sz val="10"/>
      <color theme="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5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178">
    <xf numFmtId="0" fontId="0" fillId="0" borderId="0" xfId="0"/>
    <xf numFmtId="166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166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1" fillId="0" borderId="0" xfId="0" applyFont="1" applyFill="1" applyBorder="1"/>
    <xf numFmtId="0" fontId="7" fillId="0" borderId="0" xfId="0" applyFont="1" applyFill="1" applyAlignment="1">
      <alignment horizontal="center"/>
    </xf>
    <xf numFmtId="0" fontId="11" fillId="0" borderId="0" xfId="0" applyFont="1" applyFill="1"/>
    <xf numFmtId="167" fontId="6" fillId="0" borderId="0" xfId="0" applyNumberFormat="1" applyFont="1" applyFill="1"/>
    <xf numFmtId="0" fontId="7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6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41" fillId="0" borderId="0" xfId="0" applyFont="1" applyFill="1" applyBorder="1"/>
    <xf numFmtId="0" fontId="38" fillId="0" borderId="0" xfId="0" applyFont="1" applyFill="1" applyAlignment="1">
      <alignment horizontal="left"/>
    </xf>
    <xf numFmtId="0" fontId="11" fillId="0" borderId="0" xfId="0" applyFont="1" applyFill="1" applyAlignment="1">
      <alignment wrapText="1"/>
    </xf>
    <xf numFmtId="0" fontId="38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41" fillId="0" borderId="0" xfId="0" applyFont="1" applyFill="1" applyBorder="1" applyAlignment="1"/>
    <xf numFmtId="0" fontId="39" fillId="0" borderId="0" xfId="0" applyFont="1" applyFill="1" applyBorder="1" applyAlignment="1">
      <alignment vertical="top" wrapText="1"/>
    </xf>
    <xf numFmtId="2" fontId="6" fillId="0" borderId="0" xfId="0" applyNumberFormat="1" applyFont="1" applyFill="1"/>
    <xf numFmtId="1" fontId="6" fillId="0" borderId="0" xfId="0" applyNumberFormat="1" applyFont="1" applyFill="1"/>
    <xf numFmtId="0" fontId="33" fillId="0" borderId="0" xfId="0" applyFont="1" applyFill="1"/>
    <xf numFmtId="3" fontId="29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167" fontId="33" fillId="0" borderId="0" xfId="0" applyNumberFormat="1" applyFont="1" applyFill="1"/>
    <xf numFmtId="1" fontId="33" fillId="0" borderId="0" xfId="0" applyNumberFormat="1" applyFont="1" applyFill="1"/>
    <xf numFmtId="0" fontId="6" fillId="0" borderId="0" xfId="0" applyFont="1" applyFill="1" applyBorder="1" applyAlignment="1">
      <alignment vertical="center"/>
    </xf>
    <xf numFmtId="167" fontId="7" fillId="0" borderId="0" xfId="0" applyNumberFormat="1" applyFont="1" applyFill="1" applyBorder="1"/>
    <xf numFmtId="0" fontId="42" fillId="0" borderId="0" xfId="0" applyFont="1" applyFill="1" applyBorder="1"/>
    <xf numFmtId="3" fontId="6" fillId="0" borderId="0" xfId="0" applyNumberFormat="1" applyFont="1" applyFill="1"/>
    <xf numFmtId="166" fontId="11" fillId="2" borderId="0" xfId="0" applyNumberFormat="1" applyFont="1" applyFill="1" applyBorder="1" applyAlignment="1">
      <alignment horizontal="center" vertical="center"/>
    </xf>
    <xf numFmtId="166" fontId="11" fillId="2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1" fillId="2" borderId="5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8" xfId="0" applyFont="1" applyFill="1" applyBorder="1"/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/>
    </xf>
    <xf numFmtId="167" fontId="6" fillId="2" borderId="39" xfId="0" applyNumberFormat="1" applyFont="1" applyFill="1" applyBorder="1"/>
    <xf numFmtId="0" fontId="11" fillId="2" borderId="2" xfId="0" applyFont="1" applyFill="1" applyBorder="1" applyAlignment="1">
      <alignment vertical="center" wrapText="1"/>
    </xf>
    <xf numFmtId="0" fontId="11" fillId="2" borderId="31" xfId="0" applyFont="1" applyFill="1" applyBorder="1" applyAlignment="1">
      <alignment horizontal="center" vertical="center"/>
    </xf>
    <xf numFmtId="166" fontId="11" fillId="2" borderId="9" xfId="0" applyNumberFormat="1" applyFont="1" applyFill="1" applyBorder="1" applyAlignment="1">
      <alignment horizontal="center" vertical="center"/>
    </xf>
    <xf numFmtId="167" fontId="6" fillId="2" borderId="40" xfId="0" applyNumberFormat="1" applyFont="1" applyFill="1" applyBorder="1"/>
    <xf numFmtId="0" fontId="8" fillId="0" borderId="0" xfId="0" applyFont="1" applyFill="1"/>
    <xf numFmtId="0" fontId="6" fillId="2" borderId="0" xfId="0" applyFont="1" applyFill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56" fillId="0" borderId="0" xfId="0" applyFont="1" applyFill="1"/>
    <xf numFmtId="167" fontId="7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3" fontId="28" fillId="2" borderId="0" xfId="0" applyNumberFormat="1" applyFont="1" applyFill="1" applyBorder="1" applyAlignment="1">
      <alignment horizontal="center" vertical="center"/>
    </xf>
    <xf numFmtId="3" fontId="29" fillId="2" borderId="0" xfId="0" applyNumberFormat="1" applyFont="1" applyFill="1" applyBorder="1" applyAlignment="1">
      <alignment horizontal="center" vertical="center"/>
    </xf>
    <xf numFmtId="3" fontId="30" fillId="2" borderId="0" xfId="0" applyNumberFormat="1" applyFont="1" applyFill="1" applyBorder="1" applyAlignment="1">
      <alignment horizontal="center" vertical="center"/>
    </xf>
    <xf numFmtId="3" fontId="24" fillId="2" borderId="0" xfId="0" applyNumberFormat="1" applyFont="1" applyFill="1" applyBorder="1" applyAlignment="1">
      <alignment horizontal="center" vertical="center"/>
    </xf>
    <xf numFmtId="0" fontId="11" fillId="0" borderId="3" xfId="0" applyFont="1" applyFill="1" applyBorder="1"/>
    <xf numFmtId="0" fontId="11" fillId="0" borderId="4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7" fillId="0" borderId="0" xfId="0" applyFont="1" applyFill="1" applyBorder="1" applyAlignment="1"/>
    <xf numFmtId="0" fontId="6" fillId="2" borderId="1" xfId="0" applyFont="1" applyFill="1" applyBorder="1"/>
    <xf numFmtId="0" fontId="6" fillId="2" borderId="1" xfId="0" applyFont="1" applyFill="1" applyBorder="1" applyAlignment="1">
      <alignment vertical="center"/>
    </xf>
    <xf numFmtId="167" fontId="6" fillId="2" borderId="3" xfId="0" applyNumberFormat="1" applyFont="1" applyFill="1" applyBorder="1"/>
    <xf numFmtId="167" fontId="6" fillId="2" borderId="2" xfId="0" applyNumberFormat="1" applyFont="1" applyFill="1" applyBorder="1"/>
    <xf numFmtId="167" fontId="6" fillId="0" borderId="0" xfId="0" applyNumberFormat="1" applyFont="1" applyFill="1" applyBorder="1"/>
    <xf numFmtId="166" fontId="12" fillId="0" borderId="0" xfId="0" applyNumberFormat="1" applyFont="1" applyFill="1" applyBorder="1" applyAlignment="1">
      <alignment horizontal="center"/>
    </xf>
    <xf numFmtId="0" fontId="63" fillId="0" borderId="0" xfId="7" applyFont="1" applyFill="1"/>
    <xf numFmtId="167" fontId="38" fillId="0" borderId="0" xfId="0" applyNumberFormat="1" applyFont="1" applyFill="1" applyBorder="1" applyAlignment="1">
      <alignment horizontal="center" vertical="center" wrapText="1"/>
    </xf>
    <xf numFmtId="0" fontId="63" fillId="0" borderId="0" xfId="11" applyFont="1" applyFill="1"/>
    <xf numFmtId="0" fontId="63" fillId="0" borderId="0" xfId="12" applyFont="1" applyFill="1"/>
    <xf numFmtId="0" fontId="63" fillId="0" borderId="0" xfId="13" applyFont="1" applyFill="1"/>
    <xf numFmtId="0" fontId="66" fillId="0" borderId="0" xfId="3" applyFont="1" applyFill="1" applyBorder="1" applyAlignment="1">
      <alignment horizontal="right" wrapText="1"/>
    </xf>
    <xf numFmtId="0" fontId="64" fillId="0" borderId="0" xfId="2" applyFont="1" applyFill="1" applyBorder="1" applyAlignment="1">
      <alignment horizontal="right" wrapText="1"/>
    </xf>
    <xf numFmtId="0" fontId="62" fillId="0" borderId="0" xfId="14" applyFill="1"/>
    <xf numFmtId="0" fontId="62" fillId="0" borderId="0" xfId="15" applyFill="1"/>
    <xf numFmtId="0" fontId="66" fillId="0" borderId="0" xfId="4" applyFont="1" applyFill="1" applyBorder="1" applyAlignment="1">
      <alignment horizontal="right" wrapText="1"/>
    </xf>
    <xf numFmtId="0" fontId="63" fillId="0" borderId="0" xfId="16" applyFont="1" applyFill="1"/>
    <xf numFmtId="0" fontId="63" fillId="0" borderId="0" xfId="8" applyFont="1" applyFill="1"/>
    <xf numFmtId="0" fontId="38" fillId="0" borderId="0" xfId="17" applyFont="1" applyFill="1" applyBorder="1" applyAlignment="1">
      <alignment horizontal="left" wrapText="1"/>
    </xf>
    <xf numFmtId="0" fontId="63" fillId="0" borderId="0" xfId="10" applyFont="1" applyFill="1"/>
    <xf numFmtId="0" fontId="63" fillId="0" borderId="0" xfId="9" applyFont="1" applyFill="1"/>
    <xf numFmtId="0" fontId="67" fillId="0" borderId="0" xfId="5" applyFont="1" applyFill="1" applyBorder="1" applyAlignment="1">
      <alignment horizontal="right" wrapText="1"/>
    </xf>
    <xf numFmtId="0" fontId="65" fillId="0" borderId="0" xfId="8" applyFont="1" applyFill="1"/>
    <xf numFmtId="0" fontId="8" fillId="0" borderId="0" xfId="0" applyFont="1" applyFill="1" applyBorder="1"/>
    <xf numFmtId="0" fontId="65" fillId="0" borderId="0" xfId="10" applyFont="1" applyFill="1"/>
    <xf numFmtId="0" fontId="65" fillId="0" borderId="0" xfId="9" applyFont="1" applyFill="1"/>
    <xf numFmtId="2" fontId="6" fillId="0" borderId="0" xfId="0" applyNumberFormat="1" applyFont="1" applyFill="1" applyAlignment="1">
      <alignment horizontal="left"/>
    </xf>
    <xf numFmtId="167" fontId="6" fillId="0" borderId="0" xfId="0" applyNumberFormat="1" applyFont="1" applyFill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166" fontId="7" fillId="0" borderId="7" xfId="0" applyNumberFormat="1" applyFont="1" applyFill="1" applyBorder="1" applyAlignment="1">
      <alignment horizontal="center" vertical="center"/>
    </xf>
    <xf numFmtId="0" fontId="7" fillId="0" borderId="8" xfId="0" applyFont="1" applyFill="1" applyBorder="1"/>
    <xf numFmtId="166" fontId="7" fillId="0" borderId="0" xfId="0" applyNumberFormat="1" applyFont="1" applyFill="1" applyBorder="1"/>
    <xf numFmtId="0" fontId="6" fillId="0" borderId="0" xfId="0" applyFont="1" applyFill="1" applyBorder="1" applyAlignment="1"/>
    <xf numFmtId="0" fontId="42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0" fontId="44" fillId="0" borderId="0" xfId="0" applyFont="1" applyFill="1" applyBorder="1"/>
    <xf numFmtId="0" fontId="45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justify"/>
    </xf>
    <xf numFmtId="0" fontId="41" fillId="0" borderId="0" xfId="0" applyFont="1" applyFill="1"/>
    <xf numFmtId="166" fontId="11" fillId="0" borderId="59" xfId="0" applyNumberFormat="1" applyFont="1" applyFill="1" applyBorder="1" applyAlignment="1">
      <alignment horizontal="center" vertical="center"/>
    </xf>
    <xf numFmtId="0" fontId="60" fillId="0" borderId="0" xfId="0" applyFont="1" applyFill="1" applyAlignment="1"/>
    <xf numFmtId="0" fontId="23" fillId="0" borderId="0" xfId="0" applyFont="1" applyFill="1" applyAlignment="1"/>
    <xf numFmtId="0" fontId="53" fillId="0" borderId="0" xfId="0" applyFont="1" applyFill="1"/>
    <xf numFmtId="0" fontId="25" fillId="0" borderId="0" xfId="0" applyFont="1" applyFill="1" applyAlignment="1"/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/>
    <xf numFmtId="4" fontId="6" fillId="0" borderId="0" xfId="0" applyNumberFormat="1" applyFont="1" applyFill="1"/>
    <xf numFmtId="3" fontId="11" fillId="0" borderId="0" xfId="0" applyNumberFormat="1" applyFont="1" applyFill="1" applyBorder="1" applyAlignment="1">
      <alignment horizontal="center" vertical="center"/>
    </xf>
    <xf numFmtId="167" fontId="63" fillId="0" borderId="0" xfId="10" applyNumberFormat="1" applyFont="1" applyFill="1"/>
    <xf numFmtId="0" fontId="76" fillId="0" borderId="0" xfId="0" applyFont="1" applyFill="1" applyAlignment="1"/>
    <xf numFmtId="0" fontId="8" fillId="0" borderId="3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justify" wrapText="1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6" fillId="0" borderId="4" xfId="0" applyFont="1" applyFill="1" applyBorder="1"/>
    <xf numFmtId="0" fontId="52" fillId="0" borderId="0" xfId="0" applyFont="1" applyFill="1" applyBorder="1"/>
    <xf numFmtId="0" fontId="52" fillId="0" borderId="0" xfId="0" applyFont="1" applyFill="1" applyBorder="1" applyAlignment="1">
      <alignment horizontal="center"/>
    </xf>
    <xf numFmtId="0" fontId="11" fillId="0" borderId="0" xfId="19" applyFont="1" applyFill="1"/>
    <xf numFmtId="0" fontId="5" fillId="0" borderId="0" xfId="19" applyFill="1"/>
    <xf numFmtId="0" fontId="10" fillId="0" borderId="32" xfId="19" applyFont="1" applyFill="1" applyBorder="1" applyAlignment="1">
      <alignment horizontal="center" vertical="center"/>
    </xf>
    <xf numFmtId="0" fontId="10" fillId="0" borderId="32" xfId="19" applyFont="1" applyFill="1" applyBorder="1" applyAlignment="1">
      <alignment horizontal="center" vertical="center" wrapText="1"/>
    </xf>
    <xf numFmtId="0" fontId="5" fillId="3" borderId="0" xfId="19" applyFill="1"/>
    <xf numFmtId="0" fontId="5" fillId="2" borderId="0" xfId="19" applyFill="1"/>
    <xf numFmtId="0" fontId="5" fillId="0" borderId="0" xfId="19" applyFont="1" applyFill="1"/>
    <xf numFmtId="3" fontId="11" fillId="0" borderId="3" xfId="19" applyNumberFormat="1" applyFont="1" applyFill="1" applyBorder="1" applyAlignment="1">
      <alignment horizontal="center"/>
    </xf>
    <xf numFmtId="0" fontId="6" fillId="0" borderId="0" xfId="19" applyFont="1" applyFill="1"/>
    <xf numFmtId="0" fontId="11" fillId="3" borderId="0" xfId="19" applyFont="1" applyFill="1"/>
    <xf numFmtId="0" fontId="54" fillId="0" borderId="32" xfId="19" applyFont="1" applyFill="1" applyBorder="1" applyAlignment="1">
      <alignment horizontal="center" wrapText="1"/>
    </xf>
    <xf numFmtId="0" fontId="10" fillId="0" borderId="52" xfId="19" applyFont="1" applyFill="1" applyBorder="1" applyAlignment="1">
      <alignment horizontal="center" vertical="center"/>
    </xf>
    <xf numFmtId="0" fontId="10" fillId="0" borderId="0" xfId="19" applyFont="1" applyFill="1" applyBorder="1"/>
    <xf numFmtId="0" fontId="11" fillId="0" borderId="1" xfId="19" applyFont="1" applyFill="1" applyBorder="1" applyAlignment="1">
      <alignment horizontal="center"/>
    </xf>
    <xf numFmtId="0" fontId="11" fillId="0" borderId="3" xfId="19" applyFont="1" applyFill="1" applyBorder="1" applyAlignment="1">
      <alignment horizontal="center"/>
    </xf>
    <xf numFmtId="0" fontId="11" fillId="0" borderId="39" xfId="19" applyFont="1" applyFill="1" applyBorder="1" applyAlignment="1">
      <alignment horizontal="center"/>
    </xf>
    <xf numFmtId="0" fontId="28" fillId="0" borderId="0" xfId="19" applyFont="1" applyFill="1" applyBorder="1" applyAlignment="1">
      <alignment wrapText="1"/>
    </xf>
    <xf numFmtId="0" fontId="74" fillId="0" borderId="39" xfId="19" applyFont="1" applyFill="1" applyBorder="1" applyAlignment="1">
      <alignment horizontal="center"/>
    </xf>
    <xf numFmtId="0" fontId="11" fillId="0" borderId="0" xfId="19" applyFont="1" applyFill="1" applyBorder="1"/>
    <xf numFmtId="3" fontId="7" fillId="0" borderId="3" xfId="19" applyNumberFormat="1" applyFont="1" applyFill="1" applyBorder="1" applyAlignment="1">
      <alignment horizontal="center"/>
    </xf>
    <xf numFmtId="3" fontId="11" fillId="0" borderId="39" xfId="19" applyNumberFormat="1" applyFont="1" applyFill="1" applyBorder="1" applyAlignment="1">
      <alignment horizontal="center"/>
    </xf>
    <xf numFmtId="3" fontId="11" fillId="0" borderId="4" xfId="19" applyNumberFormat="1" applyFont="1" applyFill="1" applyBorder="1" applyAlignment="1">
      <alignment horizontal="center"/>
    </xf>
    <xf numFmtId="3" fontId="74" fillId="0" borderId="39" xfId="19" applyNumberFormat="1" applyFont="1" applyFill="1" applyBorder="1" applyAlignment="1">
      <alignment horizontal="center"/>
    </xf>
    <xf numFmtId="0" fontId="11" fillId="0" borderId="2" xfId="19" applyFont="1" applyFill="1" applyBorder="1" applyAlignment="1">
      <alignment horizontal="center"/>
    </xf>
    <xf numFmtId="49" fontId="11" fillId="0" borderId="31" xfId="19" applyNumberFormat="1" applyFont="1" applyFill="1" applyBorder="1" applyAlignment="1">
      <alignment horizontal="center"/>
    </xf>
    <xf numFmtId="49" fontId="11" fillId="0" borderId="2" xfId="19" applyNumberFormat="1" applyFont="1" applyFill="1" applyBorder="1" applyAlignment="1">
      <alignment horizontal="center"/>
    </xf>
    <xf numFmtId="3" fontId="74" fillId="0" borderId="40" xfId="19" applyNumberFormat="1" applyFont="1" applyFill="1" applyBorder="1" applyAlignment="1">
      <alignment horizontal="center"/>
    </xf>
    <xf numFmtId="0" fontId="10" fillId="0" borderId="1" xfId="19" applyFont="1" applyFill="1" applyBorder="1"/>
    <xf numFmtId="0" fontId="11" fillId="0" borderId="1" xfId="19" applyNumberFormat="1" applyFont="1" applyFill="1" applyBorder="1" applyAlignment="1">
      <alignment horizontal="center"/>
    </xf>
    <xf numFmtId="0" fontId="11" fillId="0" borderId="3" xfId="19" applyNumberFormat="1" applyFont="1" applyFill="1" applyBorder="1" applyAlignment="1">
      <alignment horizontal="center"/>
    </xf>
    <xf numFmtId="3" fontId="11" fillId="0" borderId="38" xfId="19" applyNumberFormat="1" applyFont="1" applyFill="1" applyBorder="1" applyAlignment="1">
      <alignment horizontal="center"/>
    </xf>
    <xf numFmtId="0" fontId="28" fillId="0" borderId="3" xfId="19" applyFont="1" applyFill="1" applyBorder="1" applyAlignment="1">
      <alignment horizontal="left"/>
    </xf>
    <xf numFmtId="0" fontId="31" fillId="0" borderId="3" xfId="19" applyFont="1" applyFill="1" applyBorder="1" applyAlignment="1">
      <alignment horizontal="center"/>
    </xf>
    <xf numFmtId="0" fontId="10" fillId="0" borderId="3" xfId="19" applyFont="1" applyFill="1" applyBorder="1" applyAlignment="1">
      <alignment horizontal="left"/>
    </xf>
    <xf numFmtId="0" fontId="28" fillId="0" borderId="3" xfId="19" applyFont="1" applyFill="1" applyBorder="1" applyAlignment="1">
      <alignment horizontal="left" vertical="top" wrapText="1"/>
    </xf>
    <xf numFmtId="0" fontId="31" fillId="0" borderId="3" xfId="19" applyFont="1" applyFill="1" applyBorder="1" applyAlignment="1">
      <alignment horizontal="center" vertical="center"/>
    </xf>
    <xf numFmtId="0" fontId="11" fillId="0" borderId="3" xfId="19" applyNumberFormat="1" applyFont="1" applyFill="1" applyBorder="1" applyAlignment="1">
      <alignment horizontal="center" vertical="center"/>
    </xf>
    <xf numFmtId="49" fontId="11" fillId="0" borderId="3" xfId="19" applyNumberFormat="1" applyFont="1" applyFill="1" applyBorder="1" applyAlignment="1">
      <alignment horizontal="center" vertical="center"/>
    </xf>
    <xf numFmtId="0" fontId="28" fillId="0" borderId="3" xfId="19" applyFont="1" applyFill="1" applyBorder="1" applyAlignment="1">
      <alignment horizontal="left" vertical="center" wrapText="1"/>
    </xf>
    <xf numFmtId="0" fontId="28" fillId="0" borderId="2" xfId="19" applyFont="1" applyFill="1" applyBorder="1" applyAlignment="1">
      <alignment horizontal="left"/>
    </xf>
    <xf numFmtId="0" fontId="11" fillId="0" borderId="40" xfId="19" applyFont="1" applyFill="1" applyBorder="1" applyAlignment="1">
      <alignment horizontal="center"/>
    </xf>
    <xf numFmtId="0" fontId="31" fillId="0" borderId="2" xfId="19" applyFont="1" applyFill="1" applyBorder="1" applyAlignment="1">
      <alignment horizontal="center"/>
    </xf>
    <xf numFmtId="0" fontId="27" fillId="0" borderId="38" xfId="19" applyFont="1" applyFill="1" applyBorder="1"/>
    <xf numFmtId="0" fontId="5" fillId="0" borderId="10" xfId="19" applyFill="1" applyBorder="1"/>
    <xf numFmtId="0" fontId="6" fillId="0" borderId="1" xfId="19" applyFont="1" applyFill="1" applyBorder="1"/>
    <xf numFmtId="0" fontId="6" fillId="0" borderId="10" xfId="19" applyFont="1" applyFill="1" applyBorder="1"/>
    <xf numFmtId="0" fontId="74" fillId="0" borderId="1" xfId="19" applyFont="1" applyFill="1" applyBorder="1"/>
    <xf numFmtId="0" fontId="28" fillId="0" borderId="39" xfId="19" applyFont="1" applyFill="1" applyBorder="1"/>
    <xf numFmtId="0" fontId="11" fillId="0" borderId="0" xfId="19" applyFont="1" applyFill="1" applyBorder="1" applyAlignment="1">
      <alignment horizontal="center"/>
    </xf>
    <xf numFmtId="3" fontId="11" fillId="0" borderId="2" xfId="19" applyNumberFormat="1" applyFont="1" applyFill="1" applyBorder="1" applyAlignment="1">
      <alignment horizontal="center"/>
    </xf>
    <xf numFmtId="3" fontId="74" fillId="0" borderId="3" xfId="19" applyNumberFormat="1" applyFont="1" applyFill="1" applyBorder="1" applyAlignment="1">
      <alignment horizontal="center"/>
    </xf>
    <xf numFmtId="0" fontId="27" fillId="0" borderId="38" xfId="19" applyFont="1" applyFill="1" applyBorder="1" applyAlignment="1">
      <alignment vertical="center" wrapText="1"/>
    </xf>
    <xf numFmtId="0" fontId="11" fillId="0" borderId="32" xfId="19" applyFont="1" applyFill="1" applyBorder="1" applyAlignment="1">
      <alignment horizontal="center"/>
    </xf>
    <xf numFmtId="0" fontId="28" fillId="0" borderId="39" xfId="19" applyFont="1" applyFill="1" applyBorder="1" applyAlignment="1">
      <alignment vertical="center" wrapText="1"/>
    </xf>
    <xf numFmtId="0" fontId="19" fillId="0" borderId="3" xfId="19" applyFont="1" applyFill="1" applyBorder="1" applyAlignment="1">
      <alignment horizontal="center"/>
    </xf>
    <xf numFmtId="0" fontId="28" fillId="0" borderId="40" xfId="19" applyFont="1" applyFill="1" applyBorder="1" applyAlignment="1">
      <alignment vertical="center" wrapText="1"/>
    </xf>
    <xf numFmtId="0" fontId="19" fillId="0" borderId="2" xfId="19" applyFont="1" applyFill="1" applyBorder="1" applyAlignment="1">
      <alignment horizontal="center" vertical="center"/>
    </xf>
    <xf numFmtId="0" fontId="5" fillId="0" borderId="1" xfId="19" applyFill="1" applyBorder="1"/>
    <xf numFmtId="0" fontId="74" fillId="0" borderId="3" xfId="19" applyFont="1" applyFill="1" applyBorder="1" applyAlignment="1">
      <alignment horizontal="center"/>
    </xf>
    <xf numFmtId="0" fontId="74" fillId="0" borderId="2" xfId="19" applyFont="1" applyFill="1" applyBorder="1" applyAlignment="1">
      <alignment horizontal="center"/>
    </xf>
    <xf numFmtId="49" fontId="11" fillId="0" borderId="1" xfId="19" applyNumberFormat="1" applyFont="1" applyFill="1" applyBorder="1" applyAlignment="1">
      <alignment horizontal="center"/>
    </xf>
    <xf numFmtId="0" fontId="11" fillId="0" borderId="3" xfId="19" applyFont="1" applyFill="1" applyBorder="1"/>
    <xf numFmtId="49" fontId="74" fillId="0" borderId="3" xfId="19" applyNumberFormat="1" applyFont="1" applyFill="1" applyBorder="1" applyAlignment="1">
      <alignment horizontal="center"/>
    </xf>
    <xf numFmtId="0" fontId="11" fillId="0" borderId="2" xfId="19" applyFont="1" applyFill="1" applyBorder="1"/>
    <xf numFmtId="49" fontId="74" fillId="0" borderId="2" xfId="19" applyNumberFormat="1" applyFont="1" applyFill="1" applyBorder="1" applyAlignment="1">
      <alignment horizontal="center"/>
    </xf>
    <xf numFmtId="0" fontId="11" fillId="0" borderId="10" xfId="19" applyFont="1" applyFill="1" applyBorder="1" applyAlignment="1">
      <alignment horizontal="center"/>
    </xf>
    <xf numFmtId="49" fontId="11" fillId="0" borderId="3" xfId="19" applyNumberFormat="1" applyFont="1" applyFill="1" applyBorder="1" applyAlignment="1">
      <alignment horizontal="center"/>
    </xf>
    <xf numFmtId="0" fontId="11" fillId="0" borderId="3" xfId="19" applyFont="1" applyFill="1" applyBorder="1" applyAlignment="1">
      <alignment vertical="center" wrapText="1"/>
    </xf>
    <xf numFmtId="0" fontId="11" fillId="0" borderId="0" xfId="19" applyFont="1" applyFill="1" applyBorder="1" applyAlignment="1">
      <alignment horizontal="center" vertical="center"/>
    </xf>
    <xf numFmtId="49" fontId="74" fillId="0" borderId="3" xfId="19" applyNumberFormat="1" applyFont="1" applyFill="1" applyBorder="1" applyAlignment="1">
      <alignment horizontal="center" vertical="center"/>
    </xf>
    <xf numFmtId="0" fontId="11" fillId="0" borderId="3" xfId="19" applyFont="1" applyFill="1" applyBorder="1" applyAlignment="1">
      <alignment horizontal="left"/>
    </xf>
    <xf numFmtId="0" fontId="10" fillId="0" borderId="32" xfId="19" applyFont="1" applyFill="1" applyBorder="1" applyAlignment="1">
      <alignment vertical="center" wrapText="1"/>
    </xf>
    <xf numFmtId="0" fontId="11" fillId="0" borderId="50" xfId="19" applyFont="1" applyFill="1" applyBorder="1" applyAlignment="1">
      <alignment horizontal="center"/>
    </xf>
    <xf numFmtId="0" fontId="11" fillId="0" borderId="32" xfId="19" applyNumberFormat="1" applyFont="1" applyFill="1" applyBorder="1" applyAlignment="1">
      <alignment horizontal="center"/>
    </xf>
    <xf numFmtId="49" fontId="74" fillId="0" borderId="32" xfId="19" applyNumberFormat="1" applyFont="1" applyFill="1" applyBorder="1" applyAlignment="1">
      <alignment horizontal="center"/>
    </xf>
    <xf numFmtId="0" fontId="10" fillId="0" borderId="32" xfId="19" applyFont="1" applyFill="1" applyBorder="1"/>
    <xf numFmtId="0" fontId="74" fillId="0" borderId="32" xfId="19" applyFont="1" applyFill="1" applyBorder="1" applyAlignment="1">
      <alignment horizontal="center"/>
    </xf>
    <xf numFmtId="0" fontId="10" fillId="0" borderId="1" xfId="19" applyFont="1" applyFill="1" applyBorder="1" applyAlignment="1">
      <alignment wrapText="1"/>
    </xf>
    <xf numFmtId="0" fontId="11" fillId="0" borderId="5" xfId="19" applyFont="1" applyFill="1" applyBorder="1" applyAlignment="1">
      <alignment horizontal="center" vertical="center"/>
    </xf>
    <xf numFmtId="0" fontId="31" fillId="0" borderId="1" xfId="19" applyFont="1" applyFill="1" applyBorder="1" applyAlignment="1">
      <alignment horizontal="center" vertical="center"/>
    </xf>
    <xf numFmtId="0" fontId="75" fillId="0" borderId="1" xfId="19" applyFont="1" applyFill="1" applyBorder="1"/>
    <xf numFmtId="0" fontId="10" fillId="0" borderId="1" xfId="19" applyFont="1" applyFill="1" applyBorder="1" applyAlignment="1">
      <alignment vertical="center"/>
    </xf>
    <xf numFmtId="0" fontId="11" fillId="0" borderId="3" xfId="19" applyFont="1" applyFill="1" applyBorder="1" applyAlignment="1">
      <alignment vertical="center"/>
    </xf>
    <xf numFmtId="0" fontId="11" fillId="0" borderId="3" xfId="19" applyFont="1" applyFill="1" applyBorder="1" applyAlignment="1">
      <alignment horizontal="center" vertical="center"/>
    </xf>
    <xf numFmtId="0" fontId="28" fillId="0" borderId="3" xfId="19" applyFont="1" applyFill="1" applyBorder="1" applyAlignment="1">
      <alignment vertical="center"/>
    </xf>
    <xf numFmtId="0" fontId="28" fillId="0" borderId="3" xfId="19" applyFont="1" applyFill="1" applyBorder="1" applyAlignment="1">
      <alignment vertical="center" wrapText="1"/>
    </xf>
    <xf numFmtId="0" fontId="74" fillId="0" borderId="3" xfId="19" applyFont="1" applyFill="1" applyBorder="1" applyAlignment="1">
      <alignment horizontal="center" vertical="center"/>
    </xf>
    <xf numFmtId="0" fontId="35" fillId="0" borderId="3" xfId="19" applyFont="1" applyFill="1" applyBorder="1" applyAlignment="1">
      <alignment vertical="center" wrapText="1"/>
    </xf>
    <xf numFmtId="0" fontId="28" fillId="0" borderId="3" xfId="19" applyFont="1" applyFill="1" applyBorder="1" applyAlignment="1">
      <alignment horizontal="center" vertical="center"/>
    </xf>
    <xf numFmtId="0" fontId="35" fillId="0" borderId="3" xfId="19" applyFont="1" applyFill="1" applyBorder="1" applyAlignment="1">
      <alignment horizontal="left" vertical="center" wrapText="1"/>
    </xf>
    <xf numFmtId="0" fontId="35" fillId="0" borderId="3" xfId="19" applyFont="1" applyFill="1" applyBorder="1" applyAlignment="1">
      <alignment vertical="center"/>
    </xf>
    <xf numFmtId="0" fontId="35" fillId="0" borderId="2" xfId="19" applyFont="1" applyFill="1" applyBorder="1" applyAlignment="1">
      <alignment vertical="center" wrapText="1"/>
    </xf>
    <xf numFmtId="0" fontId="11" fillId="0" borderId="2" xfId="19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/>
    </xf>
    <xf numFmtId="0" fontId="31" fillId="0" borderId="3" xfId="19" applyFont="1" applyFill="1" applyBorder="1" applyAlignment="1">
      <alignment horizontal="left"/>
    </xf>
    <xf numFmtId="0" fontId="31" fillId="0" borderId="3" xfId="19" applyFont="1" applyFill="1" applyBorder="1"/>
    <xf numFmtId="0" fontId="11" fillId="0" borderId="13" xfId="19" applyFont="1" applyFill="1" applyBorder="1" applyAlignment="1">
      <alignment horizontal="center"/>
    </xf>
    <xf numFmtId="0" fontId="27" fillId="0" borderId="67" xfId="19" applyFont="1" applyFill="1" applyBorder="1" applyAlignment="1">
      <alignment horizontal="left"/>
    </xf>
    <xf numFmtId="0" fontId="11" fillId="0" borderId="54" xfId="19" applyFont="1" applyFill="1" applyBorder="1" applyAlignment="1">
      <alignment horizontal="center"/>
    </xf>
    <xf numFmtId="0" fontId="11" fillId="0" borderId="67" xfId="19" applyFont="1" applyFill="1" applyBorder="1" applyAlignment="1">
      <alignment horizontal="center"/>
    </xf>
    <xf numFmtId="0" fontId="74" fillId="0" borderId="67" xfId="19" applyFont="1" applyFill="1" applyBorder="1" applyAlignment="1">
      <alignment horizontal="center"/>
    </xf>
    <xf numFmtId="0" fontId="31" fillId="0" borderId="0" xfId="19" applyFont="1" applyFill="1"/>
    <xf numFmtId="3" fontId="11" fillId="2" borderId="0" xfId="0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/>
    </xf>
    <xf numFmtId="167" fontId="7" fillId="0" borderId="59" xfId="0" applyNumberFormat="1" applyFont="1" applyFill="1" applyBorder="1" applyAlignment="1">
      <alignment horizontal="center"/>
    </xf>
    <xf numFmtId="2" fontId="21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166" fontId="41" fillId="0" borderId="0" xfId="0" applyNumberFormat="1" applyFont="1" applyFill="1" applyBorder="1" applyAlignment="1">
      <alignment horizontal="center"/>
    </xf>
    <xf numFmtId="0" fontId="24" fillId="0" borderId="0" xfId="0" applyFont="1" applyFill="1"/>
    <xf numFmtId="3" fontId="11" fillId="0" borderId="0" xfId="0" applyNumberFormat="1" applyFont="1" applyFill="1" applyBorder="1" applyAlignment="1">
      <alignment horizontal="center" vertical="center"/>
    </xf>
    <xf numFmtId="11" fontId="28" fillId="0" borderId="39" xfId="19" applyNumberFormat="1" applyFont="1" applyFill="1" applyBorder="1"/>
    <xf numFmtId="3" fontId="10" fillId="2" borderId="38" xfId="0" applyNumberFormat="1" applyFont="1" applyFill="1" applyBorder="1" applyAlignment="1">
      <alignment horizontal="center" vertical="center"/>
    </xf>
    <xf numFmtId="3" fontId="11" fillId="2" borderId="39" xfId="0" applyNumberFormat="1" applyFont="1" applyFill="1" applyBorder="1" applyAlignment="1">
      <alignment horizontal="center" vertical="center"/>
    </xf>
    <xf numFmtId="3" fontId="28" fillId="2" borderId="39" xfId="0" applyNumberFormat="1" applyFont="1" applyFill="1" applyBorder="1" applyAlignment="1">
      <alignment horizontal="center" vertical="center"/>
    </xf>
    <xf numFmtId="3" fontId="28" fillId="2" borderId="3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Fill="1"/>
    <xf numFmtId="166" fontId="11" fillId="2" borderId="3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/>
    <xf numFmtId="0" fontId="11" fillId="0" borderId="2" xfId="0" applyFont="1" applyFill="1" applyBorder="1"/>
    <xf numFmtId="0" fontId="28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81" fillId="0" borderId="0" xfId="0" applyFont="1" applyFill="1" applyBorder="1" applyAlignment="1">
      <alignment horizontal="center"/>
    </xf>
    <xf numFmtId="166" fontId="11" fillId="2" borderId="1" xfId="0" applyNumberFormat="1" applyFont="1" applyFill="1" applyBorder="1" applyAlignment="1">
      <alignment horizontal="center" vertical="center"/>
    </xf>
    <xf numFmtId="2" fontId="10" fillId="2" borderId="52" xfId="0" applyNumberFormat="1" applyFont="1" applyFill="1" applyBorder="1" applyAlignment="1">
      <alignment horizontal="center" vertical="top"/>
    </xf>
    <xf numFmtId="49" fontId="10" fillId="2" borderId="52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66" fontId="11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166" fontId="35" fillId="0" borderId="14" xfId="0" applyNumberFormat="1" applyFont="1" applyFill="1" applyBorder="1" applyAlignment="1">
      <alignment horizontal="center" vertical="center"/>
    </xf>
    <xf numFmtId="166" fontId="28" fillId="0" borderId="14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3" fontId="28" fillId="0" borderId="39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vertical="center"/>
    </xf>
    <xf numFmtId="0" fontId="11" fillId="0" borderId="31" xfId="0" applyNumberFormat="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vertical="center"/>
    </xf>
    <xf numFmtId="0" fontId="11" fillId="0" borderId="55" xfId="0" applyNumberFormat="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vertical="center" wrapText="1"/>
    </xf>
    <xf numFmtId="2" fontId="12" fillId="0" borderId="32" xfId="0" applyNumberFormat="1" applyFont="1" applyFill="1" applyBorder="1" applyAlignment="1">
      <alignment horizontal="center" vertical="center"/>
    </xf>
    <xf numFmtId="167" fontId="11" fillId="0" borderId="55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 vertical="center" wrapText="1"/>
    </xf>
    <xf numFmtId="166" fontId="11" fillId="0" borderId="32" xfId="0" applyNumberFormat="1" applyFont="1" applyFill="1" applyBorder="1" applyAlignment="1">
      <alignment horizontal="center" vertical="center"/>
    </xf>
    <xf numFmtId="3" fontId="28" fillId="0" borderId="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166" fontId="11" fillId="0" borderId="4" xfId="0" applyNumberFormat="1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 vertical="center"/>
    </xf>
    <xf numFmtId="166" fontId="11" fillId="0" borderId="39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/>
    </xf>
    <xf numFmtId="166" fontId="7" fillId="0" borderId="1" xfId="0" applyNumberFormat="1" applyFont="1" applyFill="1" applyBorder="1" applyAlignment="1">
      <alignment horizontal="center" vertical="center"/>
    </xf>
    <xf numFmtId="166" fontId="14" fillId="0" borderId="38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wrapText="1"/>
    </xf>
    <xf numFmtId="0" fontId="11" fillId="0" borderId="31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/>
    </xf>
    <xf numFmtId="3" fontId="11" fillId="0" borderId="4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/>
    </xf>
    <xf numFmtId="0" fontId="7" fillId="0" borderId="32" xfId="0" applyFont="1" applyFill="1" applyBorder="1" applyAlignment="1">
      <alignment wrapText="1"/>
    </xf>
    <xf numFmtId="0" fontId="11" fillId="0" borderId="32" xfId="0" applyFont="1" applyFill="1" applyBorder="1" applyAlignment="1">
      <alignment vertical="center" wrapText="1"/>
    </xf>
    <xf numFmtId="0" fontId="11" fillId="0" borderId="55" xfId="0" applyFont="1" applyFill="1" applyBorder="1" applyAlignment="1">
      <alignment wrapText="1"/>
    </xf>
    <xf numFmtId="0" fontId="9" fillId="0" borderId="55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66" fontId="11" fillId="0" borderId="52" xfId="0" applyNumberFormat="1" applyFont="1" applyFill="1" applyBorder="1" applyAlignment="1">
      <alignment horizontal="center" vertical="center"/>
    </xf>
    <xf numFmtId="166" fontId="11" fillId="0" borderId="50" xfId="0" applyNumberFormat="1" applyFont="1" applyFill="1" applyBorder="1" applyAlignment="1">
      <alignment horizontal="center" vertical="center"/>
    </xf>
    <xf numFmtId="166" fontId="11" fillId="0" borderId="55" xfId="0" applyNumberFormat="1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69" fillId="0" borderId="55" xfId="0" applyFont="1" applyFill="1" applyBorder="1" applyAlignment="1">
      <alignment horizontal="center" vertical="top" wrapText="1"/>
    </xf>
    <xf numFmtId="0" fontId="69" fillId="0" borderId="32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vertical="center"/>
    </xf>
    <xf numFmtId="0" fontId="70" fillId="0" borderId="57" xfId="0" applyFont="1" applyFill="1" applyBorder="1" applyAlignment="1">
      <alignment horizontal="center" vertical="center" wrapText="1"/>
    </xf>
    <xf numFmtId="166" fontId="70" fillId="0" borderId="12" xfId="0" applyNumberFormat="1" applyFont="1" applyFill="1" applyBorder="1" applyAlignment="1">
      <alignment horizontal="center" vertical="center" wrapText="1"/>
    </xf>
    <xf numFmtId="166" fontId="70" fillId="0" borderId="13" xfId="0" applyNumberFormat="1" applyFont="1" applyFill="1" applyBorder="1" applyAlignment="1">
      <alignment horizontal="center" vertical="center" wrapText="1"/>
    </xf>
    <xf numFmtId="166" fontId="70" fillId="0" borderId="41" xfId="0" applyNumberFormat="1" applyFont="1" applyFill="1" applyBorder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 wrapText="1"/>
    </xf>
    <xf numFmtId="166" fontId="70" fillId="0" borderId="14" xfId="0" applyNumberFormat="1" applyFont="1" applyFill="1" applyBorder="1" applyAlignment="1">
      <alignment horizontal="center" vertical="center" wrapText="1"/>
    </xf>
    <xf numFmtId="166" fontId="70" fillId="0" borderId="16" xfId="0" applyNumberFormat="1" applyFont="1" applyFill="1" applyBorder="1" applyAlignment="1">
      <alignment horizontal="center" vertical="center" wrapText="1"/>
    </xf>
    <xf numFmtId="166" fontId="70" fillId="0" borderId="43" xfId="0" applyNumberFormat="1" applyFont="1" applyFill="1" applyBorder="1" applyAlignment="1">
      <alignment horizontal="center" vertical="center" wrapText="1"/>
    </xf>
    <xf numFmtId="0" fontId="70" fillId="0" borderId="36" xfId="0" applyFont="1" applyFill="1" applyBorder="1" applyAlignment="1">
      <alignment horizontal="center" vertical="center" wrapText="1"/>
    </xf>
    <xf numFmtId="166" fontId="70" fillId="0" borderId="23" xfId="0" applyNumberFormat="1" applyFont="1" applyFill="1" applyBorder="1" applyAlignment="1">
      <alignment horizontal="center" vertical="center" wrapText="1"/>
    </xf>
    <xf numFmtId="166" fontId="70" fillId="0" borderId="49" xfId="0" applyNumberFormat="1" applyFont="1" applyFill="1" applyBorder="1" applyAlignment="1">
      <alignment horizontal="center" vertical="center" wrapText="1"/>
    </xf>
    <xf numFmtId="166" fontId="70" fillId="0" borderId="15" xfId="0" applyNumberFormat="1" applyFont="1" applyFill="1" applyBorder="1" applyAlignment="1">
      <alignment horizontal="center" vertical="center" wrapText="1"/>
    </xf>
    <xf numFmtId="166" fontId="70" fillId="0" borderId="22" xfId="0" applyNumberFormat="1" applyFont="1" applyFill="1" applyBorder="1" applyAlignment="1">
      <alignment horizontal="center" vertical="center" wrapText="1"/>
    </xf>
    <xf numFmtId="166" fontId="70" fillId="0" borderId="21" xfId="0" applyNumberFormat="1" applyFont="1" applyFill="1" applyBorder="1" applyAlignment="1">
      <alignment horizontal="center" vertical="center" wrapText="1"/>
    </xf>
    <xf numFmtId="166" fontId="70" fillId="0" borderId="48" xfId="0" applyNumberFormat="1" applyFont="1" applyFill="1" applyBorder="1" applyAlignment="1">
      <alignment horizontal="center" vertical="center" wrapText="1"/>
    </xf>
    <xf numFmtId="166" fontId="70" fillId="0" borderId="67" xfId="0" applyNumberFormat="1" applyFont="1" applyFill="1" applyBorder="1" applyAlignment="1">
      <alignment horizontal="center" vertical="center" wrapText="1"/>
    </xf>
    <xf numFmtId="0" fontId="69" fillId="0" borderId="55" xfId="0" applyFont="1" applyFill="1" applyBorder="1" applyAlignment="1">
      <alignment horizontal="center" vertical="center" wrapText="1"/>
    </xf>
    <xf numFmtId="166" fontId="69" fillId="0" borderId="27" xfId="0" applyNumberFormat="1" applyFont="1" applyFill="1" applyBorder="1" applyAlignment="1">
      <alignment horizontal="center" vertical="center" wrapText="1"/>
    </xf>
    <xf numFmtId="166" fontId="69" fillId="0" borderId="32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167" fontId="11" fillId="0" borderId="32" xfId="0" applyNumberFormat="1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wrapText="1"/>
    </xf>
    <xf numFmtId="0" fontId="38" fillId="0" borderId="60" xfId="0" applyFont="1" applyFill="1" applyBorder="1" applyAlignment="1">
      <alignment horizontal="center" wrapText="1"/>
    </xf>
    <xf numFmtId="0" fontId="38" fillId="0" borderId="58" xfId="0" applyFont="1" applyFill="1" applyBorder="1" applyAlignment="1">
      <alignment horizontal="center" wrapText="1"/>
    </xf>
    <xf numFmtId="167" fontId="38" fillId="0" borderId="60" xfId="0" applyNumberFormat="1" applyFont="1" applyFill="1" applyBorder="1" applyAlignment="1">
      <alignment horizontal="center" wrapText="1"/>
    </xf>
    <xf numFmtId="167" fontId="38" fillId="0" borderId="58" xfId="0" applyNumberFormat="1" applyFont="1" applyFill="1" applyBorder="1" applyAlignment="1">
      <alignment horizontal="center" wrapText="1"/>
    </xf>
    <xf numFmtId="0" fontId="38" fillId="0" borderId="29" xfId="0" applyFont="1" applyFill="1" applyBorder="1" applyAlignment="1">
      <alignment horizontal="center" vertical="top" wrapText="1"/>
    </xf>
    <xf numFmtId="0" fontId="38" fillId="0" borderId="17" xfId="0" applyFont="1" applyFill="1" applyBorder="1" applyAlignment="1">
      <alignment horizontal="center" wrapText="1"/>
    </xf>
    <xf numFmtId="0" fontId="38" fillId="0" borderId="59" xfId="0" applyFont="1" applyFill="1" applyBorder="1" applyAlignment="1">
      <alignment horizontal="center" wrapText="1"/>
    </xf>
    <xf numFmtId="0" fontId="38" fillId="0" borderId="18" xfId="0" applyFont="1" applyFill="1" applyBorder="1" applyAlignment="1">
      <alignment horizontal="center" wrapText="1"/>
    </xf>
    <xf numFmtId="167" fontId="38" fillId="0" borderId="59" xfId="0" applyNumberFormat="1" applyFont="1" applyFill="1" applyBorder="1" applyAlignment="1">
      <alignment horizontal="center" wrapText="1"/>
    </xf>
    <xf numFmtId="167" fontId="38" fillId="0" borderId="18" xfId="0" applyNumberFormat="1" applyFont="1" applyFill="1" applyBorder="1" applyAlignment="1">
      <alignment horizontal="center" wrapText="1"/>
    </xf>
    <xf numFmtId="2" fontId="38" fillId="0" borderId="18" xfId="0" applyNumberFormat="1" applyFont="1" applyFill="1" applyBorder="1" applyAlignment="1">
      <alignment horizontal="center" wrapText="1"/>
    </xf>
    <xf numFmtId="0" fontId="38" fillId="0" borderId="36" xfId="0" applyFont="1" applyFill="1" applyBorder="1" applyAlignment="1">
      <alignment horizontal="center" vertical="top" wrapText="1"/>
    </xf>
    <xf numFmtId="0" fontId="38" fillId="0" borderId="46" xfId="0" applyFont="1" applyFill="1" applyBorder="1" applyAlignment="1">
      <alignment horizontal="center" wrapText="1"/>
    </xf>
    <xf numFmtId="167" fontId="38" fillId="0" borderId="62" xfId="0" applyNumberFormat="1" applyFont="1" applyFill="1" applyBorder="1" applyAlignment="1">
      <alignment horizontal="center" wrapText="1"/>
    </xf>
    <xf numFmtId="2" fontId="38" fillId="0" borderId="37" xfId="0" applyNumberFormat="1" applyFont="1" applyFill="1" applyBorder="1" applyAlignment="1">
      <alignment horizontal="center" wrapText="1"/>
    </xf>
    <xf numFmtId="167" fontId="38" fillId="0" borderId="37" xfId="0" applyNumberFormat="1" applyFont="1" applyFill="1" applyBorder="1" applyAlignment="1">
      <alignment horizontal="center" wrapText="1"/>
    </xf>
    <xf numFmtId="49" fontId="38" fillId="0" borderId="12" xfId="0" applyNumberFormat="1" applyFont="1" applyFill="1" applyBorder="1" applyAlignment="1">
      <alignment horizontal="center" vertical="top" wrapText="1"/>
    </xf>
    <xf numFmtId="2" fontId="38" fillId="0" borderId="58" xfId="0" applyNumberFormat="1" applyFont="1" applyFill="1" applyBorder="1" applyAlignment="1">
      <alignment horizontal="center" wrapText="1"/>
    </xf>
    <xf numFmtId="167" fontId="38" fillId="0" borderId="11" xfId="0" applyNumberFormat="1" applyFont="1" applyFill="1" applyBorder="1" applyAlignment="1">
      <alignment horizontal="center" wrapText="1"/>
    </xf>
    <xf numFmtId="49" fontId="38" fillId="0" borderId="23" xfId="0" applyNumberFormat="1" applyFont="1" applyFill="1" applyBorder="1" applyAlignment="1">
      <alignment horizontal="center" vertical="top" wrapText="1"/>
    </xf>
    <xf numFmtId="167" fontId="38" fillId="0" borderId="46" xfId="0" applyNumberFormat="1" applyFont="1" applyFill="1" applyBorder="1" applyAlignment="1">
      <alignment horizontal="center" wrapText="1"/>
    </xf>
    <xf numFmtId="0" fontId="38" fillId="0" borderId="23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vertical="top" wrapText="1"/>
    </xf>
    <xf numFmtId="167" fontId="38" fillId="0" borderId="17" xfId="0" applyNumberFormat="1" applyFont="1" applyFill="1" applyBorder="1" applyAlignment="1">
      <alignment horizontal="center" wrapText="1"/>
    </xf>
    <xf numFmtId="49" fontId="38" fillId="0" borderId="57" xfId="0" applyNumberFormat="1" applyFont="1" applyFill="1" applyBorder="1" applyAlignment="1">
      <alignment horizontal="center" vertical="top" wrapText="1"/>
    </xf>
    <xf numFmtId="167" fontId="38" fillId="0" borderId="61" xfId="0" applyNumberFormat="1" applyFont="1" applyFill="1" applyBorder="1" applyAlignment="1">
      <alignment horizontal="center" wrapText="1"/>
    </xf>
    <xf numFmtId="167" fontId="38" fillId="0" borderId="53" xfId="0" applyNumberFormat="1" applyFont="1" applyFill="1" applyBorder="1" applyAlignment="1">
      <alignment horizontal="center" wrapText="1"/>
    </xf>
    <xf numFmtId="2" fontId="38" fillId="0" borderId="11" xfId="0" applyNumberFormat="1" applyFont="1" applyFill="1" applyBorder="1" applyAlignment="1">
      <alignment horizontal="center" wrapText="1"/>
    </xf>
    <xf numFmtId="49" fontId="38" fillId="0" borderId="29" xfId="0" applyNumberFormat="1" applyFont="1" applyFill="1" applyBorder="1" applyAlignment="1">
      <alignment horizontal="center" vertical="top" wrapText="1"/>
    </xf>
    <xf numFmtId="167" fontId="38" fillId="0" borderId="19" xfId="0" applyNumberFormat="1" applyFont="1" applyFill="1" applyBorder="1" applyAlignment="1">
      <alignment horizontal="center" wrapText="1"/>
    </xf>
    <xf numFmtId="167" fontId="38" fillId="0" borderId="20" xfId="0" applyNumberFormat="1" applyFont="1" applyFill="1" applyBorder="1" applyAlignment="1">
      <alignment horizontal="center" wrapText="1"/>
    </xf>
    <xf numFmtId="49" fontId="38" fillId="0" borderId="36" xfId="0" applyNumberFormat="1" applyFont="1" applyFill="1" applyBorder="1" applyAlignment="1">
      <alignment horizontal="center" vertical="top" wrapText="1"/>
    </xf>
    <xf numFmtId="167" fontId="38" fillId="0" borderId="63" xfId="0" applyNumberFormat="1" applyFont="1" applyFill="1" applyBorder="1" applyAlignment="1">
      <alignment horizontal="center" wrapText="1"/>
    </xf>
    <xf numFmtId="2" fontId="38" fillId="0" borderId="62" xfId="0" applyNumberFormat="1" applyFont="1" applyFill="1" applyBorder="1" applyAlignment="1">
      <alignment horizontal="center" wrapText="1"/>
    </xf>
    <xf numFmtId="167" fontId="38" fillId="0" borderId="26" xfId="0" applyNumberFormat="1" applyFont="1" applyFill="1" applyBorder="1" applyAlignment="1">
      <alignment horizontal="center" wrapText="1"/>
    </xf>
    <xf numFmtId="2" fontId="38" fillId="0" borderId="46" xfId="0" applyNumberFormat="1" applyFont="1" applyFill="1" applyBorder="1" applyAlignment="1">
      <alignment horizontal="center" wrapText="1"/>
    </xf>
    <xf numFmtId="2" fontId="38" fillId="0" borderId="59" xfId="0" applyNumberFormat="1" applyFont="1" applyFill="1" applyBorder="1" applyAlignment="1">
      <alignment horizontal="center" wrapText="1"/>
    </xf>
    <xf numFmtId="2" fontId="38" fillId="0" borderId="17" xfId="0" applyNumberFormat="1" applyFont="1" applyFill="1" applyBorder="1" applyAlignment="1">
      <alignment horizontal="center" wrapText="1"/>
    </xf>
    <xf numFmtId="49" fontId="38" fillId="0" borderId="14" xfId="0" applyNumberFormat="1" applyFont="1" applyFill="1" applyBorder="1" applyAlignment="1">
      <alignment horizontal="center" vertical="top" wrapText="1"/>
    </xf>
    <xf numFmtId="49" fontId="38" fillId="0" borderId="67" xfId="0" applyNumberFormat="1" applyFont="1" applyFill="1" applyBorder="1" applyAlignment="1">
      <alignment horizontal="center" vertical="top" wrapText="1"/>
    </xf>
    <xf numFmtId="167" fontId="38" fillId="0" borderId="44" xfId="0" applyNumberFormat="1" applyFont="1" applyFill="1" applyBorder="1" applyAlignment="1">
      <alignment horizontal="center" wrapText="1"/>
    </xf>
    <xf numFmtId="167" fontId="38" fillId="0" borderId="65" xfId="0" applyNumberFormat="1" applyFont="1" applyFill="1" applyBorder="1" applyAlignment="1">
      <alignment horizontal="center" wrapText="1"/>
    </xf>
    <xf numFmtId="167" fontId="38" fillId="0" borderId="68" xfId="0" applyNumberFormat="1" applyFont="1" applyFill="1" applyBorder="1" applyAlignment="1">
      <alignment horizontal="center" wrapText="1"/>
    </xf>
    <xf numFmtId="167" fontId="38" fillId="0" borderId="69" xfId="0" applyNumberFormat="1" applyFont="1" applyFill="1" applyBorder="1" applyAlignment="1">
      <alignment horizontal="center" wrapText="1"/>
    </xf>
    <xf numFmtId="167" fontId="38" fillId="0" borderId="11" xfId="0" applyNumberFormat="1" applyFont="1" applyFill="1" applyBorder="1" applyAlignment="1">
      <alignment horizontal="center" vertical="center" wrapText="1"/>
    </xf>
    <xf numFmtId="167" fontId="38" fillId="0" borderId="60" xfId="0" applyNumberFormat="1" applyFont="1" applyFill="1" applyBorder="1" applyAlignment="1">
      <alignment horizontal="center" vertical="center" wrapText="1"/>
    </xf>
    <xf numFmtId="167" fontId="38" fillId="0" borderId="58" xfId="0" applyNumberFormat="1" applyFont="1" applyFill="1" applyBorder="1" applyAlignment="1">
      <alignment horizontal="center" vertical="center" wrapText="1"/>
    </xf>
    <xf numFmtId="167" fontId="38" fillId="0" borderId="61" xfId="0" applyNumberFormat="1" applyFont="1" applyFill="1" applyBorder="1" applyAlignment="1">
      <alignment horizontal="center" vertical="center" wrapText="1"/>
    </xf>
    <xf numFmtId="167" fontId="38" fillId="0" borderId="53" xfId="0" applyNumberFormat="1" applyFont="1" applyFill="1" applyBorder="1" applyAlignment="1">
      <alignment horizontal="center" vertical="center" wrapText="1"/>
    </xf>
    <xf numFmtId="167" fontId="38" fillId="0" borderId="18" xfId="0" applyNumberFormat="1" applyFont="1" applyFill="1" applyBorder="1" applyAlignment="1">
      <alignment horizontal="center" vertical="center" wrapText="1"/>
    </xf>
    <xf numFmtId="167" fontId="38" fillId="0" borderId="20" xfId="0" applyNumberFormat="1" applyFont="1" applyFill="1" applyBorder="1" applyAlignment="1">
      <alignment horizontal="center" vertical="center" wrapText="1"/>
    </xf>
    <xf numFmtId="167" fontId="38" fillId="0" borderId="17" xfId="0" applyNumberFormat="1" applyFont="1" applyFill="1" applyBorder="1" applyAlignment="1">
      <alignment horizontal="center" vertical="center" wrapText="1"/>
    </xf>
    <xf numFmtId="49" fontId="38" fillId="0" borderId="29" xfId="0" applyNumberFormat="1" applyFont="1" applyFill="1" applyBorder="1" applyAlignment="1">
      <alignment horizontal="center" vertical="center" wrapText="1"/>
    </xf>
    <xf numFmtId="167" fontId="38" fillId="0" borderId="59" xfId="0" applyNumberFormat="1" applyFont="1" applyFill="1" applyBorder="1" applyAlignment="1">
      <alignment horizontal="center" vertical="center" wrapText="1"/>
    </xf>
    <xf numFmtId="167" fontId="38" fillId="0" borderId="19" xfId="0" applyNumberFormat="1" applyFont="1" applyFill="1" applyBorder="1" applyAlignment="1">
      <alignment horizontal="center" vertical="center" wrapText="1"/>
    </xf>
    <xf numFmtId="49" fontId="38" fillId="0" borderId="36" xfId="0" applyNumberFormat="1" applyFont="1" applyFill="1" applyBorder="1" applyAlignment="1">
      <alignment horizontal="center" vertical="center" wrapText="1"/>
    </xf>
    <xf numFmtId="167" fontId="38" fillId="0" borderId="46" xfId="0" applyNumberFormat="1" applyFont="1" applyFill="1" applyBorder="1" applyAlignment="1">
      <alignment horizontal="center" vertical="center" wrapText="1"/>
    </xf>
    <xf numFmtId="167" fontId="38" fillId="0" borderId="62" xfId="0" applyNumberFormat="1" applyFont="1" applyFill="1" applyBorder="1" applyAlignment="1">
      <alignment horizontal="center" vertical="center" wrapText="1"/>
    </xf>
    <xf numFmtId="167" fontId="38" fillId="0" borderId="37" xfId="0" applyNumberFormat="1" applyFont="1" applyFill="1" applyBorder="1" applyAlignment="1">
      <alignment horizontal="center" vertical="center" wrapText="1"/>
    </xf>
    <xf numFmtId="167" fontId="38" fillId="0" borderId="63" xfId="0" applyNumberFormat="1" applyFont="1" applyFill="1" applyBorder="1" applyAlignment="1">
      <alignment horizontal="center" vertical="center" wrapText="1"/>
    </xf>
    <xf numFmtId="167" fontId="38" fillId="0" borderId="26" xfId="0" applyNumberFormat="1" applyFont="1" applyFill="1" applyBorder="1" applyAlignment="1">
      <alignment horizontal="center" vertical="center" wrapText="1"/>
    </xf>
    <xf numFmtId="49" fontId="38" fillId="0" borderId="67" xfId="0" applyNumberFormat="1" applyFont="1" applyFill="1" applyBorder="1" applyAlignment="1">
      <alignment horizontal="center" vertical="center" wrapText="1"/>
    </xf>
    <xf numFmtId="166" fontId="38" fillId="0" borderId="44" xfId="0" applyNumberFormat="1" applyFont="1" applyFill="1" applyBorder="1" applyAlignment="1">
      <alignment horizontal="center" vertical="center" wrapText="1"/>
    </xf>
    <xf numFmtId="167" fontId="38" fillId="0" borderId="65" xfId="0" applyNumberFormat="1" applyFont="1" applyFill="1" applyBorder="1" applyAlignment="1">
      <alignment horizontal="center" vertical="center" wrapText="1"/>
    </xf>
    <xf numFmtId="167" fontId="38" fillId="0" borderId="68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166" fontId="38" fillId="0" borderId="11" xfId="0" applyNumberFormat="1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 vertical="center" wrapText="1"/>
    </xf>
    <xf numFmtId="166" fontId="38" fillId="0" borderId="17" xfId="0" applyNumberFormat="1" applyFont="1" applyFill="1" applyBorder="1" applyAlignment="1">
      <alignment horizontal="center" vertical="center" wrapText="1"/>
    </xf>
    <xf numFmtId="49" fontId="38" fillId="0" borderId="23" xfId="0" applyNumberFormat="1" applyFont="1" applyFill="1" applyBorder="1" applyAlignment="1">
      <alignment horizontal="center" vertical="center" wrapText="1"/>
    </xf>
    <xf numFmtId="166" fontId="38" fillId="0" borderId="46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/>
    <xf numFmtId="0" fontId="41" fillId="0" borderId="19" xfId="0" applyFont="1" applyFill="1" applyBorder="1" applyAlignment="1">
      <alignment horizontal="center"/>
    </xf>
    <xf numFmtId="0" fontId="41" fillId="0" borderId="59" xfId="0" applyFont="1" applyFill="1" applyBorder="1" applyAlignment="1">
      <alignment horizontal="center"/>
    </xf>
    <xf numFmtId="166" fontId="41" fillId="0" borderId="19" xfId="0" applyNumberFormat="1" applyFont="1" applyFill="1" applyBorder="1" applyAlignment="1">
      <alignment horizontal="center" vertical="center"/>
    </xf>
    <xf numFmtId="166" fontId="41" fillId="0" borderId="59" xfId="0" applyNumberFormat="1" applyFont="1" applyFill="1" applyBorder="1" applyAlignment="1">
      <alignment horizontal="center" vertical="center"/>
    </xf>
    <xf numFmtId="4" fontId="41" fillId="0" borderId="19" xfId="0" applyNumberFormat="1" applyFont="1" applyFill="1" applyBorder="1" applyAlignment="1">
      <alignment horizontal="center"/>
    </xf>
    <xf numFmtId="4" fontId="41" fillId="0" borderId="59" xfId="0" applyNumberFormat="1" applyFont="1" applyFill="1" applyBorder="1" applyAlignment="1">
      <alignment horizontal="center"/>
    </xf>
    <xf numFmtId="167" fontId="41" fillId="0" borderId="65" xfId="0" applyNumberFormat="1" applyFont="1" applyFill="1" applyBorder="1" applyAlignment="1">
      <alignment horizontal="center"/>
    </xf>
    <xf numFmtId="166" fontId="41" fillId="0" borderId="69" xfId="0" applyNumberFormat="1" applyFont="1" applyFill="1" applyBorder="1" applyAlignment="1">
      <alignment horizontal="center"/>
    </xf>
    <xf numFmtId="4" fontId="41" fillId="0" borderId="61" xfId="0" applyNumberFormat="1" applyFont="1" applyFill="1" applyBorder="1" applyAlignment="1">
      <alignment horizontal="center"/>
    </xf>
    <xf numFmtId="4" fontId="41" fillId="0" borderId="60" xfId="0" applyNumberFormat="1" applyFont="1" applyFill="1" applyBorder="1" applyAlignment="1">
      <alignment horizontal="center"/>
    </xf>
    <xf numFmtId="167" fontId="41" fillId="0" borderId="6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7" fontId="41" fillId="0" borderId="0" xfId="0" applyNumberFormat="1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/>
    </xf>
    <xf numFmtId="166" fontId="41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/>
    </xf>
    <xf numFmtId="166" fontId="41" fillId="0" borderId="44" xfId="0" applyNumberFormat="1" applyFont="1" applyFill="1" applyBorder="1" applyAlignment="1">
      <alignment horizontal="center" vertical="center"/>
    </xf>
    <xf numFmtId="166" fontId="41" fillId="0" borderId="65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7" fillId="0" borderId="32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38" fillId="0" borderId="0" xfId="0" applyFont="1" applyFill="1" applyBorder="1" applyAlignment="1">
      <alignment vertical="top" wrapText="1"/>
    </xf>
    <xf numFmtId="0" fontId="41" fillId="0" borderId="9" xfId="0" applyFont="1" applyFill="1" applyBorder="1" applyAlignment="1">
      <alignment horizontal="center"/>
    </xf>
    <xf numFmtId="166" fontId="11" fillId="0" borderId="32" xfId="0" applyNumberFormat="1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2" fontId="36" fillId="0" borderId="2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3" fontId="25" fillId="0" borderId="2" xfId="0" applyNumberFormat="1" applyFont="1" applyFill="1" applyBorder="1" applyAlignment="1">
      <alignment horizontal="center" vertical="center"/>
    </xf>
    <xf numFmtId="49" fontId="38" fillId="0" borderId="3" xfId="0" applyNumberFormat="1" applyFont="1" applyFill="1" applyBorder="1" applyAlignment="1">
      <alignment horizontal="center" vertical="center" wrapText="1"/>
    </xf>
    <xf numFmtId="166" fontId="38" fillId="0" borderId="80" xfId="0" applyNumberFormat="1" applyFont="1" applyFill="1" applyBorder="1" applyAlignment="1">
      <alignment horizontal="center" vertical="center" wrapText="1"/>
    </xf>
    <xf numFmtId="167" fontId="38" fillId="0" borderId="7" xfId="0" applyNumberFormat="1" applyFont="1" applyFill="1" applyBorder="1" applyAlignment="1">
      <alignment horizontal="center" vertical="center" wrapText="1"/>
    </xf>
    <xf numFmtId="167" fontId="38" fillId="0" borderId="47" xfId="0" applyNumberFormat="1" applyFont="1" applyFill="1" applyBorder="1" applyAlignment="1">
      <alignment horizontal="center" vertical="center" wrapText="1"/>
    </xf>
    <xf numFmtId="166" fontId="11" fillId="2" borderId="55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" vertical="center" wrapText="1"/>
    </xf>
    <xf numFmtId="3" fontId="11" fillId="0" borderId="66" xfId="0" applyNumberFormat="1" applyFont="1" applyFill="1" applyBorder="1" applyAlignment="1">
      <alignment horizontal="center" vertical="center"/>
    </xf>
    <xf numFmtId="2" fontId="10" fillId="0" borderId="32" xfId="0" applyNumberFormat="1" applyFont="1" applyFill="1" applyBorder="1" applyAlignment="1">
      <alignment horizontal="center" vertical="center" wrapText="1"/>
    </xf>
    <xf numFmtId="2" fontId="11" fillId="0" borderId="32" xfId="0" applyNumberFormat="1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center" vertical="center"/>
    </xf>
    <xf numFmtId="166" fontId="11" fillId="0" borderId="22" xfId="0" applyNumberFormat="1" applyFont="1" applyFill="1" applyBorder="1" applyAlignment="1">
      <alignment horizontal="center" vertical="center"/>
    </xf>
    <xf numFmtId="0" fontId="11" fillId="0" borderId="48" xfId="0" applyNumberFormat="1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center" vertical="center" wrapText="1"/>
    </xf>
    <xf numFmtId="3" fontId="28" fillId="0" borderId="14" xfId="0" applyNumberFormat="1" applyFont="1" applyFill="1" applyBorder="1" applyAlignment="1">
      <alignment horizontal="center" vertical="center" wrapText="1"/>
    </xf>
    <xf numFmtId="3" fontId="27" fillId="0" borderId="23" xfId="0" applyNumberFormat="1" applyFont="1" applyFill="1" applyBorder="1" applyAlignment="1">
      <alignment horizontal="center" vertical="center" wrapText="1"/>
    </xf>
    <xf numFmtId="3" fontId="27" fillId="0" borderId="67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/>
    <xf numFmtId="0" fontId="11" fillId="0" borderId="14" xfId="0" applyFont="1" applyFill="1" applyBorder="1" applyAlignment="1">
      <alignment horizontal="left" vertical="center"/>
    </xf>
    <xf numFmtId="0" fontId="6" fillId="0" borderId="14" xfId="0" applyFont="1" applyFill="1" applyBorder="1"/>
    <xf numFmtId="166" fontId="28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/>
    </xf>
    <xf numFmtId="3" fontId="33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vertical="center" wrapText="1"/>
    </xf>
    <xf numFmtId="0" fontId="28" fillId="0" borderId="14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vertical="center" wrapText="1"/>
    </xf>
    <xf numFmtId="0" fontId="28" fillId="0" borderId="23" xfId="0" applyNumberFormat="1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vertical="center" wrapText="1"/>
    </xf>
    <xf numFmtId="0" fontId="28" fillId="0" borderId="67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 wrapText="1"/>
    </xf>
    <xf numFmtId="166" fontId="27" fillId="0" borderId="23" xfId="0" applyNumberFormat="1" applyFont="1" applyFill="1" applyBorder="1" applyAlignment="1">
      <alignment horizontal="center" vertical="center" wrapText="1"/>
    </xf>
    <xf numFmtId="166" fontId="27" fillId="0" borderId="67" xfId="0" applyNumberFormat="1" applyFont="1" applyFill="1" applyBorder="1" applyAlignment="1">
      <alignment horizontal="center" vertical="center" wrapText="1"/>
    </xf>
    <xf numFmtId="3" fontId="27" fillId="0" borderId="12" xfId="0" applyNumberFormat="1" applyFont="1" applyFill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center" vertical="center"/>
    </xf>
    <xf numFmtId="3" fontId="35" fillId="0" borderId="14" xfId="0" applyNumberFormat="1" applyFont="1" applyFill="1" applyBorder="1" applyAlignment="1">
      <alignment horizontal="center" vertical="center"/>
    </xf>
    <xf numFmtId="3" fontId="35" fillId="0" borderId="23" xfId="0" applyNumberFormat="1" applyFont="1" applyFill="1" applyBorder="1" applyAlignment="1">
      <alignment horizontal="center" vertical="center"/>
    </xf>
    <xf numFmtId="3" fontId="34" fillId="0" borderId="14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3" fontId="72" fillId="0" borderId="67" xfId="0" applyNumberFormat="1" applyFont="1" applyFill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34" fillId="0" borderId="14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/>
    </xf>
    <xf numFmtId="3" fontId="72" fillId="0" borderId="2" xfId="0" applyNumberFormat="1" applyFont="1" applyFill="1" applyBorder="1" applyAlignment="1">
      <alignment horizontal="center" vertical="center"/>
    </xf>
    <xf numFmtId="166" fontId="72" fillId="0" borderId="2" xfId="0" applyNumberFormat="1" applyFont="1" applyFill="1" applyBorder="1" applyAlignment="1">
      <alignment horizontal="center" vertical="center"/>
    </xf>
    <xf numFmtId="0" fontId="27" fillId="0" borderId="41" xfId="0" applyNumberFormat="1" applyFont="1" applyFill="1" applyBorder="1" applyAlignment="1">
      <alignment horizontal="center" vertical="center"/>
    </xf>
    <xf numFmtId="0" fontId="30" fillId="0" borderId="43" xfId="0" applyNumberFormat="1" applyFont="1" applyFill="1" applyBorder="1" applyAlignment="1">
      <alignment horizontal="center" vertical="center"/>
    </xf>
    <xf numFmtId="0" fontId="35" fillId="0" borderId="43" xfId="0" applyNumberFormat="1" applyFont="1" applyFill="1" applyBorder="1" applyAlignment="1">
      <alignment horizontal="center" vertical="center"/>
    </xf>
    <xf numFmtId="0" fontId="35" fillId="0" borderId="49" xfId="0" applyNumberFormat="1" applyFont="1" applyFill="1" applyBorder="1" applyAlignment="1">
      <alignment horizontal="center" vertical="center"/>
    </xf>
    <xf numFmtId="0" fontId="34" fillId="0" borderId="43" xfId="0" applyNumberFormat="1" applyFont="1" applyFill="1" applyBorder="1" applyAlignment="1">
      <alignment horizontal="center" vertical="center"/>
    </xf>
    <xf numFmtId="3" fontId="11" fillId="0" borderId="48" xfId="0" applyNumberFormat="1" applyFont="1" applyFill="1" applyBorder="1" applyAlignment="1">
      <alignment horizontal="center" vertical="center"/>
    </xf>
    <xf numFmtId="0" fontId="25" fillId="0" borderId="43" xfId="0" applyNumberFormat="1" applyFont="1" applyFill="1" applyBorder="1" applyAlignment="1">
      <alignment horizontal="center" vertical="center"/>
    </xf>
    <xf numFmtId="0" fontId="72" fillId="0" borderId="45" xfId="0" applyNumberFormat="1" applyFont="1" applyFill="1" applyBorder="1" applyAlignment="1">
      <alignment horizontal="center" vertical="center"/>
    </xf>
    <xf numFmtId="3" fontId="11" fillId="2" borderId="22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166" fontId="11" fillId="2" borderId="5" xfId="0" applyNumberFormat="1" applyFont="1" applyFill="1" applyBorder="1" applyAlignment="1">
      <alignment horizontal="center" vertical="center"/>
    </xf>
    <xf numFmtId="3" fontId="11" fillId="2" borderId="31" xfId="0" applyNumberFormat="1" applyFont="1" applyFill="1" applyBorder="1" applyAlignment="1">
      <alignment horizontal="center" vertical="center"/>
    </xf>
    <xf numFmtId="3" fontId="11" fillId="2" borderId="3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17" xfId="0" applyNumberFormat="1" applyFont="1" applyFill="1" applyBorder="1" applyAlignment="1">
      <alignment horizontal="center" vertical="center"/>
    </xf>
    <xf numFmtId="166" fontId="11" fillId="0" borderId="18" xfId="0" applyNumberFormat="1" applyFont="1" applyFill="1" applyBorder="1" applyAlignment="1">
      <alignment horizontal="center" vertical="center"/>
    </xf>
    <xf numFmtId="166" fontId="11" fillId="0" borderId="5" xfId="0" applyNumberFormat="1" applyFont="1" applyFill="1" applyBorder="1" applyAlignment="1">
      <alignment horizontal="center" vertical="center"/>
    </xf>
    <xf numFmtId="166" fontId="11" fillId="0" borderId="38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7" fontId="41" fillId="0" borderId="69" xfId="0" applyNumberFormat="1" applyFont="1" applyFill="1" applyBorder="1" applyAlignment="1">
      <alignment horizontal="center"/>
    </xf>
    <xf numFmtId="166" fontId="41" fillId="0" borderId="65" xfId="0" applyNumberFormat="1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left" vertical="top" wrapText="1"/>
    </xf>
    <xf numFmtId="2" fontId="57" fillId="0" borderId="2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1" fillId="0" borderId="46" xfId="0" applyNumberFormat="1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/>
    </xf>
    <xf numFmtId="2" fontId="12" fillId="0" borderId="55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10" fillId="0" borderId="3" xfId="0" applyFont="1" applyFill="1" applyBorder="1"/>
    <xf numFmtId="0" fontId="11" fillId="0" borderId="3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5" xfId="0" applyFont="1" applyFill="1" applyBorder="1"/>
    <xf numFmtId="0" fontId="11" fillId="0" borderId="31" xfId="0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center" vertical="center"/>
    </xf>
    <xf numFmtId="3" fontId="56" fillId="0" borderId="32" xfId="0" applyNumberFormat="1" applyFont="1" applyFill="1" applyBorder="1" applyAlignment="1">
      <alignment horizontal="center" vertical="center" wrapText="1"/>
    </xf>
    <xf numFmtId="3" fontId="25" fillId="0" borderId="31" xfId="0" applyNumberFormat="1" applyFont="1" applyFill="1" applyBorder="1" applyAlignment="1">
      <alignment horizontal="center" vertical="center"/>
    </xf>
    <xf numFmtId="3" fontId="56" fillId="0" borderId="31" xfId="0" applyNumberFormat="1" applyFont="1" applyFill="1" applyBorder="1" applyAlignment="1">
      <alignment horizontal="center" vertical="center" wrapText="1"/>
    </xf>
    <xf numFmtId="3" fontId="25" fillId="0" borderId="32" xfId="0" applyNumberFormat="1" applyFont="1" applyFill="1" applyBorder="1" applyAlignment="1">
      <alignment horizontal="center" vertical="center"/>
    </xf>
    <xf numFmtId="2" fontId="36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/>
    </xf>
    <xf numFmtId="0" fontId="10" fillId="0" borderId="2" xfId="0" applyFont="1" applyFill="1" applyBorder="1"/>
    <xf numFmtId="0" fontId="10" fillId="0" borderId="32" xfId="0" applyFont="1" applyFill="1" applyBorder="1"/>
    <xf numFmtId="3" fontId="11" fillId="0" borderId="5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4" fontId="6" fillId="0" borderId="60" xfId="0" applyNumberFormat="1" applyFont="1" applyFill="1" applyBorder="1" applyAlignment="1">
      <alignment vertical="center"/>
    </xf>
    <xf numFmtId="14" fontId="6" fillId="0" borderId="58" xfId="0" applyNumberFormat="1" applyFont="1" applyFill="1" applyBorder="1" applyAlignment="1">
      <alignment vertical="center"/>
    </xf>
    <xf numFmtId="14" fontId="6" fillId="0" borderId="12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" fontId="11" fillId="0" borderId="59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vertical="center"/>
    </xf>
    <xf numFmtId="3" fontId="11" fillId="0" borderId="65" xfId="0" applyNumberFormat="1" applyFont="1" applyFill="1" applyBorder="1" applyAlignment="1">
      <alignment horizontal="center" vertical="center"/>
    </xf>
    <xf numFmtId="3" fontId="11" fillId="0" borderId="68" xfId="0" applyNumberFormat="1" applyFont="1" applyFill="1" applyBorder="1" applyAlignment="1">
      <alignment horizontal="center" vertical="center"/>
    </xf>
    <xf numFmtId="3" fontId="11" fillId="0" borderId="67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1" fillId="0" borderId="57" xfId="0" applyFont="1" applyFill="1" applyBorder="1" applyAlignment="1">
      <alignment vertical="top" wrapText="1"/>
    </xf>
    <xf numFmtId="167" fontId="38" fillId="0" borderId="12" xfId="0" applyNumberFormat="1" applyFont="1" applyFill="1" applyBorder="1" applyAlignment="1">
      <alignment horizontal="center" wrapText="1"/>
    </xf>
    <xf numFmtId="167" fontId="7" fillId="0" borderId="13" xfId="0" applyNumberFormat="1" applyFont="1" applyFill="1" applyBorder="1" applyAlignment="1">
      <alignment horizontal="center"/>
    </xf>
    <xf numFmtId="167" fontId="7" fillId="0" borderId="12" xfId="0" applyNumberFormat="1" applyFont="1" applyFill="1" applyBorder="1" applyAlignment="1">
      <alignment horizontal="center"/>
    </xf>
    <xf numFmtId="167" fontId="38" fillId="0" borderId="57" xfId="0" applyNumberFormat="1" applyFont="1" applyFill="1" applyBorder="1" applyAlignment="1">
      <alignment horizontal="center" wrapText="1"/>
    </xf>
    <xf numFmtId="167" fontId="7" fillId="0" borderId="41" xfId="0" applyNumberFormat="1" applyFont="1" applyFill="1" applyBorder="1" applyAlignment="1">
      <alignment horizontal="center"/>
    </xf>
    <xf numFmtId="167" fontId="38" fillId="0" borderId="13" xfId="0" applyNumberFormat="1" applyFont="1" applyFill="1" applyBorder="1" applyAlignment="1">
      <alignment horizontal="center" wrapText="1"/>
    </xf>
    <xf numFmtId="167" fontId="7" fillId="0" borderId="57" xfId="0" applyNumberFormat="1" applyFont="1" applyFill="1" applyBorder="1" applyAlignment="1">
      <alignment horizontal="center"/>
    </xf>
    <xf numFmtId="0" fontId="31" fillId="0" borderId="29" xfId="0" applyFont="1" applyFill="1" applyBorder="1" applyAlignment="1">
      <alignment vertical="top" wrapText="1"/>
    </xf>
    <xf numFmtId="167" fontId="38" fillId="0" borderId="14" xfId="0" applyNumberFormat="1" applyFont="1" applyFill="1" applyBorder="1" applyAlignment="1">
      <alignment horizontal="center" wrapText="1"/>
    </xf>
    <xf numFmtId="167" fontId="7" fillId="0" borderId="16" xfId="0" applyNumberFormat="1" applyFont="1" applyFill="1" applyBorder="1" applyAlignment="1">
      <alignment horizontal="center"/>
    </xf>
    <xf numFmtId="167" fontId="7" fillId="0" borderId="14" xfId="0" applyNumberFormat="1" applyFont="1" applyFill="1" applyBorder="1" applyAlignment="1">
      <alignment horizontal="center"/>
    </xf>
    <xf numFmtId="167" fontId="38" fillId="0" borderId="29" xfId="0" applyNumberFormat="1" applyFont="1" applyFill="1" applyBorder="1" applyAlignment="1">
      <alignment horizontal="center" wrapText="1"/>
    </xf>
    <xf numFmtId="167" fontId="7" fillId="0" borderId="43" xfId="0" applyNumberFormat="1" applyFont="1" applyFill="1" applyBorder="1" applyAlignment="1">
      <alignment horizontal="center"/>
    </xf>
    <xf numFmtId="167" fontId="38" fillId="0" borderId="16" xfId="0" applyNumberFormat="1" applyFont="1" applyFill="1" applyBorder="1" applyAlignment="1">
      <alignment horizontal="center" wrapText="1"/>
    </xf>
    <xf numFmtId="167" fontId="7" fillId="0" borderId="29" xfId="0" applyNumberFormat="1" applyFont="1" applyFill="1" applyBorder="1" applyAlignment="1">
      <alignment horizontal="center"/>
    </xf>
    <xf numFmtId="167" fontId="38" fillId="0" borderId="14" xfId="0" applyNumberFormat="1" applyFont="1" applyFill="1" applyBorder="1" applyAlignment="1">
      <alignment horizontal="center" vertical="top" wrapText="1"/>
    </xf>
    <xf numFmtId="167" fontId="38" fillId="0" borderId="29" xfId="0" applyNumberFormat="1" applyFont="1" applyFill="1" applyBorder="1" applyAlignment="1">
      <alignment horizontal="center" vertical="top" wrapText="1"/>
    </xf>
    <xf numFmtId="167" fontId="38" fillId="0" borderId="16" xfId="0" applyNumberFormat="1" applyFont="1" applyFill="1" applyBorder="1" applyAlignment="1">
      <alignment horizontal="center" vertical="top" wrapText="1"/>
    </xf>
    <xf numFmtId="0" fontId="11" fillId="0" borderId="36" xfId="0" applyFont="1" applyFill="1" applyBorder="1"/>
    <xf numFmtId="167" fontId="38" fillId="0" borderId="14" xfId="0" applyNumberFormat="1" applyFont="1" applyFill="1" applyBorder="1" applyAlignment="1">
      <alignment horizontal="center"/>
    </xf>
    <xf numFmtId="167" fontId="38" fillId="0" borderId="29" xfId="0" applyNumberFormat="1" applyFont="1" applyFill="1" applyBorder="1" applyAlignment="1">
      <alignment horizontal="center"/>
    </xf>
    <xf numFmtId="167" fontId="38" fillId="0" borderId="16" xfId="0" applyNumberFormat="1" applyFont="1" applyFill="1" applyBorder="1" applyAlignment="1">
      <alignment horizontal="center"/>
    </xf>
    <xf numFmtId="0" fontId="11" fillId="0" borderId="66" xfId="0" applyFont="1" applyFill="1" applyBorder="1"/>
    <xf numFmtId="167" fontId="38" fillId="0" borderId="67" xfId="0" applyNumberFormat="1" applyFont="1" applyFill="1" applyBorder="1" applyAlignment="1">
      <alignment horizontal="center"/>
    </xf>
    <xf numFmtId="167" fontId="7" fillId="0" borderId="54" xfId="0" applyNumberFormat="1" applyFont="1" applyFill="1" applyBorder="1" applyAlignment="1">
      <alignment horizontal="center"/>
    </xf>
    <xf numFmtId="167" fontId="7" fillId="0" borderId="67" xfId="0" applyNumberFormat="1" applyFont="1" applyFill="1" applyBorder="1" applyAlignment="1">
      <alignment horizontal="center"/>
    </xf>
    <xf numFmtId="167" fontId="38" fillId="0" borderId="66" xfId="0" applyNumberFormat="1" applyFont="1" applyFill="1" applyBorder="1" applyAlignment="1">
      <alignment horizontal="center"/>
    </xf>
    <xf numFmtId="167" fontId="7" fillId="0" borderId="45" xfId="0" applyNumberFormat="1" applyFont="1" applyFill="1" applyBorder="1" applyAlignment="1">
      <alignment horizontal="center"/>
    </xf>
    <xf numFmtId="167" fontId="38" fillId="0" borderId="54" xfId="0" applyNumberFormat="1" applyFont="1" applyFill="1" applyBorder="1" applyAlignment="1">
      <alignment horizontal="center"/>
    </xf>
    <xf numFmtId="167" fontId="7" fillId="0" borderId="66" xfId="0" applyNumberFormat="1" applyFont="1" applyFill="1" applyBorder="1" applyAlignment="1">
      <alignment horizontal="center"/>
    </xf>
    <xf numFmtId="0" fontId="4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/>
    <xf numFmtId="0" fontId="52" fillId="0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left" vertical="top" wrapText="1"/>
    </xf>
    <xf numFmtId="0" fontId="25" fillId="0" borderId="32" xfId="0" applyFont="1" applyFill="1" applyBorder="1" applyAlignment="1">
      <alignment horizont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41" xfId="0" applyFont="1" applyFill="1" applyBorder="1"/>
    <xf numFmtId="0" fontId="38" fillId="0" borderId="14" xfId="0" applyFont="1" applyFill="1" applyBorder="1" applyAlignment="1">
      <alignment horizontal="left" wrapText="1"/>
    </xf>
    <xf numFmtId="167" fontId="68" fillId="0" borderId="14" xfId="17" applyNumberFormat="1" applyFont="1" applyFill="1" applyBorder="1" applyAlignment="1">
      <alignment horizontal="center" wrapText="1"/>
    </xf>
    <xf numFmtId="167" fontId="38" fillId="0" borderId="43" xfId="0" applyNumberFormat="1" applyFont="1" applyFill="1" applyBorder="1" applyAlignment="1">
      <alignment horizontal="center" vertical="center" wrapText="1"/>
    </xf>
    <xf numFmtId="167" fontId="38" fillId="0" borderId="43" xfId="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wrapText="1"/>
    </xf>
    <xf numFmtId="167" fontId="73" fillId="0" borderId="14" xfId="17" applyNumberFormat="1" applyFont="1" applyFill="1" applyBorder="1" applyAlignment="1">
      <alignment horizontal="center" wrapText="1"/>
    </xf>
    <xf numFmtId="167" fontId="39" fillId="0" borderId="43" xfId="0" applyNumberFormat="1" applyFont="1" applyFill="1" applyBorder="1" applyAlignment="1">
      <alignment horizontal="center" vertical="center" wrapText="1"/>
    </xf>
    <xf numFmtId="167" fontId="39" fillId="0" borderId="43" xfId="0" applyNumberFormat="1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horizontal="left" wrapText="1"/>
    </xf>
    <xf numFmtId="167" fontId="68" fillId="0" borderId="67" xfId="17" applyNumberFormat="1" applyFont="1" applyFill="1" applyBorder="1" applyAlignment="1">
      <alignment horizontal="center" wrapText="1"/>
    </xf>
    <xf numFmtId="167" fontId="38" fillId="0" borderId="4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2" fontId="36" fillId="0" borderId="0" xfId="0" applyNumberFormat="1" applyFont="1" applyFill="1" applyBorder="1" applyAlignment="1">
      <alignment vertical="center"/>
    </xf>
    <xf numFmtId="0" fontId="10" fillId="0" borderId="11" xfId="0" applyFont="1" applyFill="1" applyBorder="1"/>
    <xf numFmtId="3" fontId="11" fillId="0" borderId="60" xfId="0" applyNumberFormat="1" applyFont="1" applyFill="1" applyBorder="1" applyAlignment="1">
      <alignment horizontal="center" vertical="center"/>
    </xf>
    <xf numFmtId="167" fontId="11" fillId="0" borderId="58" xfId="0" applyNumberFormat="1" applyFont="1" applyFill="1" applyBorder="1" applyAlignment="1">
      <alignment horizontal="center"/>
    </xf>
    <xf numFmtId="0" fontId="6" fillId="0" borderId="17" xfId="0" applyFont="1" applyFill="1" applyBorder="1"/>
    <xf numFmtId="0" fontId="6" fillId="0" borderId="59" xfId="0" applyFont="1" applyFill="1" applyBorder="1"/>
    <xf numFmtId="0" fontId="6" fillId="0" borderId="39" xfId="0" applyFont="1" applyFill="1" applyBorder="1"/>
    <xf numFmtId="0" fontId="11" fillId="0" borderId="17" xfId="0" applyFont="1" applyFill="1" applyBorder="1"/>
    <xf numFmtId="0" fontId="11" fillId="0" borderId="44" xfId="0" applyFont="1" applyFill="1" applyBorder="1"/>
    <xf numFmtId="166" fontId="11" fillId="0" borderId="65" xfId="0" applyNumberFormat="1" applyFont="1" applyFill="1" applyBorder="1" applyAlignment="1">
      <alignment horizontal="center" vertical="center"/>
    </xf>
    <xf numFmtId="166" fontId="11" fillId="0" borderId="68" xfId="0" applyNumberFormat="1" applyFont="1" applyFill="1" applyBorder="1" applyAlignment="1">
      <alignment horizontal="center" vertical="center"/>
    </xf>
    <xf numFmtId="0" fontId="10" fillId="0" borderId="57" xfId="0" applyFont="1" applyFill="1" applyBorder="1"/>
    <xf numFmtId="0" fontId="11" fillId="0" borderId="11" xfId="0" applyFont="1" applyFill="1" applyBorder="1"/>
    <xf numFmtId="0" fontId="11" fillId="0" borderId="58" xfId="0" applyFont="1" applyFill="1" applyBorder="1"/>
    <xf numFmtId="0" fontId="11" fillId="0" borderId="29" xfId="0" applyFont="1" applyFill="1" applyBorder="1"/>
    <xf numFmtId="166" fontId="11" fillId="0" borderId="44" xfId="0" applyNumberFormat="1" applyFont="1" applyFill="1" applyBorder="1" applyAlignment="1">
      <alignment horizontal="center" vertical="center"/>
    </xf>
    <xf numFmtId="0" fontId="6" fillId="0" borderId="11" xfId="0" applyFont="1" applyFill="1" applyBorder="1"/>
    <xf numFmtId="3" fontId="12" fillId="0" borderId="60" xfId="0" applyNumberFormat="1" applyFont="1" applyFill="1" applyBorder="1" applyAlignment="1">
      <alignment horizontal="center"/>
    </xf>
    <xf numFmtId="3" fontId="10" fillId="0" borderId="58" xfId="0" applyNumberFormat="1" applyFont="1" applyFill="1" applyBorder="1" applyAlignment="1">
      <alignment horizontal="center"/>
    </xf>
    <xf numFmtId="0" fontId="7" fillId="0" borderId="17" xfId="0" applyFont="1" applyFill="1" applyBorder="1"/>
    <xf numFmtId="0" fontId="7" fillId="0" borderId="24" xfId="0" applyFont="1" applyFill="1" applyBorder="1"/>
    <xf numFmtId="167" fontId="7" fillId="0" borderId="79" xfId="0" applyNumberFormat="1" applyFont="1" applyFill="1" applyBorder="1" applyAlignment="1">
      <alignment horizontal="center"/>
    </xf>
    <xf numFmtId="167" fontId="7" fillId="0" borderId="18" xfId="0" applyNumberFormat="1" applyFont="1" applyFill="1" applyBorder="1" applyAlignment="1">
      <alignment horizontal="center"/>
    </xf>
    <xf numFmtId="167" fontId="7" fillId="0" borderId="30" xfId="0" applyNumberFormat="1" applyFont="1" applyFill="1" applyBorder="1" applyAlignment="1">
      <alignment horizontal="center"/>
    </xf>
    <xf numFmtId="3" fontId="27" fillId="2" borderId="12" xfId="0" applyNumberFormat="1" applyFont="1" applyFill="1" applyBorder="1" applyAlignment="1">
      <alignment horizontal="center" vertical="center"/>
    </xf>
    <xf numFmtId="3" fontId="29" fillId="2" borderId="14" xfId="0" applyNumberFormat="1" applyFont="1" applyFill="1" applyBorder="1" applyAlignment="1">
      <alignment horizontal="center" vertical="center"/>
    </xf>
    <xf numFmtId="3" fontId="35" fillId="2" borderId="14" xfId="0" applyNumberFormat="1" applyFont="1" applyFill="1" applyBorder="1" applyAlignment="1">
      <alignment horizontal="center" vertical="center"/>
    </xf>
    <xf numFmtId="3" fontId="35" fillId="2" borderId="23" xfId="0" applyNumberFormat="1" applyFont="1" applyFill="1" applyBorder="1" applyAlignment="1">
      <alignment horizontal="center" vertical="center"/>
    </xf>
    <xf numFmtId="3" fontId="34" fillId="2" borderId="14" xfId="0" applyNumberFormat="1" applyFont="1" applyFill="1" applyBorder="1" applyAlignment="1">
      <alignment horizontal="center" vertical="center"/>
    </xf>
    <xf numFmtId="3" fontId="25" fillId="2" borderId="14" xfId="0" applyNumberFormat="1" applyFont="1" applyFill="1" applyBorder="1" applyAlignment="1">
      <alignment horizontal="center" vertical="center"/>
    </xf>
    <xf numFmtId="3" fontId="72" fillId="2" borderId="67" xfId="0" applyNumberFormat="1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>
      <alignment horizontal="center" vertical="center"/>
    </xf>
    <xf numFmtId="0" fontId="11" fillId="0" borderId="45" xfId="0" applyNumberFormat="1" applyFont="1" applyFill="1" applyBorder="1" applyAlignment="1">
      <alignment horizontal="center" vertical="center"/>
    </xf>
    <xf numFmtId="166" fontId="11" fillId="0" borderId="67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center"/>
    </xf>
    <xf numFmtId="0" fontId="11" fillId="0" borderId="12" xfId="19" applyFont="1" applyFill="1" applyBorder="1" applyAlignment="1">
      <alignment horizontal="left"/>
    </xf>
    <xf numFmtId="3" fontId="11" fillId="0" borderId="12" xfId="19" applyNumberFormat="1" applyFont="1" applyFill="1" applyBorder="1" applyAlignment="1">
      <alignment horizontal="center"/>
    </xf>
    <xf numFmtId="3" fontId="11" fillId="0" borderId="13" xfId="19" applyNumberFormat="1" applyFont="1" applyFill="1" applyBorder="1" applyAlignment="1">
      <alignment horizontal="center"/>
    </xf>
    <xf numFmtId="0" fontId="11" fillId="0" borderId="14" xfId="19" applyFont="1" applyFill="1" applyBorder="1" applyAlignment="1">
      <alignment horizontal="left"/>
    </xf>
    <xf numFmtId="0" fontId="11" fillId="0" borderId="16" xfId="19" applyFont="1" applyFill="1" applyBorder="1" applyAlignment="1">
      <alignment horizontal="center"/>
    </xf>
    <xf numFmtId="3" fontId="11" fillId="0" borderId="14" xfId="19" applyNumberFormat="1" applyFont="1" applyFill="1" applyBorder="1" applyAlignment="1">
      <alignment horizontal="center"/>
    </xf>
    <xf numFmtId="3" fontId="11" fillId="0" borderId="16" xfId="19" applyNumberFormat="1" applyFont="1" applyFill="1" applyBorder="1" applyAlignment="1">
      <alignment horizontal="center"/>
    </xf>
    <xf numFmtId="0" fontId="11" fillId="0" borderId="67" xfId="19" applyFont="1" applyFill="1" applyBorder="1" applyAlignment="1">
      <alignment horizontal="left"/>
    </xf>
    <xf numFmtId="3" fontId="11" fillId="0" borderId="67" xfId="19" applyNumberFormat="1" applyFont="1" applyFill="1" applyBorder="1" applyAlignment="1">
      <alignment horizontal="center"/>
    </xf>
    <xf numFmtId="3" fontId="11" fillId="0" borderId="54" xfId="19" applyNumberFormat="1" applyFont="1" applyFill="1" applyBorder="1" applyAlignment="1">
      <alignment horizontal="center"/>
    </xf>
    <xf numFmtId="0" fontId="10" fillId="0" borderId="22" xfId="19" applyFont="1" applyFill="1" applyBorder="1" applyAlignment="1">
      <alignment horizontal="left"/>
    </xf>
    <xf numFmtId="0" fontId="11" fillId="0" borderId="21" xfId="19" applyFont="1" applyFill="1" applyBorder="1" applyAlignment="1">
      <alignment horizontal="center"/>
    </xf>
    <xf numFmtId="0" fontId="11" fillId="0" borderId="22" xfId="19" applyFont="1" applyFill="1" applyBorder="1" applyAlignment="1">
      <alignment horizontal="center"/>
    </xf>
    <xf numFmtId="0" fontId="1" fillId="0" borderId="0" xfId="23" applyAlignment="1">
      <alignment vertical="center" wrapText="1"/>
    </xf>
    <xf numFmtId="0" fontId="1" fillId="0" borderId="0" xfId="23" applyAlignment="1">
      <alignment horizontal="center" vertical="center" wrapText="1"/>
    </xf>
    <xf numFmtId="0" fontId="91" fillId="0" borderId="59" xfId="23" applyFont="1" applyBorder="1" applyAlignment="1">
      <alignment horizontal="center" vertical="center" wrapText="1"/>
    </xf>
    <xf numFmtId="0" fontId="92" fillId="0" borderId="59" xfId="23" applyFont="1" applyBorder="1" applyAlignment="1">
      <alignment horizontal="left" vertical="center" wrapText="1"/>
    </xf>
    <xf numFmtId="0" fontId="92" fillId="0" borderId="59" xfId="23" applyFont="1" applyBorder="1" applyAlignment="1">
      <alignment vertical="center" wrapText="1"/>
    </xf>
    <xf numFmtId="0" fontId="90" fillId="0" borderId="0" xfId="23" applyFont="1" applyAlignment="1">
      <alignment vertical="center" wrapText="1"/>
    </xf>
    <xf numFmtId="0" fontId="91" fillId="0" borderId="59" xfId="23" applyFont="1" applyBorder="1" applyAlignment="1">
      <alignment horizontal="right" vertical="center" wrapText="1"/>
    </xf>
    <xf numFmtId="0" fontId="91" fillId="0" borderId="59" xfId="23" applyFont="1" applyBorder="1" applyAlignment="1">
      <alignment vertical="center" wrapText="1"/>
    </xf>
    <xf numFmtId="0" fontId="93" fillId="0" borderId="59" xfId="23" applyFont="1" applyBorder="1" applyAlignment="1">
      <alignment horizontal="right" vertical="center" wrapText="1"/>
    </xf>
    <xf numFmtId="0" fontId="93" fillId="0" borderId="59" xfId="23" applyFont="1" applyBorder="1" applyAlignment="1">
      <alignment vertical="center" wrapText="1"/>
    </xf>
    <xf numFmtId="0" fontId="94" fillId="0" borderId="0" xfId="23" applyFont="1" applyAlignment="1">
      <alignment vertical="center" wrapText="1"/>
    </xf>
    <xf numFmtId="0" fontId="95" fillId="0" borderId="0" xfId="23" applyFont="1" applyAlignment="1">
      <alignment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Alignment="1"/>
    <xf numFmtId="0" fontId="97" fillId="0" borderId="0" xfId="0" applyFont="1" applyFill="1"/>
    <xf numFmtId="3" fontId="96" fillId="0" borderId="0" xfId="0" applyNumberFormat="1" applyFont="1" applyFill="1" applyBorder="1" applyAlignment="1">
      <alignment horizontal="center"/>
    </xf>
    <xf numFmtId="3" fontId="97" fillId="0" borderId="0" xfId="0" applyNumberFormat="1" applyFont="1" applyFill="1"/>
    <xf numFmtId="0" fontId="97" fillId="0" borderId="0" xfId="0" applyFont="1" applyFill="1" applyBorder="1"/>
    <xf numFmtId="3" fontId="96" fillId="0" borderId="0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37" fillId="0" borderId="5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top" wrapText="1"/>
    </xf>
    <xf numFmtId="0" fontId="37" fillId="0" borderId="66" xfId="0" applyFont="1" applyFill="1" applyBorder="1" applyAlignment="1">
      <alignment horizontal="center" vertical="top" wrapText="1"/>
    </xf>
    <xf numFmtId="0" fontId="37" fillId="0" borderId="5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 wrapText="1"/>
    </xf>
    <xf numFmtId="0" fontId="37" fillId="0" borderId="38" xfId="0" applyFont="1" applyFill="1" applyBorder="1" applyAlignment="1">
      <alignment horizontal="center" vertical="top" wrapText="1"/>
    </xf>
    <xf numFmtId="3" fontId="96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/>
    </xf>
    <xf numFmtId="2" fontId="21" fillId="0" borderId="0" xfId="0" applyNumberFormat="1" applyFont="1" applyFill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2" fontId="9" fillId="0" borderId="55" xfId="0" applyNumberFormat="1" applyFont="1" applyFill="1" applyBorder="1" applyAlignment="1">
      <alignment horizontal="center" vertical="center"/>
    </xf>
    <xf numFmtId="2" fontId="9" fillId="0" borderId="50" xfId="0" applyNumberFormat="1" applyFont="1" applyFill="1" applyBorder="1" applyAlignment="1">
      <alignment horizontal="center" vertical="center"/>
    </xf>
    <xf numFmtId="2" fontId="9" fillId="0" borderId="5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27" fillId="0" borderId="55" xfId="0" applyNumberFormat="1" applyFont="1" applyFill="1" applyBorder="1" applyAlignment="1">
      <alignment horizontal="center" vertical="center"/>
    </xf>
    <xf numFmtId="3" fontId="27" fillId="0" borderId="50" xfId="0" applyNumberFormat="1" applyFont="1" applyFill="1" applyBorder="1" applyAlignment="1">
      <alignment horizontal="center" vertical="center"/>
    </xf>
    <xf numFmtId="3" fontId="27" fillId="0" borderId="52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 wrapText="1"/>
    </xf>
    <xf numFmtId="49" fontId="25" fillId="0" borderId="31" xfId="0" applyNumberFormat="1" applyFont="1" applyFill="1" applyBorder="1" applyAlignment="1">
      <alignment horizontal="center" vertical="center" wrapText="1"/>
    </xf>
    <xf numFmtId="2" fontId="56" fillId="0" borderId="71" xfId="0" applyNumberFormat="1" applyFont="1" applyFill="1" applyBorder="1" applyAlignment="1">
      <alignment horizontal="center" vertical="center" wrapText="1"/>
    </xf>
    <xf numFmtId="2" fontId="56" fillId="0" borderId="72" xfId="0" applyNumberFormat="1" applyFont="1" applyFill="1" applyBorder="1" applyAlignment="1">
      <alignment horizontal="center" vertical="center" wrapText="1"/>
    </xf>
    <xf numFmtId="2" fontId="15" fillId="0" borderId="5" xfId="0" applyNumberFormat="1" applyFont="1" applyFill="1" applyBorder="1" applyAlignment="1">
      <alignment horizontal="center" vertical="center" wrapText="1"/>
    </xf>
    <xf numFmtId="2" fontId="15" fillId="0" borderId="38" xfId="0" applyNumberFormat="1" applyFont="1" applyFill="1" applyBorder="1" applyAlignment="1">
      <alignment horizontal="center" vertical="center" wrapText="1"/>
    </xf>
    <xf numFmtId="2" fontId="15" fillId="0" borderId="31" xfId="0" applyNumberFormat="1" applyFont="1" applyFill="1" applyBorder="1" applyAlignment="1">
      <alignment horizontal="center" vertical="center" wrapText="1"/>
    </xf>
    <xf numFmtId="2" fontId="15" fillId="0" borderId="40" xfId="0" applyNumberFormat="1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  <xf numFmtId="49" fontId="35" fillId="0" borderId="17" xfId="0" applyNumberFormat="1" applyFont="1" applyFill="1" applyBorder="1" applyAlignment="1">
      <alignment horizontal="left" vertical="center" wrapText="1"/>
    </xf>
    <xf numFmtId="49" fontId="35" fillId="0" borderId="18" xfId="0" applyNumberFormat="1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4" fillId="0" borderId="17" xfId="0" applyNumberFormat="1" applyFont="1" applyFill="1" applyBorder="1" applyAlignment="1">
      <alignment horizontal="left" vertical="center" wrapText="1"/>
    </xf>
    <xf numFmtId="0" fontId="34" fillId="0" borderId="18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left" vertical="top" wrapText="1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67" xfId="0" applyNumberFormat="1" applyFont="1" applyFill="1" applyBorder="1" applyAlignment="1">
      <alignment horizontal="center" vertical="center"/>
    </xf>
    <xf numFmtId="0" fontId="72" fillId="0" borderId="44" xfId="0" applyFont="1" applyFill="1" applyBorder="1" applyAlignment="1">
      <alignment horizontal="left" vertical="center" wrapText="1"/>
    </xf>
    <xf numFmtId="0" fontId="72" fillId="0" borderId="68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7" fillId="0" borderId="44" xfId="0" applyFont="1" applyFill="1" applyBorder="1" applyAlignment="1">
      <alignment horizontal="left" vertical="center" wrapText="1"/>
    </xf>
    <xf numFmtId="0" fontId="27" fillId="0" borderId="68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0" fontId="37" fillId="0" borderId="68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58" xfId="0" applyFont="1" applyFill="1" applyBorder="1" applyAlignment="1">
      <alignment horizontal="left" vertical="center" wrapText="1"/>
    </xf>
    <xf numFmtId="0" fontId="37" fillId="0" borderId="38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25" fillId="2" borderId="2" xfId="0" applyNumberFormat="1" applyFont="1" applyFill="1" applyBorder="1" applyAlignment="1">
      <alignment horizontal="center" vertical="center" wrapText="1"/>
    </xf>
    <xf numFmtId="2" fontId="56" fillId="0" borderId="55" xfId="0" applyNumberFormat="1" applyFont="1" applyFill="1" applyBorder="1" applyAlignment="1">
      <alignment horizontal="center" vertical="center" wrapText="1"/>
    </xf>
    <xf numFmtId="2" fontId="56" fillId="0" borderId="52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left" vertical="center"/>
    </xf>
    <xf numFmtId="0" fontId="35" fillId="0" borderId="18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10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2" fontId="12" fillId="0" borderId="55" xfId="0" applyNumberFormat="1" applyFont="1" applyFill="1" applyBorder="1" applyAlignment="1">
      <alignment horizontal="center" vertical="center"/>
    </xf>
    <xf numFmtId="2" fontId="12" fillId="0" borderId="52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3" fontId="11" fillId="0" borderId="38" xfId="0" applyNumberFormat="1" applyFont="1" applyFill="1" applyBorder="1" applyAlignment="1">
      <alignment horizontal="center" vertical="center" wrapText="1"/>
    </xf>
    <xf numFmtId="3" fontId="28" fillId="0" borderId="31" xfId="0" applyNumberFormat="1" applyFont="1" applyFill="1" applyBorder="1" applyAlignment="1">
      <alignment horizontal="center" vertical="center" wrapText="1"/>
    </xf>
    <xf numFmtId="3" fontId="28" fillId="0" borderId="40" xfId="0" applyNumberFormat="1" applyFont="1" applyFill="1" applyBorder="1" applyAlignment="1">
      <alignment horizontal="center" vertical="center" wrapText="1"/>
    </xf>
    <xf numFmtId="167" fontId="11" fillId="0" borderId="55" xfId="0" applyNumberFormat="1" applyFont="1" applyFill="1" applyBorder="1" applyAlignment="1">
      <alignment horizontal="center" vertical="center" wrapText="1"/>
    </xf>
    <xf numFmtId="167" fontId="11" fillId="0" borderId="52" xfId="0" applyNumberFormat="1" applyFont="1" applyFill="1" applyBorder="1" applyAlignment="1">
      <alignment horizontal="center" vertical="center" wrapText="1"/>
    </xf>
    <xf numFmtId="3" fontId="11" fillId="0" borderId="55" xfId="0" applyNumberFormat="1" applyFont="1" applyFill="1" applyBorder="1" applyAlignment="1">
      <alignment horizontal="center" vertical="center" wrapText="1"/>
    </xf>
    <xf numFmtId="3" fontId="11" fillId="0" borderId="5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/>
    </xf>
    <xf numFmtId="0" fontId="0" fillId="0" borderId="2" xfId="0" applyFill="1" applyBorder="1" applyAlignment="1">
      <alignment vertical="center"/>
    </xf>
    <xf numFmtId="0" fontId="51" fillId="0" borderId="70" xfId="0" applyFont="1" applyFill="1" applyBorder="1" applyAlignment="1">
      <alignment horizontal="center" vertical="center" wrapText="1"/>
    </xf>
    <xf numFmtId="0" fontId="51" fillId="0" borderId="65" xfId="0" applyFont="1" applyFill="1" applyBorder="1" applyAlignment="1">
      <alignment horizontal="center" vertical="center" wrapText="1"/>
    </xf>
    <xf numFmtId="49" fontId="39" fillId="0" borderId="55" xfId="0" applyNumberFormat="1" applyFont="1" applyFill="1" applyBorder="1" applyAlignment="1">
      <alignment horizontal="center" vertical="center" wrapText="1"/>
    </xf>
    <xf numFmtId="49" fontId="39" fillId="0" borderId="50" xfId="0" applyNumberFormat="1" applyFont="1" applyFill="1" applyBorder="1" applyAlignment="1">
      <alignment horizontal="center" vertical="center" wrapText="1"/>
    </xf>
    <xf numFmtId="49" fontId="39" fillId="0" borderId="52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justify"/>
    </xf>
    <xf numFmtId="0" fontId="51" fillId="0" borderId="34" xfId="0" applyFont="1" applyFill="1" applyBorder="1" applyAlignment="1">
      <alignment horizontal="center" vertical="center" wrapText="1"/>
    </xf>
    <xf numFmtId="0" fontId="51" fillId="0" borderId="68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64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60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38" fillId="0" borderId="57" xfId="0" applyFont="1" applyFill="1" applyBorder="1" applyAlignment="1">
      <alignment horizontal="center" vertical="top" wrapText="1"/>
    </xf>
    <xf numFmtId="0" fontId="38" fillId="0" borderId="29" xfId="0" applyFont="1" applyFill="1" applyBorder="1" applyAlignment="1">
      <alignment horizontal="center" vertical="top" wrapText="1"/>
    </xf>
    <xf numFmtId="0" fontId="38" fillId="0" borderId="66" xfId="0" applyFont="1" applyFill="1" applyBorder="1" applyAlignment="1">
      <alignment horizontal="center" vertical="top" wrapText="1"/>
    </xf>
    <xf numFmtId="0" fontId="50" fillId="0" borderId="73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69" xfId="0" applyFont="1" applyFill="1" applyBorder="1" applyAlignment="1">
      <alignment horizontal="center" vertical="center" wrapText="1"/>
    </xf>
    <xf numFmtId="0" fontId="31" fillId="0" borderId="0" xfId="19" applyFont="1" applyFill="1" applyAlignment="1">
      <alignment horizontal="left" vertical="center" wrapText="1"/>
    </xf>
    <xf numFmtId="0" fontId="10" fillId="0" borderId="1" xfId="19" applyFont="1" applyFill="1" applyBorder="1" applyAlignment="1">
      <alignment horizontal="center" vertical="center" textRotation="90"/>
    </xf>
    <xf numFmtId="0" fontId="10" fillId="0" borderId="3" xfId="19" applyFont="1" applyFill="1" applyBorder="1" applyAlignment="1">
      <alignment horizontal="center" vertical="center" textRotation="90"/>
    </xf>
    <xf numFmtId="0" fontId="10" fillId="0" borderId="2" xfId="19" applyFont="1" applyFill="1" applyBorder="1" applyAlignment="1">
      <alignment horizontal="center" vertical="center" textRotation="90"/>
    </xf>
    <xf numFmtId="0" fontId="11" fillId="0" borderId="3" xfId="19" applyNumberFormat="1" applyFont="1" applyFill="1" applyBorder="1" applyAlignment="1">
      <alignment horizontal="center" wrapText="1"/>
    </xf>
    <xf numFmtId="0" fontId="11" fillId="0" borderId="2" xfId="19" applyNumberFormat="1" applyFont="1" applyFill="1" applyBorder="1" applyAlignment="1">
      <alignment horizontal="center" wrapText="1"/>
    </xf>
    <xf numFmtId="0" fontId="10" fillId="0" borderId="12" xfId="19" applyFont="1" applyFill="1" applyBorder="1" applyAlignment="1">
      <alignment horizontal="center" vertical="center" textRotation="90" wrapText="1"/>
    </xf>
    <xf numFmtId="0" fontId="10" fillId="0" borderId="14" xfId="19" applyFont="1" applyFill="1" applyBorder="1" applyAlignment="1">
      <alignment horizontal="center" vertical="center" textRotation="90" wrapText="1"/>
    </xf>
    <xf numFmtId="0" fontId="10" fillId="0" borderId="67" xfId="19" applyFont="1" applyFill="1" applyBorder="1" applyAlignment="1">
      <alignment horizontal="center" vertical="center" textRotation="90" wrapText="1"/>
    </xf>
    <xf numFmtId="0" fontId="10" fillId="0" borderId="33" xfId="19" applyFont="1" applyFill="1" applyBorder="1" applyAlignment="1">
      <alignment horizontal="center" vertical="center" textRotation="90"/>
    </xf>
    <xf numFmtId="0" fontId="10" fillId="0" borderId="66" xfId="19" applyFont="1" applyFill="1" applyBorder="1" applyAlignment="1">
      <alignment horizontal="center" vertical="center" textRotation="90"/>
    </xf>
    <xf numFmtId="0" fontId="10" fillId="0" borderId="4" xfId="19" applyFont="1" applyFill="1" applyBorder="1" applyAlignment="1">
      <alignment horizontal="center" vertical="center" textRotation="90"/>
    </xf>
    <xf numFmtId="0" fontId="21" fillId="0" borderId="0" xfId="19" applyFont="1" applyFill="1" applyBorder="1" applyAlignment="1">
      <alignment horizontal="center"/>
    </xf>
    <xf numFmtId="0" fontId="13" fillId="0" borderId="0" xfId="19" applyFont="1" applyFill="1" applyBorder="1" applyAlignment="1">
      <alignment horizontal="center"/>
    </xf>
    <xf numFmtId="0" fontId="11" fillId="0" borderId="5" xfId="19" applyFont="1" applyFill="1" applyBorder="1" applyAlignment="1">
      <alignment horizontal="center"/>
    </xf>
    <xf numFmtId="0" fontId="11" fillId="0" borderId="31" xfId="19" applyFont="1" applyFill="1" applyBorder="1" applyAlignment="1">
      <alignment horizontal="center"/>
    </xf>
    <xf numFmtId="0" fontId="9" fillId="0" borderId="1" xfId="19" applyFont="1" applyFill="1" applyBorder="1" applyAlignment="1">
      <alignment horizontal="center" vertical="center"/>
    </xf>
    <xf numFmtId="0" fontId="9" fillId="0" borderId="2" xfId="19" applyFont="1" applyFill="1" applyBorder="1" applyAlignment="1">
      <alignment horizontal="center" vertical="center"/>
    </xf>
    <xf numFmtId="0" fontId="37" fillId="0" borderId="55" xfId="19" applyFont="1" applyFill="1" applyBorder="1" applyAlignment="1">
      <alignment horizontal="center" vertical="center"/>
    </xf>
    <xf numFmtId="0" fontId="37" fillId="0" borderId="50" xfId="19" applyFont="1" applyFill="1" applyBorder="1" applyAlignment="1">
      <alignment horizontal="center" vertical="center"/>
    </xf>
    <xf numFmtId="0" fontId="37" fillId="0" borderId="52" xfId="19" applyFont="1" applyFill="1" applyBorder="1" applyAlignment="1">
      <alignment horizontal="center" vertical="center"/>
    </xf>
    <xf numFmtId="0" fontId="95" fillId="0" borderId="0" xfId="23" applyFont="1" applyAlignment="1">
      <alignment horizontal="left" vertical="center" wrapText="1"/>
    </xf>
    <xf numFmtId="0" fontId="73" fillId="0" borderId="21" xfId="23" applyFont="1" applyFill="1" applyBorder="1" applyAlignment="1">
      <alignment horizontal="center" vertical="center" wrapText="1"/>
    </xf>
    <xf numFmtId="0" fontId="91" fillId="0" borderId="59" xfId="23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9" fillId="0" borderId="55" xfId="0" applyFont="1" applyFill="1" applyBorder="1" applyAlignment="1">
      <alignment horizontal="center" vertical="center" wrapText="1"/>
    </xf>
    <xf numFmtId="0" fontId="69" fillId="0" borderId="52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 horizontal="center" vertical="center"/>
    </xf>
    <xf numFmtId="0" fontId="69" fillId="0" borderId="1" xfId="0" applyFont="1" applyFill="1" applyBorder="1" applyAlignment="1">
      <alignment horizontal="center" vertical="center" wrapText="1"/>
    </xf>
    <xf numFmtId="0" fontId="69" fillId="0" borderId="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168" fontId="54" fillId="0" borderId="36" xfId="0" applyNumberFormat="1" applyFont="1" applyFill="1" applyBorder="1" applyAlignment="1">
      <alignment vertical="center" wrapText="1"/>
    </xf>
    <xf numFmtId="168" fontId="54" fillId="0" borderId="15" xfId="0" applyNumberFormat="1" applyFont="1" applyFill="1" applyBorder="1" applyAlignment="1">
      <alignment vertical="center" wrapText="1"/>
    </xf>
    <xf numFmtId="168" fontId="54" fillId="0" borderId="4" xfId="0" applyNumberFormat="1" applyFont="1" applyFill="1" applyBorder="1" applyAlignment="1">
      <alignment vertical="center" wrapText="1"/>
    </xf>
    <xf numFmtId="168" fontId="54" fillId="0" borderId="0" xfId="0" applyNumberFormat="1" applyFont="1" applyFill="1" applyBorder="1" applyAlignment="1">
      <alignment vertical="center" wrapText="1"/>
    </xf>
    <xf numFmtId="168" fontId="54" fillId="0" borderId="31" xfId="0" applyNumberFormat="1" applyFont="1" applyFill="1" applyBorder="1" applyAlignment="1">
      <alignment vertical="center" wrapText="1"/>
    </xf>
    <xf numFmtId="168" fontId="54" fillId="0" borderId="9" xfId="0" applyNumberFormat="1" applyFont="1" applyFill="1" applyBorder="1" applyAlignment="1">
      <alignment vertical="center" wrapText="1"/>
    </xf>
    <xf numFmtId="167" fontId="41" fillId="0" borderId="46" xfId="0" applyNumberFormat="1" applyFont="1" applyFill="1" applyBorder="1" applyAlignment="1">
      <alignment horizontal="center" vertical="center"/>
    </xf>
    <xf numFmtId="167" fontId="41" fillId="0" borderId="80" xfId="0" applyNumberFormat="1" applyFont="1" applyFill="1" applyBorder="1" applyAlignment="1">
      <alignment horizontal="center" vertical="center"/>
    </xf>
    <xf numFmtId="167" fontId="41" fillId="0" borderId="24" xfId="0" applyNumberFormat="1" applyFont="1" applyFill="1" applyBorder="1" applyAlignment="1">
      <alignment horizontal="center" vertical="center"/>
    </xf>
    <xf numFmtId="167" fontId="41" fillId="0" borderId="62" xfId="0" applyNumberFormat="1" applyFont="1" applyFill="1" applyBorder="1" applyAlignment="1">
      <alignment horizontal="center" vertical="center"/>
    </xf>
    <xf numFmtId="167" fontId="41" fillId="0" borderId="7" xfId="0" applyNumberFormat="1" applyFont="1" applyFill="1" applyBorder="1" applyAlignment="1">
      <alignment horizontal="center" vertical="center"/>
    </xf>
    <xf numFmtId="167" fontId="41" fillId="0" borderId="79" xfId="0" applyNumberFormat="1" applyFont="1" applyFill="1" applyBorder="1" applyAlignment="1">
      <alignment horizontal="center" vertical="center"/>
    </xf>
    <xf numFmtId="170" fontId="41" fillId="0" borderId="26" xfId="1" applyNumberFormat="1" applyFont="1" applyFill="1" applyBorder="1" applyAlignment="1">
      <alignment horizontal="center" vertical="center"/>
    </xf>
    <xf numFmtId="170" fontId="41" fillId="0" borderId="8" xfId="1" applyNumberFormat="1" applyFont="1" applyFill="1" applyBorder="1" applyAlignment="1">
      <alignment horizontal="center" vertical="center"/>
    </xf>
    <xf numFmtId="170" fontId="41" fillId="0" borderId="56" xfId="1" applyNumberFormat="1" applyFont="1" applyFill="1" applyBorder="1" applyAlignment="1">
      <alignment horizontal="center" vertical="center"/>
    </xf>
    <xf numFmtId="170" fontId="41" fillId="0" borderId="18" xfId="1" applyNumberFormat="1" applyFont="1" applyFill="1" applyBorder="1" applyAlignment="1">
      <alignment horizontal="center" vertical="center"/>
    </xf>
    <xf numFmtId="170" fontId="41" fillId="0" borderId="68" xfId="1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1" fontId="54" fillId="0" borderId="71" xfId="0" applyNumberFormat="1" applyFont="1" applyFill="1" applyBorder="1" applyAlignment="1">
      <alignment horizontal="center" vertical="center"/>
    </xf>
    <xf numFmtId="1" fontId="54" fillId="0" borderId="42" xfId="0" applyNumberFormat="1" applyFont="1" applyFill="1" applyBorder="1" applyAlignment="1">
      <alignment horizontal="center" vertical="center"/>
    </xf>
    <xf numFmtId="1" fontId="54" fillId="0" borderId="78" xfId="0" applyNumberFormat="1" applyFont="1" applyFill="1" applyBorder="1" applyAlignment="1">
      <alignment horizontal="center" vertical="center"/>
    </xf>
    <xf numFmtId="1" fontId="54" fillId="0" borderId="70" xfId="0" applyNumberFormat="1" applyFont="1" applyFill="1" applyBorder="1" applyAlignment="1">
      <alignment horizontal="center" vertical="center"/>
    </xf>
    <xf numFmtId="1" fontId="54" fillId="0" borderId="72" xfId="0" applyNumberFormat="1" applyFont="1" applyFill="1" applyBorder="1" applyAlignment="1">
      <alignment horizontal="center" vertical="center"/>
    </xf>
    <xf numFmtId="1" fontId="54" fillId="0" borderId="47" xfId="0" applyNumberFormat="1" applyFont="1" applyFill="1" applyBorder="1" applyAlignment="1">
      <alignment horizontal="center" vertical="center"/>
    </xf>
    <xf numFmtId="0" fontId="54" fillId="0" borderId="61" xfId="0" applyFont="1" applyFill="1" applyBorder="1" applyAlignment="1">
      <alignment horizontal="center"/>
    </xf>
    <xf numFmtId="0" fontId="54" fillId="0" borderId="60" xfId="0" applyFont="1" applyFill="1" applyBorder="1" applyAlignment="1">
      <alignment horizontal="center"/>
    </xf>
    <xf numFmtId="0" fontId="58" fillId="0" borderId="58" xfId="0" applyFont="1" applyFill="1" applyBorder="1" applyAlignment="1">
      <alignment horizontal="center" wrapText="1"/>
    </xf>
    <xf numFmtId="0" fontId="58" fillId="0" borderId="18" xfId="0" applyFont="1" applyFill="1" applyBorder="1" applyAlignment="1">
      <alignment horizontal="center" wrapText="1"/>
    </xf>
    <xf numFmtId="49" fontId="54" fillId="0" borderId="5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9" fontId="5" fillId="0" borderId="31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167" fontId="41" fillId="0" borderId="71" xfId="0" applyNumberFormat="1" applyFont="1" applyFill="1" applyBorder="1" applyAlignment="1">
      <alignment horizontal="center" vertical="center"/>
    </xf>
    <xf numFmtId="167" fontId="41" fillId="0" borderId="78" xfId="0" applyNumberFormat="1" applyFont="1" applyFill="1" applyBorder="1" applyAlignment="1">
      <alignment horizontal="center" vertical="center"/>
    </xf>
    <xf numFmtId="167" fontId="41" fillId="0" borderId="74" xfId="0" applyNumberFormat="1" applyFont="1" applyFill="1" applyBorder="1" applyAlignment="1">
      <alignment horizontal="center" vertical="center"/>
    </xf>
    <xf numFmtId="167" fontId="41" fillId="0" borderId="8" xfId="0" applyNumberFormat="1" applyFont="1" applyFill="1" applyBorder="1" applyAlignment="1">
      <alignment horizontal="center" vertical="center"/>
    </xf>
    <xf numFmtId="167" fontId="41" fillId="0" borderId="56" xfId="0" applyNumberFormat="1" applyFont="1" applyFill="1" applyBorder="1" applyAlignment="1">
      <alignment horizontal="center" vertical="center"/>
    </xf>
    <xf numFmtId="167" fontId="41" fillId="0" borderId="58" xfId="0" applyNumberFormat="1" applyFont="1" applyFill="1" applyBorder="1" applyAlignment="1">
      <alignment horizontal="center" vertical="center"/>
    </xf>
    <xf numFmtId="167" fontId="41" fillId="0" borderId="18" xfId="0" applyNumberFormat="1" applyFont="1" applyFill="1" applyBorder="1" applyAlignment="1">
      <alignment horizontal="center" vertical="center"/>
    </xf>
    <xf numFmtId="167" fontId="41" fillId="0" borderId="68" xfId="0" applyNumberFormat="1" applyFont="1" applyFill="1" applyBorder="1" applyAlignment="1">
      <alignment horizontal="center" vertical="center"/>
    </xf>
    <xf numFmtId="167" fontId="41" fillId="0" borderId="72" xfId="0" applyNumberFormat="1" applyFont="1" applyFill="1" applyBorder="1" applyAlignment="1">
      <alignment horizontal="center" vertical="center"/>
    </xf>
    <xf numFmtId="167" fontId="41" fillId="0" borderId="47" xfId="0" applyNumberFormat="1" applyFont="1" applyFill="1" applyBorder="1" applyAlignment="1">
      <alignment horizontal="center" vertical="center"/>
    </xf>
    <xf numFmtId="167" fontId="41" fillId="0" borderId="40" xfId="0" applyNumberFormat="1" applyFont="1" applyFill="1" applyBorder="1" applyAlignment="1">
      <alignment horizontal="center" vertical="center"/>
    </xf>
    <xf numFmtId="167" fontId="41" fillId="0" borderId="30" xfId="0" applyNumberFormat="1" applyFont="1" applyFill="1" applyBorder="1" applyAlignment="1">
      <alignment horizontal="center" vertical="center"/>
    </xf>
    <xf numFmtId="168" fontId="54" fillId="0" borderId="57" xfId="0" applyNumberFormat="1" applyFont="1" applyFill="1" applyBorder="1" applyAlignment="1">
      <alignment horizontal="left" vertical="top" wrapText="1"/>
    </xf>
    <xf numFmtId="168" fontId="54" fillId="0" borderId="61" xfId="0" applyNumberFormat="1" applyFont="1" applyFill="1" applyBorder="1" applyAlignment="1">
      <alignment horizontal="left" vertical="top" wrapText="1"/>
    </xf>
    <xf numFmtId="167" fontId="41" fillId="0" borderId="53" xfId="0" applyNumberFormat="1" applyFont="1" applyFill="1" applyBorder="1" applyAlignment="1">
      <alignment horizontal="center" vertical="center"/>
    </xf>
    <xf numFmtId="167" fontId="41" fillId="0" borderId="13" xfId="0" applyNumberFormat="1" applyFont="1" applyFill="1" applyBorder="1" applyAlignment="1">
      <alignment horizontal="center" vertical="center"/>
    </xf>
    <xf numFmtId="167" fontId="41" fillId="0" borderId="61" xfId="0" applyNumberFormat="1" applyFont="1" applyFill="1" applyBorder="1" applyAlignment="1">
      <alignment horizontal="center" vertical="center"/>
    </xf>
    <xf numFmtId="166" fontId="41" fillId="0" borderId="53" xfId="0" applyNumberFormat="1" applyFont="1" applyFill="1" applyBorder="1" applyAlignment="1">
      <alignment horizontal="center" vertical="center"/>
    </xf>
    <xf numFmtId="166" fontId="41" fillId="0" borderId="13" xfId="0" applyNumberFormat="1" applyFont="1" applyFill="1" applyBorder="1" applyAlignment="1">
      <alignment horizontal="center" vertical="center"/>
    </xf>
    <xf numFmtId="166" fontId="41" fillId="0" borderId="41" xfId="0" applyNumberFormat="1" applyFont="1" applyFill="1" applyBorder="1" applyAlignment="1">
      <alignment horizontal="center" vertical="center"/>
    </xf>
    <xf numFmtId="168" fontId="54" fillId="0" borderId="29" xfId="0" applyNumberFormat="1" applyFont="1" applyFill="1" applyBorder="1" applyAlignment="1">
      <alignment horizontal="left" vertical="top" wrapText="1"/>
    </xf>
    <xf numFmtId="168" fontId="54" fillId="0" borderId="19" xfId="0" applyNumberFormat="1" applyFont="1" applyFill="1" applyBorder="1" applyAlignment="1">
      <alignment horizontal="left" vertical="top" wrapText="1"/>
    </xf>
    <xf numFmtId="167" fontId="41" fillId="0" borderId="20" xfId="0" applyNumberFormat="1" applyFont="1" applyFill="1" applyBorder="1" applyAlignment="1">
      <alignment horizontal="center" vertical="center"/>
    </xf>
    <xf numFmtId="167" fontId="41" fillId="0" borderId="16" xfId="0" applyNumberFormat="1" applyFont="1" applyFill="1" applyBorder="1" applyAlignment="1">
      <alignment horizontal="center" vertical="center"/>
    </xf>
    <xf numFmtId="167" fontId="41" fillId="0" borderId="19" xfId="0" applyNumberFormat="1" applyFont="1" applyFill="1" applyBorder="1" applyAlignment="1">
      <alignment horizontal="center" vertical="center"/>
    </xf>
    <xf numFmtId="166" fontId="41" fillId="0" borderId="20" xfId="0" applyNumberFormat="1" applyFont="1" applyFill="1" applyBorder="1" applyAlignment="1">
      <alignment horizontal="center"/>
    </xf>
    <xf numFmtId="166" fontId="41" fillId="0" borderId="16" xfId="0" applyNumberFormat="1" applyFont="1" applyFill="1" applyBorder="1" applyAlignment="1">
      <alignment horizontal="center"/>
    </xf>
    <xf numFmtId="166" fontId="41" fillId="0" borderId="43" xfId="0" applyNumberFormat="1" applyFont="1" applyFill="1" applyBorder="1" applyAlignment="1">
      <alignment horizontal="center"/>
    </xf>
    <xf numFmtId="0" fontId="54" fillId="0" borderId="55" xfId="0" applyFont="1" applyFill="1" applyBorder="1" applyAlignment="1">
      <alignment horizontal="left" vertical="center" wrapText="1"/>
    </xf>
    <xf numFmtId="0" fontId="54" fillId="0" borderId="73" xfId="0" applyFont="1" applyFill="1" applyBorder="1" applyAlignment="1">
      <alignment horizontal="left" vertical="center" wrapText="1"/>
    </xf>
    <xf numFmtId="49" fontId="54" fillId="0" borderId="51" xfId="0" applyNumberFormat="1" applyFont="1" applyFill="1" applyBorder="1" applyAlignment="1">
      <alignment horizontal="center" vertical="center"/>
    </xf>
    <xf numFmtId="49" fontId="54" fillId="0" borderId="50" xfId="0" applyNumberFormat="1" applyFont="1" applyFill="1" applyBorder="1" applyAlignment="1">
      <alignment horizontal="center" vertical="center"/>
    </xf>
    <xf numFmtId="49" fontId="54" fillId="0" borderId="73" xfId="0" applyNumberFormat="1" applyFont="1" applyFill="1" applyBorder="1" applyAlignment="1">
      <alignment horizontal="center" vertical="center"/>
    </xf>
    <xf numFmtId="49" fontId="54" fillId="0" borderId="52" xfId="0" applyNumberFormat="1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left"/>
    </xf>
    <xf numFmtId="0" fontId="54" fillId="0" borderId="16" xfId="0" applyFont="1" applyFill="1" applyBorder="1" applyAlignment="1">
      <alignment horizontal="left"/>
    </xf>
    <xf numFmtId="0" fontId="54" fillId="0" borderId="19" xfId="0" applyFont="1" applyFill="1" applyBorder="1" applyAlignment="1">
      <alignment horizontal="left"/>
    </xf>
    <xf numFmtId="167" fontId="41" fillId="0" borderId="20" xfId="0" applyNumberFormat="1" applyFont="1" applyFill="1" applyBorder="1" applyAlignment="1">
      <alignment horizontal="center"/>
    </xf>
    <xf numFmtId="167" fontId="41" fillId="0" borderId="19" xfId="0" applyNumberFormat="1" applyFont="1" applyFill="1" applyBorder="1" applyAlignment="1">
      <alignment horizontal="center"/>
    </xf>
    <xf numFmtId="167" fontId="41" fillId="0" borderId="16" xfId="0" applyNumberFormat="1" applyFont="1" applyFill="1" applyBorder="1" applyAlignment="1">
      <alignment horizontal="center"/>
    </xf>
    <xf numFmtId="167" fontId="41" fillId="0" borderId="43" xfId="0" applyNumberFormat="1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168" fontId="54" fillId="0" borderId="66" xfId="0" applyNumberFormat="1" applyFont="1" applyFill="1" applyBorder="1" applyAlignment="1">
      <alignment horizontal="left" vertical="top" wrapText="1"/>
    </xf>
    <xf numFmtId="168" fontId="54" fillId="0" borderId="69" xfId="0" applyNumberFormat="1" applyFont="1" applyFill="1" applyBorder="1" applyAlignment="1">
      <alignment horizontal="left" vertical="top" wrapText="1"/>
    </xf>
    <xf numFmtId="167" fontId="41" fillId="0" borderId="75" xfId="0" applyNumberFormat="1" applyFont="1" applyFill="1" applyBorder="1" applyAlignment="1">
      <alignment horizontal="center"/>
    </xf>
    <xf numFmtId="167" fontId="41" fillId="0" borderId="54" xfId="0" applyNumberFormat="1" applyFont="1" applyFill="1" applyBorder="1" applyAlignment="1">
      <alignment horizontal="center"/>
    </xf>
    <xf numFmtId="167" fontId="41" fillId="0" borderId="69" xfId="0" applyNumberFormat="1" applyFont="1" applyFill="1" applyBorder="1" applyAlignment="1">
      <alignment horizontal="center"/>
    </xf>
    <xf numFmtId="166" fontId="41" fillId="0" borderId="75" xfId="0" applyNumberFormat="1" applyFont="1" applyFill="1" applyBorder="1" applyAlignment="1">
      <alignment horizontal="center"/>
    </xf>
    <xf numFmtId="166" fontId="41" fillId="0" borderId="54" xfId="0" applyNumberFormat="1" applyFont="1" applyFill="1" applyBorder="1" applyAlignment="1">
      <alignment horizontal="center"/>
    </xf>
    <xf numFmtId="166" fontId="41" fillId="0" borderId="45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76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4" fillId="0" borderId="60" xfId="0" applyFont="1" applyFill="1" applyBorder="1" applyAlignment="1">
      <alignment horizontal="center" wrapText="1"/>
    </xf>
    <xf numFmtId="0" fontId="54" fillId="0" borderId="58" xfId="0" applyFont="1" applyFill="1" applyBorder="1" applyAlignment="1">
      <alignment horizontal="center"/>
    </xf>
    <xf numFmtId="0" fontId="54" fillId="0" borderId="59" xfId="0" applyFont="1" applyFill="1" applyBorder="1" applyAlignment="1">
      <alignment horizontal="center"/>
    </xf>
    <xf numFmtId="0" fontId="54" fillId="0" borderId="18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 wrapText="1"/>
    </xf>
    <xf numFmtId="0" fontId="0" fillId="0" borderId="19" xfId="0" applyFill="1" applyBorder="1"/>
    <xf numFmtId="0" fontId="47" fillId="0" borderId="9" xfId="0" applyFont="1" applyFill="1" applyBorder="1" applyAlignment="1">
      <alignment horizontal="center"/>
    </xf>
    <xf numFmtId="167" fontId="54" fillId="0" borderId="20" xfId="0" applyNumberFormat="1" applyFont="1" applyFill="1" applyBorder="1" applyAlignment="1">
      <alignment horizontal="center"/>
    </xf>
    <xf numFmtId="167" fontId="54" fillId="0" borderId="16" xfId="0" applyNumberFormat="1" applyFont="1" applyFill="1" applyBorder="1" applyAlignment="1">
      <alignment horizontal="center"/>
    </xf>
    <xf numFmtId="167" fontId="54" fillId="0" borderId="43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left"/>
    </xf>
    <xf numFmtId="0" fontId="41" fillId="0" borderId="16" xfId="0" applyFont="1" applyFill="1" applyBorder="1" applyAlignment="1">
      <alignment horizontal="left"/>
    </xf>
    <xf numFmtId="0" fontId="41" fillId="0" borderId="19" xfId="0" applyFont="1" applyFill="1" applyBorder="1" applyAlignment="1">
      <alignment horizontal="left"/>
    </xf>
    <xf numFmtId="0" fontId="54" fillId="0" borderId="57" xfId="0" applyFont="1" applyFill="1" applyBorder="1" applyAlignment="1">
      <alignment horizontal="left"/>
    </xf>
    <xf numFmtId="0" fontId="54" fillId="0" borderId="13" xfId="0" applyFont="1" applyFill="1" applyBorder="1" applyAlignment="1">
      <alignment horizontal="left"/>
    </xf>
    <xf numFmtId="0" fontId="54" fillId="0" borderId="61" xfId="0" applyFont="1" applyFill="1" applyBorder="1" applyAlignment="1">
      <alignment horizontal="left"/>
    </xf>
    <xf numFmtId="167" fontId="54" fillId="0" borderId="53" xfId="0" applyNumberFormat="1" applyFont="1" applyFill="1" applyBorder="1" applyAlignment="1">
      <alignment horizontal="center"/>
    </xf>
    <xf numFmtId="167" fontId="54" fillId="0" borderId="61" xfId="0" applyNumberFormat="1" applyFont="1" applyFill="1" applyBorder="1" applyAlignment="1">
      <alignment horizontal="center"/>
    </xf>
    <xf numFmtId="167" fontId="54" fillId="0" borderId="13" xfId="0" applyNumberFormat="1" applyFont="1" applyFill="1" applyBorder="1" applyAlignment="1">
      <alignment horizontal="center"/>
    </xf>
    <xf numFmtId="167" fontId="54" fillId="0" borderId="41" xfId="0" applyNumberFormat="1" applyFont="1" applyFill="1" applyBorder="1" applyAlignment="1">
      <alignment horizontal="center"/>
    </xf>
    <xf numFmtId="170" fontId="41" fillId="0" borderId="37" xfId="1" applyNumberFormat="1" applyFont="1" applyFill="1" applyBorder="1" applyAlignment="1">
      <alignment horizontal="center" vertical="center"/>
    </xf>
    <xf numFmtId="170" fontId="41" fillId="0" borderId="47" xfId="1" applyNumberFormat="1" applyFont="1" applyFill="1" applyBorder="1" applyAlignment="1">
      <alignment horizontal="center" vertical="center"/>
    </xf>
    <xf numFmtId="170" fontId="41" fillId="0" borderId="30" xfId="1" applyNumberFormat="1" applyFont="1" applyFill="1" applyBorder="1" applyAlignment="1">
      <alignment horizontal="center" vertical="center"/>
    </xf>
    <xf numFmtId="1" fontId="54" fillId="0" borderId="74" xfId="0" applyNumberFormat="1" applyFont="1" applyFill="1" applyBorder="1" applyAlignment="1">
      <alignment horizontal="center" vertical="center"/>
    </xf>
    <xf numFmtId="1" fontId="54" fillId="0" borderId="25" xfId="0" applyNumberFormat="1" applyFont="1" applyFill="1" applyBorder="1" applyAlignment="1">
      <alignment horizontal="center" vertical="center"/>
    </xf>
    <xf numFmtId="1" fontId="54" fillId="0" borderId="34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/>
    </xf>
    <xf numFmtId="0" fontId="41" fillId="0" borderId="29" xfId="0" applyFont="1" applyFill="1" applyBorder="1" applyAlignment="1">
      <alignment horizontal="left" wrapText="1"/>
    </xf>
    <xf numFmtId="0" fontId="0" fillId="0" borderId="16" xfId="0" applyFill="1" applyBorder="1"/>
    <xf numFmtId="0" fontId="0" fillId="0" borderId="43" xfId="0" applyFill="1" applyBorder="1"/>
    <xf numFmtId="0" fontId="41" fillId="0" borderId="31" xfId="0" applyFont="1" applyFill="1" applyBorder="1" applyAlignment="1">
      <alignment horizontal="left"/>
    </xf>
    <xf numFmtId="0" fontId="41" fillId="0" borderId="9" xfId="0" applyFont="1" applyFill="1" applyBorder="1" applyAlignment="1">
      <alignment horizontal="left"/>
    </xf>
    <xf numFmtId="0" fontId="41" fillId="0" borderId="77" xfId="0" applyFont="1" applyFill="1" applyBorder="1" applyAlignment="1">
      <alignment horizontal="left"/>
    </xf>
    <xf numFmtId="167" fontId="41" fillId="0" borderId="56" xfId="0" applyNumberFormat="1" applyFont="1" applyFill="1" applyBorder="1" applyAlignment="1">
      <alignment horizontal="center"/>
    </xf>
    <xf numFmtId="167" fontId="41" fillId="0" borderId="77" xfId="0" applyNumberFormat="1" applyFont="1" applyFill="1" applyBorder="1" applyAlignment="1">
      <alignment horizontal="center"/>
    </xf>
    <xf numFmtId="167" fontId="41" fillId="0" borderId="9" xfId="0" applyNumberFormat="1" applyFont="1" applyFill="1" applyBorder="1" applyAlignment="1">
      <alignment horizontal="center"/>
    </xf>
    <xf numFmtId="167" fontId="41" fillId="0" borderId="40" xfId="0" applyNumberFormat="1" applyFont="1" applyFill="1" applyBorder="1" applyAlignment="1">
      <alignment horizontal="center"/>
    </xf>
    <xf numFmtId="0" fontId="41" fillId="0" borderId="33" xfId="0" applyFont="1" applyFill="1" applyBorder="1" applyAlignment="1">
      <alignment horizontal="left"/>
    </xf>
    <xf numFmtId="0" fontId="41" fillId="0" borderId="21" xfId="0" applyFont="1" applyFill="1" applyBorder="1" applyAlignment="1">
      <alignment horizontal="left"/>
    </xf>
    <xf numFmtId="0" fontId="41" fillId="0" borderId="35" xfId="0" applyFont="1" applyFill="1" applyBorder="1" applyAlignment="1">
      <alignment horizontal="left"/>
    </xf>
    <xf numFmtId="167" fontId="41" fillId="0" borderId="25" xfId="0" applyNumberFormat="1" applyFont="1" applyFill="1" applyBorder="1" applyAlignment="1">
      <alignment horizontal="center"/>
    </xf>
    <xf numFmtId="167" fontId="41" fillId="0" borderId="35" xfId="0" applyNumberFormat="1" applyFont="1" applyFill="1" applyBorder="1" applyAlignment="1">
      <alignment horizontal="center"/>
    </xf>
    <xf numFmtId="167" fontId="41" fillId="0" borderId="21" xfId="0" applyNumberFormat="1" applyFont="1" applyFill="1" applyBorder="1" applyAlignment="1">
      <alignment horizontal="center"/>
    </xf>
    <xf numFmtId="167" fontId="41" fillId="0" borderId="48" xfId="0" applyNumberFormat="1" applyFont="1" applyFill="1" applyBorder="1" applyAlignment="1">
      <alignment horizontal="center"/>
    </xf>
    <xf numFmtId="0" fontId="54" fillId="0" borderId="75" xfId="0" applyFont="1" applyFill="1" applyBorder="1" applyAlignment="1">
      <alignment horizontal="center"/>
    </xf>
    <xf numFmtId="0" fontId="54" fillId="0" borderId="54" xfId="0" applyFont="1" applyFill="1" applyBorder="1" applyAlignment="1">
      <alignment horizontal="center"/>
    </xf>
    <xf numFmtId="0" fontId="54" fillId="0" borderId="69" xfId="0" applyFont="1" applyFill="1" applyBorder="1" applyAlignment="1">
      <alignment horizontal="center"/>
    </xf>
    <xf numFmtId="0" fontId="54" fillId="0" borderId="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6" xfId="0" applyFont="1" applyFill="1" applyBorder="1" applyAlignment="1">
      <alignment horizontal="center" vertical="center"/>
    </xf>
    <xf numFmtId="0" fontId="54" fillId="0" borderId="53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4" fillId="0" borderId="74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0" fontId="54" fillId="0" borderId="38" xfId="0" applyFont="1" applyFill="1" applyBorder="1" applyAlignment="1">
      <alignment horizontal="center" wrapText="1"/>
    </xf>
    <xf numFmtId="0" fontId="54" fillId="0" borderId="56" xfId="0" applyFont="1" applyFill="1" applyBorder="1" applyAlignment="1">
      <alignment horizontal="center" wrapText="1"/>
    </xf>
    <xf numFmtId="0" fontId="54" fillId="0" borderId="9" xfId="0" applyFont="1" applyFill="1" applyBorder="1" applyAlignment="1">
      <alignment horizontal="center" wrapText="1"/>
    </xf>
    <xf numFmtId="0" fontId="54" fillId="0" borderId="40" xfId="0" applyFont="1" applyFill="1" applyBorder="1" applyAlignment="1">
      <alignment horizontal="center" wrapText="1"/>
    </xf>
    <xf numFmtId="0" fontId="54" fillId="0" borderId="75" xfId="0" applyFont="1" applyFill="1" applyBorder="1" applyAlignment="1">
      <alignment horizontal="center" wrapText="1"/>
    </xf>
    <xf numFmtId="0" fontId="54" fillId="0" borderId="69" xfId="0" applyFont="1" applyFill="1" applyBorder="1" applyAlignment="1">
      <alignment horizontal="center" wrapText="1"/>
    </xf>
    <xf numFmtId="0" fontId="54" fillId="0" borderId="66" xfId="0" applyFont="1" applyFill="1" applyBorder="1" applyAlignment="1">
      <alignment horizontal="left"/>
    </xf>
    <xf numFmtId="0" fontId="54" fillId="0" borderId="54" xfId="0" applyFont="1" applyFill="1" applyBorder="1" applyAlignment="1">
      <alignment horizontal="left"/>
    </xf>
    <xf numFmtId="0" fontId="54" fillId="0" borderId="69" xfId="0" applyFont="1" applyFill="1" applyBorder="1" applyAlignment="1">
      <alignment horizontal="left"/>
    </xf>
    <xf numFmtId="167" fontId="41" fillId="0" borderId="45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 wrapText="1"/>
    </xf>
    <xf numFmtId="0" fontId="38" fillId="0" borderId="55" xfId="0" applyFont="1" applyFill="1" applyBorder="1" applyAlignment="1">
      <alignment horizontal="center" vertical="center" wrapText="1"/>
    </xf>
    <xf numFmtId="0" fontId="38" fillId="0" borderId="50" xfId="0" applyFont="1" applyFill="1" applyBorder="1" applyAlignment="1">
      <alignment horizontal="center" vertical="center" wrapText="1"/>
    </xf>
    <xf numFmtId="0" fontId="38" fillId="0" borderId="52" xfId="0" applyFont="1" applyFill="1" applyBorder="1" applyAlignment="1">
      <alignment horizontal="center" vertical="center" wrapText="1"/>
    </xf>
    <xf numFmtId="0" fontId="48" fillId="0" borderId="55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 wrapText="1"/>
    </xf>
    <xf numFmtId="0" fontId="48" fillId="0" borderId="52" xfId="0" applyFont="1" applyFill="1" applyBorder="1" applyAlignment="1">
      <alignment horizontal="center" vertical="center" wrapText="1"/>
    </xf>
    <xf numFmtId="0" fontId="38" fillId="0" borderId="55" xfId="0" applyFont="1" applyFill="1" applyBorder="1" applyAlignment="1">
      <alignment horizontal="center" vertical="top" wrapText="1"/>
    </xf>
    <xf numFmtId="0" fontId="38" fillId="0" borderId="50" xfId="0" applyFont="1" applyFill="1" applyBorder="1" applyAlignment="1">
      <alignment horizontal="center" vertical="top" wrapText="1"/>
    </xf>
    <xf numFmtId="0" fontId="38" fillId="0" borderId="52" xfId="0" applyFont="1" applyFill="1" applyBorder="1" applyAlignment="1">
      <alignment horizontal="center" vertical="top" wrapText="1"/>
    </xf>
    <xf numFmtId="167" fontId="38" fillId="0" borderId="55" xfId="0" applyNumberFormat="1" applyFont="1" applyFill="1" applyBorder="1" applyAlignment="1">
      <alignment horizontal="center" vertical="center"/>
    </xf>
    <xf numFmtId="167" fontId="38" fillId="0" borderId="50" xfId="0" applyNumberFormat="1" applyFont="1" applyFill="1" applyBorder="1" applyAlignment="1">
      <alignment horizontal="center" vertical="center"/>
    </xf>
    <xf numFmtId="167" fontId="38" fillId="0" borderId="52" xfId="0" applyNumberFormat="1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 wrapText="1"/>
    </xf>
    <xf numFmtId="0" fontId="38" fillId="0" borderId="38" xfId="0" applyFont="1" applyFill="1" applyBorder="1" applyAlignment="1">
      <alignment horizontal="center" vertical="top" wrapText="1"/>
    </xf>
    <xf numFmtId="0" fontId="48" fillId="0" borderId="5" xfId="0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center" vertical="center" wrapText="1"/>
    </xf>
    <xf numFmtId="167" fontId="38" fillId="0" borderId="5" xfId="0" applyNumberFormat="1" applyFont="1" applyFill="1" applyBorder="1" applyAlignment="1">
      <alignment horizontal="center" vertical="center"/>
    </xf>
    <xf numFmtId="167" fontId="38" fillId="0" borderId="10" xfId="0" applyNumberFormat="1" applyFont="1" applyFill="1" applyBorder="1" applyAlignment="1">
      <alignment horizontal="center" vertical="center"/>
    </xf>
    <xf numFmtId="167" fontId="38" fillId="0" borderId="38" xfId="0" applyNumberFormat="1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center" vertical="center" wrapText="1"/>
    </xf>
    <xf numFmtId="167" fontId="38" fillId="0" borderId="4" xfId="0" applyNumberFormat="1" applyFont="1" applyFill="1" applyBorder="1" applyAlignment="1">
      <alignment horizontal="center" vertical="center"/>
    </xf>
    <xf numFmtId="167" fontId="38" fillId="0" borderId="0" xfId="0" applyNumberFormat="1" applyFont="1" applyFill="1" applyBorder="1" applyAlignment="1">
      <alignment horizontal="center" vertical="center"/>
    </xf>
    <xf numFmtId="167" fontId="38" fillId="0" borderId="39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center" vertical="top" wrapText="1"/>
    </xf>
    <xf numFmtId="0" fontId="38" fillId="0" borderId="27" xfId="0" applyFont="1" applyFill="1" applyBorder="1" applyAlignment="1">
      <alignment horizontal="center" vertical="top" wrapText="1"/>
    </xf>
    <xf numFmtId="0" fontId="38" fillId="0" borderId="64" xfId="0" applyFont="1" applyFill="1" applyBorder="1" applyAlignment="1">
      <alignment horizontal="center" vertical="top" wrapText="1"/>
    </xf>
    <xf numFmtId="0" fontId="38" fillId="0" borderId="28" xfId="0" applyFont="1" applyFill="1" applyBorder="1" applyAlignment="1">
      <alignment horizontal="center" vertical="top" wrapText="1"/>
    </xf>
    <xf numFmtId="0" fontId="51" fillId="0" borderId="73" xfId="0" applyFont="1" applyFill="1" applyBorder="1" applyAlignment="1">
      <alignment horizontal="center" vertical="top" wrapText="1"/>
    </xf>
    <xf numFmtId="0" fontId="51" fillId="0" borderId="64" xfId="0" applyFont="1" applyFill="1" applyBorder="1" applyAlignment="1">
      <alignment horizontal="center" vertical="top" wrapText="1"/>
    </xf>
    <xf numFmtId="0" fontId="51" fillId="0" borderId="51" xfId="0" applyFont="1" applyFill="1" applyBorder="1" applyAlignment="1">
      <alignment horizontal="center" vertical="top" wrapText="1"/>
    </xf>
    <xf numFmtId="0" fontId="51" fillId="0" borderId="55" xfId="0" applyFont="1" applyFill="1" applyBorder="1" applyAlignment="1">
      <alignment horizontal="center" vertical="top" wrapText="1"/>
    </xf>
    <xf numFmtId="0" fontId="51" fillId="0" borderId="50" xfId="0" applyFont="1" applyFill="1" applyBorder="1" applyAlignment="1">
      <alignment horizontal="center" vertical="top" wrapText="1"/>
    </xf>
    <xf numFmtId="0" fontId="51" fillId="0" borderId="52" xfId="0" applyFont="1" applyFill="1" applyBorder="1" applyAlignment="1">
      <alignment horizontal="center" vertical="top" wrapText="1"/>
    </xf>
    <xf numFmtId="0" fontId="51" fillId="0" borderId="27" xfId="0" applyFont="1" applyFill="1" applyBorder="1" applyAlignment="1">
      <alignment horizontal="center" vertical="top" wrapText="1"/>
    </xf>
    <xf numFmtId="0" fontId="51" fillId="0" borderId="28" xfId="0" applyFont="1" applyFill="1" applyBorder="1" applyAlignment="1">
      <alignment horizontal="center" vertical="top" wrapText="1"/>
    </xf>
    <xf numFmtId="0" fontId="38" fillId="0" borderId="42" xfId="0" applyFont="1" applyFill="1" applyBorder="1" applyAlignment="1">
      <alignment horizontal="center" vertical="top" wrapText="1"/>
    </xf>
    <xf numFmtId="0" fontId="38" fillId="0" borderId="70" xfId="0" applyFont="1" applyFill="1" applyBorder="1" applyAlignment="1">
      <alignment horizontal="center" vertical="top" wrapText="1"/>
    </xf>
    <xf numFmtId="0" fontId="38" fillId="0" borderId="34" xfId="0" applyFont="1" applyFill="1" applyBorder="1" applyAlignment="1">
      <alignment horizontal="center" vertical="top" wrapText="1"/>
    </xf>
    <xf numFmtId="0" fontId="38" fillId="0" borderId="57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41" xfId="0" applyFont="1" applyFill="1" applyBorder="1" applyAlignment="1">
      <alignment horizontal="center"/>
    </xf>
    <xf numFmtId="0" fontId="38" fillId="0" borderId="42" xfId="0" applyFont="1" applyFill="1" applyBorder="1" applyAlignment="1">
      <alignment horizontal="center"/>
    </xf>
    <xf numFmtId="0" fontId="38" fillId="0" borderId="70" xfId="0" applyFont="1" applyFill="1" applyBorder="1" applyAlignment="1">
      <alignment horizontal="center"/>
    </xf>
    <xf numFmtId="0" fontId="38" fillId="0" borderId="34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 vertical="top" wrapText="1"/>
    </xf>
    <xf numFmtId="0" fontId="38" fillId="0" borderId="59" xfId="0" applyFont="1" applyFill="1" applyBorder="1" applyAlignment="1">
      <alignment horizontal="center" vertical="top" wrapText="1"/>
    </xf>
    <xf numFmtId="0" fontId="38" fillId="0" borderId="18" xfId="0" applyFont="1" applyFill="1" applyBorder="1" applyAlignment="1">
      <alignment horizontal="center" vertical="top" wrapText="1"/>
    </xf>
    <xf numFmtId="0" fontId="38" fillId="0" borderId="29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43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59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left" vertical="top" wrapText="1"/>
    </xf>
    <xf numFmtId="0" fontId="39" fillId="0" borderId="9" xfId="0" applyFont="1" applyFill="1" applyBorder="1" applyAlignment="1">
      <alignment horizont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60" xfId="0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0" fontId="38" fillId="0" borderId="62" xfId="0" applyFont="1" applyFill="1" applyBorder="1" applyAlignment="1">
      <alignment horizontal="center" vertical="center" wrapText="1"/>
    </xf>
    <xf numFmtId="0" fontId="38" fillId="0" borderId="60" xfId="0" applyFont="1" applyFill="1" applyBorder="1" applyAlignment="1">
      <alignment horizontal="center" vertical="center"/>
    </xf>
    <xf numFmtId="0" fontId="38" fillId="0" borderId="58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38" fillId="0" borderId="75" xfId="0" applyFont="1" applyFill="1" applyBorder="1" applyAlignment="1">
      <alignment horizontal="center" vertical="center" wrapText="1"/>
    </xf>
    <xf numFmtId="0" fontId="38" fillId="0" borderId="54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center" vertical="top" wrapText="1"/>
    </xf>
    <xf numFmtId="0" fontId="38" fillId="0" borderId="65" xfId="0" applyFont="1" applyFill="1" applyBorder="1" applyAlignment="1">
      <alignment horizontal="center" vertical="top" wrapText="1"/>
    </xf>
    <xf numFmtId="0" fontId="38" fillId="0" borderId="68" xfId="0" applyFont="1" applyFill="1" applyBorder="1" applyAlignment="1">
      <alignment horizontal="center" vertical="top" wrapText="1"/>
    </xf>
    <xf numFmtId="0" fontId="38" fillId="0" borderId="66" xfId="0" applyFont="1" applyFill="1" applyBorder="1" applyAlignment="1">
      <alignment horizontal="center"/>
    </xf>
    <xf numFmtId="0" fontId="38" fillId="0" borderId="54" xfId="0" applyFont="1" applyFill="1" applyBorder="1" applyAlignment="1">
      <alignment horizontal="center"/>
    </xf>
    <xf numFmtId="0" fontId="38" fillId="0" borderId="45" xfId="0" applyFont="1" applyFill="1" applyBorder="1" applyAlignment="1">
      <alignment horizontal="center"/>
    </xf>
    <xf numFmtId="0" fontId="38" fillId="0" borderId="44" xfId="0" applyFont="1" applyFill="1" applyBorder="1" applyAlignment="1">
      <alignment horizontal="center"/>
    </xf>
    <xf numFmtId="0" fontId="38" fillId="0" borderId="65" xfId="0" applyFont="1" applyFill="1" applyBorder="1" applyAlignment="1">
      <alignment horizontal="center"/>
    </xf>
    <xf numFmtId="0" fontId="38" fillId="0" borderId="68" xfId="0" applyFont="1" applyFill="1" applyBorder="1" applyAlignment="1">
      <alignment horizontal="center"/>
    </xf>
    <xf numFmtId="49" fontId="38" fillId="0" borderId="17" xfId="0" applyNumberFormat="1" applyFont="1" applyFill="1" applyBorder="1" applyAlignment="1">
      <alignment horizontal="center" vertical="center" wrapText="1"/>
    </xf>
    <xf numFmtId="49" fontId="38" fillId="0" borderId="59" xfId="0" applyNumberFormat="1" applyFont="1" applyFill="1" applyBorder="1" applyAlignment="1">
      <alignment horizontal="center" vertical="center" wrapText="1"/>
    </xf>
    <xf numFmtId="2" fontId="38" fillId="0" borderId="59" xfId="0" applyNumberFormat="1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49" fontId="38" fillId="0" borderId="71" xfId="0" applyNumberFormat="1" applyFont="1" applyFill="1" applyBorder="1" applyAlignment="1">
      <alignment horizontal="center" vertical="center" wrapText="1"/>
    </xf>
    <xf numFmtId="49" fontId="38" fillId="0" borderId="78" xfId="0" applyNumberFormat="1" applyFont="1" applyFill="1" applyBorder="1" applyAlignment="1">
      <alignment horizontal="center" vertical="center" wrapText="1"/>
    </xf>
    <xf numFmtId="2" fontId="38" fillId="0" borderId="78" xfId="0" applyNumberFormat="1" applyFont="1" applyFill="1" applyBorder="1" applyAlignment="1">
      <alignment horizontal="center" vertical="center" wrapText="1"/>
    </xf>
    <xf numFmtId="0" fontId="38" fillId="0" borderId="78" xfId="0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/>
    </xf>
    <xf numFmtId="49" fontId="38" fillId="0" borderId="80" xfId="0" applyNumberFormat="1" applyFont="1" applyFill="1" applyBorder="1" applyAlignment="1">
      <alignment horizontal="center" vertical="center" wrapText="1"/>
    </xf>
    <xf numFmtId="49" fontId="38" fillId="0" borderId="7" xfId="0" applyNumberFormat="1" applyFont="1" applyFill="1" applyBorder="1" applyAlignment="1">
      <alignment horizontal="center" vertical="center" wrapText="1"/>
    </xf>
    <xf numFmtId="2" fontId="38" fillId="0" borderId="7" xfId="0" applyNumberFormat="1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49" fontId="38" fillId="0" borderId="46" xfId="0" applyNumberFormat="1" applyFont="1" applyFill="1" applyBorder="1" applyAlignment="1">
      <alignment horizontal="center" vertical="center" wrapText="1"/>
    </xf>
    <xf numFmtId="49" fontId="38" fillId="0" borderId="62" xfId="0" applyNumberFormat="1" applyFont="1" applyFill="1" applyBorder="1" applyAlignment="1">
      <alignment horizontal="center" vertical="center" wrapText="1"/>
    </xf>
    <xf numFmtId="2" fontId="38" fillId="0" borderId="62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/>
    </xf>
    <xf numFmtId="0" fontId="38" fillId="0" borderId="5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 wrapText="1"/>
    </xf>
    <xf numFmtId="0" fontId="38" fillId="0" borderId="59" xfId="0" applyFont="1" applyFill="1" applyBorder="1" applyAlignment="1">
      <alignment horizontal="center" vertical="center" wrapText="1"/>
    </xf>
    <xf numFmtId="49" fontId="38" fillId="0" borderId="44" xfId="0" applyNumberFormat="1" applyFont="1" applyFill="1" applyBorder="1" applyAlignment="1">
      <alignment horizontal="center" vertical="center" wrapText="1"/>
    </xf>
    <xf numFmtId="49" fontId="38" fillId="0" borderId="65" xfId="0" applyNumberFormat="1" applyFont="1" applyFill="1" applyBorder="1" applyAlignment="1">
      <alignment horizontal="center" vertical="center" wrapText="1"/>
    </xf>
    <xf numFmtId="0" fontId="38" fillId="0" borderId="65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0" borderId="68" xfId="0" applyFont="1" applyFill="1" applyBorder="1" applyAlignment="1">
      <alignment horizontal="center" vertical="center"/>
    </xf>
    <xf numFmtId="49" fontId="38" fillId="0" borderId="29" xfId="0" applyNumberFormat="1" applyFont="1" applyFill="1" applyBorder="1" applyAlignment="1">
      <alignment horizontal="center" vertical="center" wrapText="1"/>
    </xf>
    <xf numFmtId="49" fontId="38" fillId="0" borderId="16" xfId="0" applyNumberFormat="1" applyFont="1" applyFill="1" applyBorder="1" applyAlignment="1">
      <alignment horizontal="center" vertical="center" wrapText="1"/>
    </xf>
    <xf numFmtId="49" fontId="38" fillId="0" borderId="19" xfId="0" applyNumberFormat="1" applyFont="1" applyFill="1" applyBorder="1" applyAlignment="1">
      <alignment horizontal="center" vertical="center" wrapText="1"/>
    </xf>
    <xf numFmtId="2" fontId="38" fillId="0" borderId="20" xfId="0" applyNumberFormat="1" applyFont="1" applyFill="1" applyBorder="1" applyAlignment="1">
      <alignment horizontal="center" vertical="center" wrapText="1"/>
    </xf>
    <xf numFmtId="2" fontId="38" fillId="0" borderId="16" xfId="0" applyNumberFormat="1" applyFont="1" applyFill="1" applyBorder="1" applyAlignment="1">
      <alignment horizontal="center" vertical="center" wrapText="1"/>
    </xf>
    <xf numFmtId="2" fontId="38" fillId="0" borderId="19" xfId="0" applyNumberFormat="1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2" fontId="38" fillId="0" borderId="65" xfId="0" applyNumberFormat="1" applyFont="1" applyFill="1" applyBorder="1" applyAlignment="1">
      <alignment horizontal="center" vertical="center"/>
    </xf>
  </cellXfs>
  <cellStyles count="24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" xfId="19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" xfId="21"/>
    <cellStyle name="Обычный 3 2" xfId="22"/>
    <cellStyle name="Обычный 3 2 2" xfId="23"/>
    <cellStyle name="Обычный 30" xfId="15"/>
    <cellStyle name="Обычный 31" xfId="16"/>
    <cellStyle name="Обычный 5" xfId="17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9538"/>
          <c:h val="0.65427698730641171"/>
        </c:manualLayout>
      </c:layout>
      <c:lineChart>
        <c:grouping val="standard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7811577385875971E-2"/>
                  <c:y val="-3.4970664427674852E-2"/>
                </c:manualLayout>
              </c:layout>
              <c:showVal val="1"/>
            </c:dLbl>
            <c:dLbl>
              <c:idx val="1"/>
              <c:layout>
                <c:manualLayout>
                  <c:x val="-4.2125539046742412E-2"/>
                  <c:y val="-3.9700807880159665E-2"/>
                </c:manualLayout>
              </c:layout>
              <c:showVal val="1"/>
            </c:dLbl>
            <c:dLbl>
              <c:idx val="2"/>
              <c:layout>
                <c:manualLayout>
                  <c:x val="-4.2740136979211821E-2"/>
                  <c:y val="3.7007669229902881E-2"/>
                </c:manualLayout>
              </c:layout>
              <c:showVal val="1"/>
            </c:dLbl>
            <c:dLbl>
              <c:idx val="3"/>
              <c:layout>
                <c:manualLayout>
                  <c:x val="-3.8596967221256155E-2"/>
                  <c:y val="4.7842888299560717E-2"/>
                </c:manualLayout>
              </c:layout>
              <c:showVal val="1"/>
            </c:dLbl>
            <c:dLbl>
              <c:idx val="4"/>
              <c:layout>
                <c:manualLayout>
                  <c:x val="-3.7817439574515742E-2"/>
                  <c:y val="4.5961111167996074E-2"/>
                </c:manualLayout>
              </c:layout>
              <c:showVal val="1"/>
            </c:dLbl>
            <c:dLbl>
              <c:idx val="5"/>
              <c:layout>
                <c:manualLayout>
                  <c:x val="-4.9480895014978356E-2"/>
                  <c:y val="-3.7968524415592397E-2"/>
                </c:manualLayout>
              </c:layout>
              <c:showVal val="1"/>
            </c:dLbl>
            <c:dLbl>
              <c:idx val="6"/>
              <c:layout>
                <c:manualLayout>
                  <c:x val="9.8871056326727026E-3"/>
                  <c:y val="-1.2822256125656592E-2"/>
                </c:manualLayout>
              </c:layout>
              <c:showVal val="1"/>
            </c:dLbl>
            <c:dLbl>
              <c:idx val="7"/>
              <c:layout>
                <c:manualLayout>
                  <c:x val="-3.7983396514496198E-2"/>
                  <c:y val="-3.4860694428801089E-2"/>
                </c:manualLayout>
              </c:layout>
              <c:showVal val="1"/>
            </c:dLbl>
            <c:dLbl>
              <c:idx val="8"/>
              <c:layout>
                <c:manualLayout>
                  <c:x val="-2.7067845214038395E-2"/>
                  <c:y val="-3.9874261491045691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диаграмма!$AI$28:$AQ$28</c:f>
              <c:strCache>
                <c:ptCount val="9"/>
                <c:pt idx="0">
                  <c:v>4 кв. 2011</c:v>
                </c:pt>
                <c:pt idx="1">
                  <c:v>1 кв. 2012</c:v>
                </c:pt>
                <c:pt idx="2">
                  <c:v>2 кв. 2012</c:v>
                </c:pt>
                <c:pt idx="3">
                  <c:v>3 кв. 2012</c:v>
                </c:pt>
                <c:pt idx="4">
                  <c:v>4 кв. 2012</c:v>
                </c:pt>
                <c:pt idx="5">
                  <c:v>1 кв. 2013</c:v>
                </c:pt>
                <c:pt idx="6">
                  <c:v>2 кв. 2013</c:v>
                </c:pt>
                <c:pt idx="7">
                  <c:v>3 кв. 2013</c:v>
                </c:pt>
                <c:pt idx="8">
                  <c:v>4 кв. 2013</c:v>
                </c:pt>
              </c:strCache>
            </c:strRef>
          </c:cat>
          <c:val>
            <c:numRef>
              <c:f>диаграмма!$AI$29:$AQ$29</c:f>
              <c:numCache>
                <c:formatCode>#,##0</c:formatCode>
                <c:ptCount val="9"/>
                <c:pt idx="0">
                  <c:v>2952</c:v>
                </c:pt>
                <c:pt idx="1">
                  <c:v>2754</c:v>
                </c:pt>
                <c:pt idx="2">
                  <c:v>2585</c:v>
                </c:pt>
                <c:pt idx="3">
                  <c:v>2679</c:v>
                </c:pt>
                <c:pt idx="4">
                  <c:v>2969</c:v>
                </c:pt>
                <c:pt idx="5">
                  <c:v>2849</c:v>
                </c:pt>
                <c:pt idx="6">
                  <c:v>2109</c:v>
                </c:pt>
                <c:pt idx="7">
                  <c:v>3192</c:v>
                </c:pt>
                <c:pt idx="8">
                  <c:v>2858</c:v>
                </c:pt>
              </c:numCache>
            </c:numRef>
          </c:val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7568188137898033E-2"/>
                  <c:y val="3.08456631477633E-2"/>
                </c:manualLayout>
              </c:layout>
              <c:showVal val="1"/>
            </c:dLbl>
            <c:dLbl>
              <c:idx val="1"/>
              <c:layout>
                <c:manualLayout>
                  <c:x val="-4.8018987331046162E-2"/>
                  <c:y val="3.5825030973859182E-2"/>
                </c:manualLayout>
              </c:layout>
              <c:showVal val="1"/>
            </c:dLbl>
            <c:dLbl>
              <c:idx val="2"/>
              <c:layout>
                <c:manualLayout>
                  <c:x val="-6.2234585992932433E-2"/>
                  <c:y val="-3.9361272948813864E-2"/>
                </c:manualLayout>
              </c:layout>
              <c:showVal val="1"/>
            </c:dLbl>
            <c:dLbl>
              <c:idx val="3"/>
              <c:layout>
                <c:manualLayout>
                  <c:x val="-4.9786730169829936E-2"/>
                  <c:y val="-3.3993835946059411E-2"/>
                </c:manualLayout>
              </c:layout>
              <c:showVal val="1"/>
            </c:dLbl>
            <c:dLbl>
              <c:idx val="4"/>
              <c:layout>
                <c:manualLayout>
                  <c:x val="-3.1282269291634371E-2"/>
                  <c:y val="-3.2815293406919875E-2"/>
                </c:manualLayout>
              </c:layout>
              <c:showVal val="1"/>
            </c:dLbl>
            <c:dLbl>
              <c:idx val="5"/>
              <c:layout>
                <c:manualLayout>
                  <c:x val="-4.8557392782681397E-2"/>
                  <c:y val="2.6463246060432356E-2"/>
                </c:manualLayout>
              </c:layout>
              <c:showVal val="1"/>
            </c:dLbl>
            <c:dLbl>
              <c:idx val="6"/>
              <c:layout>
                <c:manualLayout>
                  <c:x val="-7.4206741696660292E-2"/>
                  <c:y val="-3.4714272549481354E-2"/>
                </c:manualLayout>
              </c:layout>
              <c:showVal val="1"/>
            </c:dLbl>
            <c:dLbl>
              <c:idx val="7"/>
              <c:layout>
                <c:manualLayout>
                  <c:x val="-5.2614597253819465E-2"/>
                  <c:y val="-3.3355518466563656E-2"/>
                </c:manualLayout>
              </c:layout>
              <c:showVal val="1"/>
            </c:dLbl>
            <c:dLbl>
              <c:idx val="8"/>
              <c:layout>
                <c:manualLayout>
                  <c:x val="-2.3775750088093767E-2"/>
                  <c:y val="-3.5239343456580419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диаграмма!$AI$28:$AQ$28</c:f>
              <c:strCache>
                <c:ptCount val="9"/>
                <c:pt idx="0">
                  <c:v>4 кв. 2011</c:v>
                </c:pt>
                <c:pt idx="1">
                  <c:v>1 кв. 2012</c:v>
                </c:pt>
                <c:pt idx="2">
                  <c:v>2 кв. 2012</c:v>
                </c:pt>
                <c:pt idx="3">
                  <c:v>3 кв. 2012</c:v>
                </c:pt>
                <c:pt idx="4">
                  <c:v>4 кв. 2012</c:v>
                </c:pt>
                <c:pt idx="5">
                  <c:v>1 кв. 2013</c:v>
                </c:pt>
                <c:pt idx="6">
                  <c:v>2 кв. 2013</c:v>
                </c:pt>
                <c:pt idx="7">
                  <c:v>3 кв. 2013</c:v>
                </c:pt>
                <c:pt idx="8">
                  <c:v>4 кв. 2013</c:v>
                </c:pt>
              </c:strCache>
            </c:strRef>
          </c:cat>
          <c:val>
            <c:numRef>
              <c:f>диаграмма!$AI$30:$AQ$30</c:f>
              <c:numCache>
                <c:formatCode>#,##0</c:formatCode>
                <c:ptCount val="9"/>
                <c:pt idx="0">
                  <c:v>2687</c:v>
                </c:pt>
                <c:pt idx="1">
                  <c:v>2181</c:v>
                </c:pt>
                <c:pt idx="2">
                  <c:v>2695</c:v>
                </c:pt>
                <c:pt idx="3">
                  <c:v>3950</c:v>
                </c:pt>
                <c:pt idx="4">
                  <c:v>3372</c:v>
                </c:pt>
                <c:pt idx="5">
                  <c:v>2664</c:v>
                </c:pt>
                <c:pt idx="6">
                  <c:v>3291</c:v>
                </c:pt>
                <c:pt idx="7">
                  <c:v>4263</c:v>
                </c:pt>
                <c:pt idx="8">
                  <c:v>3654</c:v>
                </c:pt>
              </c:numCache>
            </c:numRef>
          </c:val>
        </c:ser>
        <c:marker val="1"/>
        <c:axId val="87832832"/>
        <c:axId val="87916928"/>
      </c:lineChart>
      <c:catAx>
        <c:axId val="87832832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87916928"/>
        <c:crosses val="autoZero"/>
        <c:auto val="1"/>
        <c:lblAlgn val="ctr"/>
        <c:lblOffset val="100"/>
      </c:catAx>
      <c:valAx>
        <c:axId val="87916928"/>
        <c:scaling>
          <c:orientation val="minMax"/>
        </c:scaling>
        <c:axPos val="l"/>
        <c:majorGridlines/>
        <c:numFmt formatCode="#,##0" sourceLinked="1"/>
        <c:tickLblPos val="nextTo"/>
        <c:crossAx val="87832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579171943663876"/>
          <c:y val="0.91120199051841955"/>
          <c:w val="0.26598000742182332"/>
          <c:h val="5.013239404892407E-2"/>
        </c:manualLayout>
      </c:layout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7946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525228783388689E-2"/>
                  <c:y val="-4.034467410520441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17340448080005E-2"/>
                  <c:y val="-3.757791198859765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60327950526698E-2"/>
                  <c:y val="-4.28034528260041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94670632267786E-2"/>
                  <c:y val="-3.964985867285689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1014173614652E-2"/>
                  <c:y val="-3.457583107479823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462541832742434E-2"/>
                  <c:y val="-4.04710288866051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193818120535151E-2"/>
                  <c:y val="-4.534153018085857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21392021783E-2"/>
                  <c:y val="-4.1173452778908465E-2"/>
                </c:manualLayout>
              </c:layout>
              <c:dLblPos val="r"/>
              <c:showVal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967618161760805E-2"/>
                  <c:y val="-3.847489507118529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543771901258893E-2"/>
                  <c:y val="4.1633249452065896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диаграмма!$K$102:$K$113</c:f>
              <c:numCache>
                <c:formatCode>0.0</c:formatCode>
                <c:ptCount val="12"/>
                <c:pt idx="0">
                  <c:v>793.35</c:v>
                </c:pt>
                <c:pt idx="1">
                  <c:v>821.35</c:v>
                </c:pt>
                <c:pt idx="2">
                  <c:v>762</c:v>
                </c:pt>
                <c:pt idx="3">
                  <c:v>771.31</c:v>
                </c:pt>
                <c:pt idx="4">
                  <c:v>736.15</c:v>
                </c:pt>
                <c:pt idx="5">
                  <c:v>770.57</c:v>
                </c:pt>
                <c:pt idx="6">
                  <c:v>788.74</c:v>
                </c:pt>
                <c:pt idx="7">
                  <c:v>763.7</c:v>
                </c:pt>
                <c:pt idx="8">
                  <c:v>708.17</c:v>
                </c:pt>
                <c:pt idx="9">
                  <c:v>616.21904761904761</c:v>
                </c:pt>
                <c:pt idx="10">
                  <c:v>628.23</c:v>
                </c:pt>
                <c:pt idx="11">
                  <c:v>643.20000000000005</c:v>
                </c:pt>
              </c:numCache>
            </c:numRef>
          </c:val>
        </c:ser>
        <c:ser>
          <c:idx val="1"/>
          <c:order val="1"/>
          <c:tx>
            <c:strRef>
              <c:f>диаграмма!$L$101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58306961364646E-2"/>
                  <c:y val="3.579024271450605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910658171970295E-2"/>
                  <c:y val="4.144871066374429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485692337238332E-2"/>
                  <c:y val="3.909110587980701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2192036283463246E-2"/>
                  <c:y val="3.108392220203244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766562733350687E-2"/>
                  <c:y val="3.322673127397536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653265424283618E-2"/>
                  <c:y val="4.052089642640828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47814142042E-2"/>
                  <c:y val="3.174237835655159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904533408156772E-2"/>
                  <c:y val="3.970415236556968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35851960712E-2"/>
                  <c:y val="3.375003382309170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21814640749212E-2"/>
                  <c:y val="-4.146040041150900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8.0672331015791167E-3"/>
                  <c:y val="5.043138838414429E-3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диаграмма!$L$102:$L$113</c:f>
              <c:numCache>
                <c:formatCode>0.0</c:formatCode>
                <c:ptCount val="12"/>
                <c:pt idx="0">
                  <c:v>659.14</c:v>
                </c:pt>
                <c:pt idx="1">
                  <c:v>703.05</c:v>
                </c:pt>
                <c:pt idx="2">
                  <c:v>684.36</c:v>
                </c:pt>
                <c:pt idx="3">
                  <c:v>655.58</c:v>
                </c:pt>
                <c:pt idx="4">
                  <c:v>618.04999999999995</c:v>
                </c:pt>
                <c:pt idx="5">
                  <c:v>613.11</c:v>
                </c:pt>
                <c:pt idx="6">
                  <c:v>579.5</c:v>
                </c:pt>
                <c:pt idx="7">
                  <c:v>600.20000000000005</c:v>
                </c:pt>
                <c:pt idx="8">
                  <c:v>657.9</c:v>
                </c:pt>
                <c:pt idx="9">
                  <c:v>633.37</c:v>
                </c:pt>
                <c:pt idx="10">
                  <c:v>636.5</c:v>
                </c:pt>
                <c:pt idx="11">
                  <c:v>691.32</c:v>
                </c:pt>
              </c:numCache>
            </c:numRef>
          </c:val>
        </c:ser>
        <c:ser>
          <c:idx val="2"/>
          <c:order val="2"/>
          <c:tx>
            <c:strRef>
              <c:f>диаграмма!$M$101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72913202432E-2"/>
                  <c:y val="-3.148314153038565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1273619959754036E-2"/>
                  <c:y val="-2.92393863138247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31906046208702E-2"/>
                  <c:y val="3.578158400303054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4347130256650134E-3"/>
                  <c:y val="1.51965798089675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858693564682996E-3"/>
                  <c:y val="2.436886110885618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2476014729336096E-2"/>
                  <c:y val="4.028411397028977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402638031857897E-2"/>
                  <c:y val="-3.921855128933624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054894733902938E-2"/>
                  <c:y val="-4.781357110033577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352655386161883E-2"/>
                  <c:y val="-1.298761395424229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диаграмма!$M$102:$M$113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  <c:pt idx="3">
                  <c:v>703.05</c:v>
                </c:pt>
                <c:pt idx="4">
                  <c:v>720.19</c:v>
                </c:pt>
                <c:pt idx="5">
                  <c:v>713.68</c:v>
                </c:pt>
                <c:pt idx="6">
                  <c:v>718.02</c:v>
                </c:pt>
                <c:pt idx="7">
                  <c:v>740.57</c:v>
                </c:pt>
                <c:pt idx="8">
                  <c:v>709.14</c:v>
                </c:pt>
                <c:pt idx="9">
                  <c:v>724.61</c:v>
                </c:pt>
                <c:pt idx="10">
                  <c:v>733.36</c:v>
                </c:pt>
                <c:pt idx="11">
                  <c:v>718.2</c:v>
                </c:pt>
              </c:numCache>
            </c:numRef>
          </c:val>
        </c:ser>
        <c:dLbls>
          <c:showVal val="1"/>
        </c:dLbls>
        <c:marker val="1"/>
        <c:axId val="85937536"/>
        <c:axId val="85963904"/>
      </c:lineChart>
      <c:catAx>
        <c:axId val="85937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5963904"/>
        <c:crosses val="autoZero"/>
        <c:auto val="1"/>
        <c:lblAlgn val="ctr"/>
        <c:lblOffset val="100"/>
        <c:tickLblSkip val="1"/>
        <c:tickMarkSkip val="1"/>
      </c:catAx>
      <c:valAx>
        <c:axId val="85963904"/>
        <c:scaling>
          <c:orientation val="minMax"/>
          <c:min val="17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424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5937536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4289"/>
        </c:manualLayout>
      </c:layout>
      <c:lineChart>
        <c:grouping val="standard"/>
        <c:ser>
          <c:idx val="0"/>
          <c:order val="0"/>
          <c:tx>
            <c:strRef>
              <c:f>диаграмма!$H$101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045202066444558E-2"/>
                  <c:y val="-3.243909372789478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168089982409703E-2"/>
                  <c:y val="-3.900936816147471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661495008684196E-2"/>
                  <c:y val="-4.116384696245424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1510878793427776E-2"/>
                  <c:y val="-4.58094501411504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919099647653586E-2"/>
                  <c:y val="-3.8696856418718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80016380016E-2"/>
                  <c:y val="-3.79046327621900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476809020032581E-2"/>
                  <c:y val="-3.8235491829881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9102728438015016E-2"/>
                  <c:y val="2.95087169519427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3489370911088741E-2"/>
                  <c:y val="-2.863814567259725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диаграмма!$H$102:$H$113</c:f>
              <c:numCache>
                <c:formatCode>0.0</c:formatCode>
                <c:ptCount val="12"/>
                <c:pt idx="0">
                  <c:v>1786.95</c:v>
                </c:pt>
                <c:pt idx="1">
                  <c:v>1825.9</c:v>
                </c:pt>
                <c:pt idx="2">
                  <c:v>1770.17</c:v>
                </c:pt>
                <c:pt idx="3">
                  <c:v>1794</c:v>
                </c:pt>
                <c:pt idx="4">
                  <c:v>1784.15</c:v>
                </c:pt>
                <c:pt idx="5">
                  <c:v>1768.5</c:v>
                </c:pt>
                <c:pt idx="6">
                  <c:v>1759.76</c:v>
                </c:pt>
                <c:pt idx="7">
                  <c:v>1804.36</c:v>
                </c:pt>
                <c:pt idx="8">
                  <c:v>1743.44</c:v>
                </c:pt>
                <c:pt idx="9">
                  <c:v>1535.1904761904761</c:v>
                </c:pt>
                <c:pt idx="10">
                  <c:v>1594.93</c:v>
                </c:pt>
                <c:pt idx="11">
                  <c:v>1462.2</c:v>
                </c:pt>
              </c:numCache>
            </c:numRef>
          </c:val>
        </c:ser>
        <c:ser>
          <c:idx val="1"/>
          <c:order val="1"/>
          <c:tx>
            <c:strRef>
              <c:f>диаграмма!$I$101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5821944034687E-2"/>
                  <c:y val="-3.362674124172765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665257223396801E-2"/>
                  <c:y val="3.909108338787628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42770499354338E-2"/>
                  <c:y val="-2.815049881988932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578209202993455E-2"/>
                  <c:y val="-4.072297432848752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7193257629660551E-2"/>
                  <c:y val="-4.207163606799810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521470441726513E-2"/>
                  <c:y val="-4.75438792899702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106135765E-2"/>
                  <c:y val="-3.75081787762312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4513381387580255E-2"/>
                  <c:y val="4.796207778813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091097756544551E-2"/>
                  <c:y val="4.657000998300904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8790518248291597E-2"/>
                  <c:y val="-3.93036939627148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257201394304286E-2"/>
                  <c:y val="4.08203939428635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761123809602425E-2"/>
                  <c:y val="-3.53399498144564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диаграмма!$I$102:$I$113</c:f>
              <c:numCache>
                <c:formatCode>0.0</c:formatCode>
                <c:ptCount val="12"/>
                <c:pt idx="0">
                  <c:v>1506.24</c:v>
                </c:pt>
                <c:pt idx="1">
                  <c:v>1657.86</c:v>
                </c:pt>
                <c:pt idx="2">
                  <c:v>1655.41</c:v>
                </c:pt>
                <c:pt idx="3">
                  <c:v>1584.89</c:v>
                </c:pt>
                <c:pt idx="4">
                  <c:v>1468</c:v>
                </c:pt>
                <c:pt idx="5">
                  <c:v>1447.74</c:v>
                </c:pt>
                <c:pt idx="6">
                  <c:v>1425.8</c:v>
                </c:pt>
                <c:pt idx="7">
                  <c:v>1449.4</c:v>
                </c:pt>
                <c:pt idx="8">
                  <c:v>1623.7</c:v>
                </c:pt>
                <c:pt idx="9">
                  <c:v>1635.83</c:v>
                </c:pt>
                <c:pt idx="10">
                  <c:v>1576.36</c:v>
                </c:pt>
                <c:pt idx="11">
                  <c:v>1585.42</c:v>
                </c:pt>
              </c:numCache>
            </c:numRef>
          </c:val>
        </c:ser>
        <c:ser>
          <c:idx val="2"/>
          <c:order val="2"/>
          <c:tx>
            <c:strRef>
              <c:f>диаграмма!$J$101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187877678081256E-2"/>
                  <c:y val="-3.284185194734789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6655291238700843E-2"/>
                  <c:y val="-2.705540900586441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635547934943833E-2"/>
                  <c:y val="4.136932505603048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384560360495763E-2"/>
                  <c:y val="3.58066805198646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168672626281123E-2"/>
                  <c:y val="4.363566644849494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87646840128071E-2"/>
                  <c:y val="4.720654250712370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141449285012732E-2"/>
                  <c:y val="4.205504538632922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4139213042344513E-2"/>
                  <c:y val="-4.410956187151693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319433115258053E-2"/>
                  <c:y val="4.581817700998957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6666833136344112E-2"/>
                  <c:y val="5.03611733671830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685728125935426E-2"/>
                  <c:y val="3.891488514297405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90302911453846E-2"/>
                  <c:y val="4.077530459900277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диаграмма!$J$102:$J$113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  <c:pt idx="3">
                  <c:v>1489.12</c:v>
                </c:pt>
                <c:pt idx="4">
                  <c:v>1474.9</c:v>
                </c:pt>
                <c:pt idx="5">
                  <c:v>1430.23</c:v>
                </c:pt>
                <c:pt idx="6">
                  <c:v>1401.48</c:v>
                </c:pt>
                <c:pt idx="7">
                  <c:v>1494.1</c:v>
                </c:pt>
                <c:pt idx="8">
                  <c:v>1456.86</c:v>
                </c:pt>
                <c:pt idx="9">
                  <c:v>1413.48</c:v>
                </c:pt>
                <c:pt idx="10">
                  <c:v>1420.19</c:v>
                </c:pt>
                <c:pt idx="11">
                  <c:v>1357.1</c:v>
                </c:pt>
              </c:numCache>
            </c:numRef>
          </c:val>
        </c:ser>
        <c:dLbls>
          <c:showVal val="1"/>
        </c:dLbls>
        <c:marker val="1"/>
        <c:axId val="86420864"/>
        <c:axId val="86611072"/>
      </c:lineChart>
      <c:catAx>
        <c:axId val="86420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611072"/>
        <c:crosses val="autoZero"/>
        <c:auto val="1"/>
        <c:lblAlgn val="ctr"/>
        <c:lblOffset val="100"/>
        <c:tickLblSkip val="1"/>
        <c:tickMarkSkip val="1"/>
      </c:catAx>
      <c:valAx>
        <c:axId val="86611072"/>
        <c:scaling>
          <c:orientation val="minMax"/>
          <c:min val="8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42086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385743272016E-2"/>
                  <c:y val="5.205695973086238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704247069858652E-2"/>
                  <c:y val="-2.943547802381138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43915781076E-2"/>
                  <c:y val="-4.38542301072807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Val val="1"/>
            </c:dLbl>
            <c:dLbl>
              <c:idx val="9"/>
              <c:layout>
                <c:manualLayout>
                  <c:x val="-2.7051321660084292E-2"/>
                  <c:y val="2.9791621351198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889162955724826E-2"/>
                  <c:y val="-4.384374465715345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904829601724681E-2"/>
                  <c:y val="4.502394032147809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диаграмма!$Q$102:$Q$113</c:f>
              <c:numCache>
                <c:formatCode>0.0</c:formatCode>
                <c:ptCount val="12"/>
                <c:pt idx="0">
                  <c:v>28.4</c:v>
                </c:pt>
                <c:pt idx="1">
                  <c:v>30.78</c:v>
                </c:pt>
                <c:pt idx="2">
                  <c:v>35.81</c:v>
                </c:pt>
                <c:pt idx="3">
                  <c:v>41.97</c:v>
                </c:pt>
                <c:pt idx="4">
                  <c:v>36.75</c:v>
                </c:pt>
                <c:pt idx="5">
                  <c:v>35.799999999999997</c:v>
                </c:pt>
                <c:pt idx="6">
                  <c:v>37.92</c:v>
                </c:pt>
                <c:pt idx="7">
                  <c:v>40.299999999999997</c:v>
                </c:pt>
                <c:pt idx="8">
                  <c:v>37.93</c:v>
                </c:pt>
                <c:pt idx="9">
                  <c:v>31.974761904761902</c:v>
                </c:pt>
                <c:pt idx="10">
                  <c:v>33.08</c:v>
                </c:pt>
                <c:pt idx="11">
                  <c:v>30.4</c:v>
                </c:pt>
              </c:numCache>
            </c:numRef>
          </c:val>
        </c:ser>
        <c:ser>
          <c:idx val="1"/>
          <c:order val="1"/>
          <c:tx>
            <c:strRef>
              <c:f>диаграмма!$R$101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627285454642033E-2"/>
                  <c:y val="1.603428024535610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102381979239009E-2"/>
                  <c:y val="-4.081665345791516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38960039086044E-2"/>
                  <c:y val="-4.04254879156643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401106199493496E-2"/>
                  <c:y val="-4.254354884137232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629951135731124E-2"/>
                  <c:y val="-4.19551985842312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47782107753E-2"/>
                  <c:y val="-4.2727918006110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033141005837289E-2"/>
                  <c:y val="4.453473702527689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диаграмма!$R$102:$R$113</c:f>
              <c:numCache>
                <c:formatCode>0.0</c:formatCode>
                <c:ptCount val="12"/>
                <c:pt idx="0">
                  <c:v>30.77</c:v>
                </c:pt>
                <c:pt idx="1">
                  <c:v>34.14</c:v>
                </c:pt>
                <c:pt idx="2">
                  <c:v>32.950000000000003</c:v>
                </c:pt>
                <c:pt idx="3">
                  <c:v>31.55</c:v>
                </c:pt>
                <c:pt idx="4">
                  <c:v>28.67</c:v>
                </c:pt>
                <c:pt idx="5">
                  <c:v>28.05</c:v>
                </c:pt>
                <c:pt idx="6">
                  <c:v>27.4</c:v>
                </c:pt>
                <c:pt idx="7">
                  <c:v>28.7</c:v>
                </c:pt>
                <c:pt idx="8">
                  <c:v>33.6</c:v>
                </c:pt>
                <c:pt idx="9">
                  <c:v>33.19</c:v>
                </c:pt>
                <c:pt idx="10">
                  <c:v>32.770000000000003</c:v>
                </c:pt>
                <c:pt idx="11">
                  <c:v>31.96</c:v>
                </c:pt>
              </c:numCache>
            </c:numRef>
          </c:val>
        </c:ser>
        <c:ser>
          <c:idx val="2"/>
          <c:order val="2"/>
          <c:tx>
            <c:strRef>
              <c:f>диаграмма!$S$101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469947903927437E-2"/>
                  <c:y val="-4.75462736020928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9685790866810349E-2"/>
                  <c:y val="5.788054117544703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100043698143246E-2"/>
                  <c:y val="5.273125389713172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8.8640987745037068E-3"/>
                  <c:y val="-1.426429431127739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97721232745E-2"/>
                  <c:y val="-4.43034451202074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24325114185754E-2"/>
                  <c:y val="-3.232725743536201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323284321474208E-2"/>
                  <c:y val="-3.612756624600007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956106550510982E-2"/>
                  <c:y val="-4.39104597321910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диаграмма!$S$102:$S$113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  <c:pt idx="3">
                  <c:v>25.2</c:v>
                </c:pt>
                <c:pt idx="4">
                  <c:v>23.01</c:v>
                </c:pt>
                <c:pt idx="5">
                  <c:v>21.11</c:v>
                </c:pt>
                <c:pt idx="6">
                  <c:v>19.71</c:v>
                </c:pt>
                <c:pt idx="7">
                  <c:v>21.84</c:v>
                </c:pt>
                <c:pt idx="8">
                  <c:v>22.56</c:v>
                </c:pt>
                <c:pt idx="9">
                  <c:v>21.92</c:v>
                </c:pt>
                <c:pt idx="10">
                  <c:v>20.77</c:v>
                </c:pt>
                <c:pt idx="11">
                  <c:v>19.61</c:v>
                </c:pt>
              </c:numCache>
            </c:numRef>
          </c:val>
        </c:ser>
        <c:dLbls>
          <c:showVal val="1"/>
        </c:dLbls>
        <c:marker val="1"/>
        <c:axId val="86712320"/>
        <c:axId val="86713856"/>
      </c:lineChart>
      <c:catAx>
        <c:axId val="867123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713856"/>
        <c:crosses val="autoZero"/>
        <c:auto val="1"/>
        <c:lblAlgn val="ctr"/>
        <c:lblOffset val="100"/>
        <c:tickLblSkip val="1"/>
        <c:tickMarkSkip val="1"/>
      </c:catAx>
      <c:valAx>
        <c:axId val="86713856"/>
        <c:scaling>
          <c:orientation val="minMax"/>
          <c:max val="45"/>
          <c:min val="8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6143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712320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89336"/>
          <c:y val="0.91028175345485163"/>
          <c:w val="0.28101813890443988"/>
          <c:h val="6.053276489610412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4311"/>
        </c:manualLayout>
      </c:layout>
      <c:lineChart>
        <c:grouping val="standard"/>
        <c:ser>
          <c:idx val="0"/>
          <c:order val="0"/>
          <c:tx>
            <c:strRef>
              <c:f>диаграмма!$N$101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234418512405261E-2"/>
                  <c:y val="-4.098141268609086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971994251247144E-2"/>
                  <c:y val="4.098942967116700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9347938273043616E-2"/>
                  <c:y val="3.5276893117888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618523635919715E-2"/>
                  <c:y val="3.396885563001895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819286067042887E-2"/>
                  <c:y val="4.078570823808315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397923568222049E-2"/>
                  <c:y val="4.499742743075398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777707490580606E-2"/>
                  <c:y val="-3.533889529317520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7729857039069802E-2"/>
                  <c:y val="-3.89542670395484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9066549028094581E-2"/>
                  <c:y val="3.84314491705906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16230793458E-2"/>
                  <c:y val="4.111994685527833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диаграмма!$N$102:$N$113</c:f>
              <c:numCache>
                <c:formatCode>0.0</c:formatCode>
                <c:ptCount val="12"/>
                <c:pt idx="0">
                  <c:v>1356.4</c:v>
                </c:pt>
                <c:pt idx="1">
                  <c:v>1372.73</c:v>
                </c:pt>
                <c:pt idx="2">
                  <c:v>1424.01</c:v>
                </c:pt>
                <c:pt idx="3">
                  <c:v>1473.81</c:v>
                </c:pt>
                <c:pt idx="4">
                  <c:v>1510.44</c:v>
                </c:pt>
                <c:pt idx="5">
                  <c:v>1528.66</c:v>
                </c:pt>
                <c:pt idx="6">
                  <c:v>1572.81</c:v>
                </c:pt>
                <c:pt idx="7">
                  <c:v>1755.81</c:v>
                </c:pt>
                <c:pt idx="8">
                  <c:v>1769.76</c:v>
                </c:pt>
                <c:pt idx="9">
                  <c:v>1665.2142857142858</c:v>
                </c:pt>
                <c:pt idx="10">
                  <c:v>1738.98</c:v>
                </c:pt>
                <c:pt idx="11">
                  <c:v>1646.2</c:v>
                </c:pt>
              </c:numCache>
            </c:numRef>
          </c:val>
        </c:ser>
        <c:ser>
          <c:idx val="1"/>
          <c:order val="1"/>
          <c:tx>
            <c:strRef>
              <c:f>диаграмма!$O$101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88655646374015E-2"/>
                  <c:y val="5.273415264779247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29847345555491E-2"/>
                  <c:y val="-4.178044505632082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149367692675681E-2"/>
                  <c:y val="-4.313892525220950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63363908264179E-2"/>
                  <c:y val="-4.186188885198281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6824257961412326E-2"/>
                  <c:y val="-3.758608337729493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785100365799095E-2"/>
                  <c:y val="-3.946707104925718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65701697435821E-2"/>
                  <c:y val="3.809981568681197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326499759000716E-2"/>
                  <c:y val="-3.586095999526964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108954403955341E-2"/>
                  <c:y val="-3.5679907257251481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диаграмма!$O$102:$O$113</c:f>
              <c:numCache>
                <c:formatCode>0.0</c:formatCode>
                <c:ptCount val="12"/>
                <c:pt idx="0">
                  <c:v>1656.12</c:v>
                </c:pt>
                <c:pt idx="1">
                  <c:v>1742.62</c:v>
                </c:pt>
                <c:pt idx="2">
                  <c:v>1673.77</c:v>
                </c:pt>
                <c:pt idx="3">
                  <c:v>1650.07</c:v>
                </c:pt>
                <c:pt idx="4">
                  <c:v>1585.5</c:v>
                </c:pt>
                <c:pt idx="5">
                  <c:v>1596.7</c:v>
                </c:pt>
                <c:pt idx="6">
                  <c:v>1593.9</c:v>
                </c:pt>
                <c:pt idx="7">
                  <c:v>1626</c:v>
                </c:pt>
                <c:pt idx="8">
                  <c:v>1744.5</c:v>
                </c:pt>
                <c:pt idx="9">
                  <c:v>1747.01</c:v>
                </c:pt>
                <c:pt idx="10">
                  <c:v>1721.13</c:v>
                </c:pt>
                <c:pt idx="11">
                  <c:v>1658.87</c:v>
                </c:pt>
              </c:numCache>
            </c:numRef>
          </c:val>
        </c:ser>
        <c:ser>
          <c:idx val="2"/>
          <c:order val="2"/>
          <c:tx>
            <c:strRef>
              <c:f>диаграмма!$P$101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8497999589375E-2"/>
                  <c:y val="-4.073126094970261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874880966062545E-2"/>
                  <c:y val="3.870258323889256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857773856492133E-2"/>
                  <c:y val="5.041349980135995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550992436727651E-2"/>
                  <c:y val="-3.7496466787805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643655008240249E-2"/>
                  <c:y val="3.254124251838308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4457281106247713E-2"/>
                  <c:y val="4.420234071237372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4320054602054235E-2"/>
                  <c:y val="4.45873794311691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728099526671216E-2"/>
                  <c:y val="4.201324710341751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4.2309156387163947E-2"/>
                  <c:y val="3.658779625251559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743353698123948E-2"/>
                  <c:y val="3.884410230358923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диаграмма!$P$102:$P$113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  <c:pt idx="3">
                  <c:v>1485.08</c:v>
                </c:pt>
                <c:pt idx="4">
                  <c:v>1413.87</c:v>
                </c:pt>
                <c:pt idx="5">
                  <c:v>1342.36</c:v>
                </c:pt>
                <c:pt idx="6">
                  <c:v>1286.72</c:v>
                </c:pt>
                <c:pt idx="7">
                  <c:v>1347.1</c:v>
                </c:pt>
                <c:pt idx="8">
                  <c:v>1348.8</c:v>
                </c:pt>
                <c:pt idx="9">
                  <c:v>1316.18</c:v>
                </c:pt>
                <c:pt idx="10">
                  <c:v>1276.45</c:v>
                </c:pt>
                <c:pt idx="11">
                  <c:v>1222.76</c:v>
                </c:pt>
              </c:numCache>
            </c:numRef>
          </c:val>
        </c:ser>
        <c:dLbls>
          <c:showVal val="1"/>
        </c:dLbls>
        <c:marker val="1"/>
        <c:axId val="86803200"/>
        <c:axId val="86804736"/>
      </c:lineChart>
      <c:catAx>
        <c:axId val="86803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804736"/>
        <c:crosses val="autoZero"/>
        <c:auto val="1"/>
        <c:lblAlgn val="ctr"/>
        <c:lblOffset val="100"/>
        <c:tickLblSkip val="1"/>
        <c:tickMarkSkip val="1"/>
      </c:catAx>
      <c:valAx>
        <c:axId val="86804736"/>
        <c:scaling>
          <c:orientation val="minMax"/>
          <c:max val="1800"/>
          <c:min val="76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80320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86962944"/>
        <c:axId val="86964480"/>
        <c:axId val="0"/>
      </c:bar3DChart>
      <c:catAx>
        <c:axId val="869629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6964480"/>
        <c:crosses val="autoZero"/>
        <c:auto val="1"/>
        <c:lblAlgn val="ctr"/>
        <c:lblOffset val="100"/>
        <c:tickLblSkip val="1"/>
        <c:tickMarkSkip val="1"/>
      </c:catAx>
      <c:valAx>
        <c:axId val="86964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6962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87368064"/>
        <c:axId val="87369600"/>
        <c:axId val="0"/>
      </c:bar3DChart>
      <c:catAx>
        <c:axId val="873680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7369600"/>
        <c:crosses val="autoZero"/>
        <c:auto val="1"/>
        <c:lblAlgn val="ctr"/>
        <c:lblOffset val="100"/>
        <c:tickLblSkip val="1"/>
        <c:tickMarkSkip val="1"/>
      </c:catAx>
      <c:valAx>
        <c:axId val="87369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7368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индекса потребительских цен по Красноярскому краю 2012-2013 гг. 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(отчетный месяц к декабрю предыдущего года, %)</a:t>
            </a:r>
          </a:p>
        </c:rich>
      </c:tx>
      <c:layout>
        <c:manualLayout>
          <c:xMode val="edge"/>
          <c:yMode val="edge"/>
          <c:x val="9.8966356478168246E-2"/>
          <c:y val="4.5845272206303722E-3"/>
        </c:manualLayout>
      </c:layout>
    </c:title>
    <c:plotArea>
      <c:layout>
        <c:manualLayout>
          <c:layoutTarget val="inner"/>
          <c:xMode val="edge"/>
          <c:yMode val="edge"/>
          <c:x val="6.1438547911349423E-2"/>
          <c:y val="0.11246536803433231"/>
          <c:w val="0.92286318425822156"/>
          <c:h val="0.68723564527843661"/>
        </c:manualLayout>
      </c:layout>
      <c:lineChart>
        <c:grouping val="standard"/>
        <c:ser>
          <c:idx val="0"/>
          <c:order val="0"/>
          <c:tx>
            <c:strRef>
              <c:f>'Лист1 (2)'!$A$2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prstDash val="lgDash"/>
            </a:ln>
          </c:spPr>
          <c:marker>
            <c:symbol val="diamond"/>
            <c:size val="7"/>
            <c:spPr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2.9629629629629822E-2"/>
                  <c:y val="3.8857142857142854E-2"/>
                </c:manualLayout>
              </c:layout>
              <c:showVal val="1"/>
            </c:dLbl>
            <c:dLbl>
              <c:idx val="1"/>
              <c:layout>
                <c:manualLayout>
                  <c:x val="-2.9629629629629815E-2"/>
                  <c:y val="3.4285714285714593E-2"/>
                </c:manualLayout>
              </c:layout>
              <c:showVal val="1"/>
            </c:dLbl>
            <c:dLbl>
              <c:idx val="2"/>
              <c:layout>
                <c:manualLayout>
                  <c:x val="-2.9629629629629815E-2"/>
                  <c:y val="3.2000000000000042E-2"/>
                </c:manualLayout>
              </c:layout>
              <c:showVal val="1"/>
            </c:dLbl>
            <c:dLbl>
              <c:idx val="3"/>
              <c:layout>
                <c:manualLayout>
                  <c:x val="-2.9629629629629815E-2"/>
                  <c:y val="3.2000000000000042E-2"/>
                </c:manualLayout>
              </c:layout>
              <c:showVal val="1"/>
            </c:dLbl>
            <c:dLbl>
              <c:idx val="4"/>
              <c:layout>
                <c:manualLayout>
                  <c:x val="-2.9629629629629756E-2"/>
                  <c:y val="2.9714285714285714E-2"/>
                </c:manualLayout>
              </c:layout>
              <c:showVal val="1"/>
            </c:dLbl>
            <c:dLbl>
              <c:idx val="5"/>
              <c:layout>
                <c:manualLayout>
                  <c:x val="-4.1750841750841802E-2"/>
                  <c:y val="-3.2000179977502811E-2"/>
                </c:manualLayout>
              </c:layout>
              <c:showVal val="1"/>
            </c:dLbl>
            <c:dLbl>
              <c:idx val="6"/>
              <c:layout>
                <c:manualLayout>
                  <c:x val="-3.2323232323232351E-2"/>
                  <c:y val="-3.2000000000000042E-2"/>
                </c:manualLayout>
              </c:layout>
              <c:showVal val="1"/>
            </c:dLbl>
            <c:dLbl>
              <c:idx val="7"/>
              <c:layout>
                <c:manualLayout>
                  <c:x val="-4.0404040404040414E-2"/>
                  <c:y val="-3.2000000000000042E-2"/>
                </c:manualLayout>
              </c:layout>
              <c:tx>
                <c:rich>
                  <a:bodyPr/>
                  <a:lstStyle/>
                  <a:p>
                    <a:r>
                      <a:t>105,0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-4.1750841750841802E-2"/>
                  <c:y val="-2.9714285714285714E-2"/>
                </c:manualLayout>
              </c:layout>
              <c:showVal val="1"/>
            </c:dLbl>
            <c:dLbl>
              <c:idx val="9"/>
              <c:layout>
                <c:manualLayout>
                  <c:x val="-3.5016835016835002E-2"/>
                  <c:y val="-3.2000000000000042E-2"/>
                </c:manualLayout>
              </c:layout>
              <c:showVal val="1"/>
            </c:dLbl>
            <c:dLbl>
              <c:idx val="10"/>
              <c:layout>
                <c:manualLayout>
                  <c:x val="-3.5016835016835016E-2"/>
                  <c:y val="-2.5142857142857144E-2"/>
                </c:manualLayout>
              </c:layout>
              <c:showVal val="1"/>
            </c:dLbl>
            <c:dLbl>
              <c:idx val="11"/>
              <c:layout>
                <c:manualLayout>
                  <c:x val="-2.9629629629629728E-2"/>
                  <c:y val="-2.5142857142857144E-2"/>
                </c:manualLayout>
              </c:layout>
              <c:showVal val="1"/>
            </c:dLbl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0541" cmpd="sng">
                      <a:solidFill>
                        <a:srgbClr val="4F81BD">
                          <a:shade val="88000"/>
                          <a:satMod val="110000"/>
                        </a:srgbClr>
                      </a:solidFill>
                      <a:prstDash val="solid"/>
                    </a:ln>
                    <a:gradFill>
                      <a:gsLst>
                        <a:gs pos="0">
                          <a:srgbClr val="4F81BD">
                            <a:tint val="40000"/>
                            <a:satMod val="250000"/>
                          </a:srgbClr>
                        </a:gs>
                        <a:gs pos="9000">
                          <a:srgbClr val="4F81BD">
                            <a:tint val="52000"/>
                            <a:satMod val="300000"/>
                          </a:srgbClr>
                        </a:gs>
                        <a:gs pos="50000">
                          <a:srgbClr val="4F81BD">
                            <a:shade val="20000"/>
                            <a:satMod val="300000"/>
                          </a:srgbClr>
                        </a:gs>
                        <a:gs pos="79000">
                          <a:srgbClr val="4F81BD">
                            <a:tint val="52000"/>
                            <a:satMod val="300000"/>
                          </a:srgbClr>
                        </a:gs>
                        <a:gs pos="100000">
                          <a:srgbClr val="4F81BD">
                            <a:tint val="40000"/>
                            <a:satMod val="250000"/>
                          </a:srgbClr>
                        </a:gs>
                      </a:gsLst>
                      <a:lin ang="5400000"/>
                    </a:gradFill>
                    <a:effectLst/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</c:dLbls>
          <c:cat>
            <c:strRef>
              <c:f>'Лист1 (2)'!$B$1:$M$1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'Лист1 (2)'!$B$2:$M$2</c:f>
              <c:numCache>
                <c:formatCode>General</c:formatCode>
                <c:ptCount val="12"/>
                <c:pt idx="0">
                  <c:v>100.3</c:v>
                </c:pt>
                <c:pt idx="1">
                  <c:v>100.9</c:v>
                </c:pt>
                <c:pt idx="2">
                  <c:v>101.5</c:v>
                </c:pt>
                <c:pt idx="3">
                  <c:v>101.9</c:v>
                </c:pt>
                <c:pt idx="4">
                  <c:v>102.3</c:v>
                </c:pt>
                <c:pt idx="5">
                  <c:v>103.1</c:v>
                </c:pt>
                <c:pt idx="6">
                  <c:v>104.5</c:v>
                </c:pt>
                <c:pt idx="7">
                  <c:v>105</c:v>
                </c:pt>
                <c:pt idx="8">
                  <c:v>105.8</c:v>
                </c:pt>
                <c:pt idx="9">
                  <c:v>106.1</c:v>
                </c:pt>
                <c:pt idx="10">
                  <c:v>106.4</c:v>
                </c:pt>
                <c:pt idx="11">
                  <c:v>106.8</c:v>
                </c:pt>
              </c:numCache>
            </c:numRef>
          </c:val>
        </c:ser>
        <c:ser>
          <c:idx val="1"/>
          <c:order val="1"/>
          <c:tx>
            <c:strRef>
              <c:f>'Лист1 (2)'!$A$3</c:f>
              <c:strCache>
                <c:ptCount val="1"/>
                <c:pt idx="0">
                  <c:v>2013</c:v>
                </c:pt>
              </c:strCache>
            </c:strRef>
          </c:tx>
          <c:marker>
            <c:symbol val="circle"/>
            <c:size val="7"/>
          </c:marker>
          <c:dLbls>
            <c:dLbl>
              <c:idx val="0"/>
              <c:layout>
                <c:manualLayout>
                  <c:x val="-3.367003367003369E-2"/>
                  <c:y val="-3.8857142857142854E-2"/>
                </c:manualLayout>
              </c:layout>
              <c:showVal val="1"/>
            </c:dLbl>
            <c:dLbl>
              <c:idx val="1"/>
              <c:layout>
                <c:manualLayout>
                  <c:x val="-3.5016835016835016E-2"/>
                  <c:y val="-3.2000000000000042E-2"/>
                </c:manualLayout>
              </c:layout>
              <c:showVal val="1"/>
            </c:dLbl>
            <c:dLbl>
              <c:idx val="2"/>
              <c:layout>
                <c:manualLayout>
                  <c:x val="-3.9057239057239054E-2"/>
                  <c:y val="-3.4285714285714593E-2"/>
                </c:manualLayout>
              </c:layout>
              <c:showVal val="1"/>
            </c:dLbl>
            <c:dLbl>
              <c:idx val="3"/>
              <c:layout>
                <c:manualLayout>
                  <c:x val="-4.1750841750841802E-2"/>
                  <c:y val="-2.9714285714285714E-2"/>
                </c:manualLayout>
              </c:layout>
              <c:showVal val="1"/>
            </c:dLbl>
            <c:dLbl>
              <c:idx val="4"/>
              <c:layout>
                <c:manualLayout>
                  <c:x val="-4.3097643097643419E-2"/>
                  <c:y val="-2.7428571428571604E-2"/>
                </c:manualLayout>
              </c:layout>
              <c:showVal val="1"/>
            </c:dLbl>
            <c:dLbl>
              <c:idx val="5"/>
              <c:layout>
                <c:manualLayout>
                  <c:x val="-1.7508417508417511E-2"/>
                  <c:y val="2.2857142857143038E-2"/>
                </c:manualLayout>
              </c:layout>
              <c:showVal val="1"/>
            </c:dLbl>
            <c:dLbl>
              <c:idx val="6"/>
              <c:layout>
                <c:manualLayout>
                  <c:x val="-3.097643097643098E-2"/>
                  <c:y val="2.9714105736782903E-2"/>
                </c:manualLayout>
              </c:layout>
              <c:showVal val="1"/>
            </c:dLbl>
            <c:dLbl>
              <c:idx val="7"/>
              <c:layout>
                <c:manualLayout>
                  <c:x val="-3.2323232323232351E-2"/>
                  <c:y val="2.7428571428571556E-2"/>
                </c:manualLayout>
              </c:layout>
              <c:showVal val="1"/>
            </c:dLbl>
            <c:dLbl>
              <c:idx val="8"/>
              <c:layout>
                <c:manualLayout>
                  <c:x val="-3.097643097643098E-2"/>
                  <c:y val="2.5142857142857144E-2"/>
                </c:manualLayout>
              </c:layout>
              <c:showVal val="1"/>
            </c:dLbl>
            <c:dLbl>
              <c:idx val="9"/>
              <c:layout>
                <c:manualLayout>
                  <c:x val="-2.6954177897574219E-2"/>
                  <c:y val="2.7087858374362412E-2"/>
                </c:manualLayout>
              </c:layout>
              <c:showVal val="1"/>
            </c:dLbl>
            <c:dLbl>
              <c:idx val="10"/>
              <c:layout>
                <c:manualLayout>
                  <c:x val="-3.2345013477089186E-2"/>
                  <c:y val="3.3860045146726872E-2"/>
                </c:manualLayout>
              </c:layout>
              <c:showVal val="1"/>
            </c:dLbl>
            <c:dLbl>
              <c:idx val="11"/>
              <c:layout>
                <c:manualLayout>
                  <c:x val="-2.9649595687331602E-2"/>
                  <c:y val="3.386004514672683E-2"/>
                </c:manualLayout>
              </c:layout>
              <c:showVal val="1"/>
            </c:dLbl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905"/>
                    <a:gradFill>
                      <a:gsLst>
                        <a:gs pos="0">
                          <a:srgbClr val="F79646">
                            <a:shade val="20000"/>
                            <a:satMod val="200000"/>
                          </a:srgbClr>
                        </a:gs>
                        <a:gs pos="78000">
                          <a:srgbClr val="F79646">
                            <a:tint val="90000"/>
                            <a:shade val="89000"/>
                            <a:satMod val="220000"/>
                          </a:srgbClr>
                        </a:gs>
                        <a:gs pos="100000">
                          <a:srgbClr val="F79646">
                            <a:tint val="12000"/>
                            <a:satMod val="255000"/>
                          </a:srgb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</c:dLbls>
          <c:cat>
            <c:strRef>
              <c:f>'Лист1 (2)'!$B$1:$M$1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'Лист1 (2)'!$B$3:$M$3</c:f>
              <c:numCache>
                <c:formatCode>General</c:formatCode>
                <c:ptCount val="12"/>
                <c:pt idx="0">
                  <c:v>100.7</c:v>
                </c:pt>
                <c:pt idx="1">
                  <c:v>101.8</c:v>
                </c:pt>
                <c:pt idx="2">
                  <c:v>102.1</c:v>
                </c:pt>
                <c:pt idx="3">
                  <c:v>102.2</c:v>
                </c:pt>
                <c:pt idx="4">
                  <c:v>102.3</c:v>
                </c:pt>
                <c:pt idx="5">
                  <c:v>102.4</c:v>
                </c:pt>
                <c:pt idx="6">
                  <c:v>103.5</c:v>
                </c:pt>
                <c:pt idx="7">
                  <c:v>103.6</c:v>
                </c:pt>
                <c:pt idx="8">
                  <c:v>103.8</c:v>
                </c:pt>
                <c:pt idx="9">
                  <c:v>103.9</c:v>
                </c:pt>
                <c:pt idx="10">
                  <c:v>104.3</c:v>
                </c:pt>
                <c:pt idx="11">
                  <c:v>104.8</c:v>
                </c:pt>
              </c:numCache>
            </c:numRef>
          </c:val>
        </c:ser>
        <c:marker val="1"/>
        <c:axId val="87413888"/>
        <c:axId val="87415424"/>
      </c:lineChart>
      <c:catAx>
        <c:axId val="874138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endParaRPr lang="ru-RU"/>
          </a:p>
        </c:txPr>
        <c:crossAx val="87415424"/>
        <c:crosses val="autoZero"/>
        <c:auto val="1"/>
        <c:lblAlgn val="ctr"/>
        <c:lblOffset val="100"/>
      </c:catAx>
      <c:valAx>
        <c:axId val="8741542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87413888"/>
        <c:crosses val="autoZero"/>
        <c:crossBetween val="between"/>
      </c:valAx>
      <c:spPr>
        <a:ln w="6350">
          <a:prstDash val="lgDash"/>
        </a:ln>
      </c:spPr>
    </c:plotArea>
    <c:legend>
      <c:legendPos val="b"/>
      <c:layout/>
      <c:txPr>
        <a:bodyPr/>
        <a:lstStyle/>
        <a:p>
          <a:pPr rtl="0">
            <a:defRPr sz="16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</c:chart>
  <c:spPr>
    <a:noFill/>
  </c:spPr>
  <c:printSettings>
    <c:headerFooter/>
    <c:pageMargins b="0.75000000000001299" l="0.70000000000000062" r="0.70000000000000062" t="0.75000000000001299" header="0.30000000000000032" footer="0.30000000000000032"/>
    <c:pageSetup paperSize="9"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88326912"/>
        <c:axId val="88328448"/>
        <c:axId val="0"/>
      </c:bar3DChart>
      <c:catAx>
        <c:axId val="883269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8328448"/>
        <c:crosses val="autoZero"/>
        <c:auto val="1"/>
        <c:lblAlgn val="ctr"/>
        <c:lblOffset val="100"/>
        <c:tickLblSkip val="1"/>
        <c:tickMarkSkip val="1"/>
      </c:catAx>
      <c:valAx>
        <c:axId val="88328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8326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88461696"/>
        <c:axId val="88463232"/>
        <c:axId val="0"/>
      </c:bar3DChart>
      <c:catAx>
        <c:axId val="884616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8463232"/>
        <c:crosses val="autoZero"/>
        <c:auto val="1"/>
        <c:lblAlgn val="ctr"/>
        <c:lblOffset val="100"/>
        <c:tickLblSkip val="1"/>
        <c:tickMarkSkip val="1"/>
      </c:catAx>
      <c:valAx>
        <c:axId val="88463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8461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01.01.2014г.</a:t>
            </a:r>
          </a:p>
        </c:rich>
      </c:tx>
      <c:layout>
        <c:manualLayout>
          <c:xMode val="edge"/>
          <c:yMode val="edge"/>
          <c:x val="0.24724665243115895"/>
          <c:y val="1.9472787526078273E-2"/>
        </c:manualLayout>
      </c:layout>
      <c:spPr>
        <a:noFill/>
        <a:ln w="25400">
          <a:noFill/>
        </a:ln>
      </c:spPr>
    </c:title>
    <c:view3D>
      <c:rotX val="20"/>
      <c:perspective val="0"/>
    </c:view3D>
    <c:plotArea>
      <c:layout>
        <c:manualLayout>
          <c:layoutTarget val="inner"/>
          <c:xMode val="edge"/>
          <c:yMode val="edge"/>
          <c:x val="0.26675606860995082"/>
          <c:y val="0.32267252095436177"/>
          <c:w val="0.4410187667560323"/>
          <c:h val="0.351351815023005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5601484797139244E-2"/>
                  <c:y val="-7.103732892533758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 - 21,4%
(2012г. - 21,6%)</a:t>
                    </a:r>
                  </a:p>
                </c:rich>
              </c:tx>
              <c:spPr>
                <a:noFill/>
              </c:spPr>
              <c:dLblPos val="bestFit"/>
            </c:dLbl>
            <c:dLbl>
              <c:idx val="1"/>
              <c:layout>
                <c:manualLayout>
                  <c:x val="2.3089661461808905E-2"/>
                  <c:y val="-6.189792838893583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- 14,4%
(2012г. - 16,6%)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-3.1949597402019921E-2"/>
                  <c:y val="6.539966534610701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 - 33,5%
(2012г. - 31,1%)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-6.3235686640864805E-2"/>
                  <c:y val="7.296568991404875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Начальное профессиональное образование - 16,6%
(2012г. - 16,7%)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-0.16366408648071534"/>
                  <c:y val="-5.938826953200593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Неполное среднее образование - 13,3%
(2012г. - 13,5%)</a:t>
                    </a:r>
                  </a:p>
                </c:rich>
              </c:tx>
              <c:spPr/>
              <c:dLblPos val="bestFit"/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- 0,8% (2012г. - 0,5%)</a:t>
                    </a:r>
                  </a:p>
                </c:rich>
              </c:tx>
              <c:spPr>
                <a:noFill/>
              </c:spPr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диаграмма!$A$21:$A$26</c:f>
              <c:strCache>
                <c:ptCount val="6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начальное профессиональное образование</c:v>
                </c:pt>
                <c:pt idx="4">
                  <c:v> - неполное среднее образование</c:v>
                </c:pt>
                <c:pt idx="5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диаграмма!$C$21:$C$26</c:f>
              <c:numCache>
                <c:formatCode>0.0</c:formatCode>
                <c:ptCount val="6"/>
                <c:pt idx="0">
                  <c:v>21.4</c:v>
                </c:pt>
                <c:pt idx="1">
                  <c:v>14.4</c:v>
                </c:pt>
                <c:pt idx="2">
                  <c:v>33.5</c:v>
                </c:pt>
                <c:pt idx="3">
                  <c:v>16.600000000000001</c:v>
                </c:pt>
                <c:pt idx="4">
                  <c:v>13.3</c:v>
                </c:pt>
                <c:pt idx="5">
                  <c:v>0.8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2945"/>
          <c:y val="9.3243871127756547E-2"/>
          <c:w val="0.76275027147824426"/>
          <c:h val="0.841753609511821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Val val="1"/>
            </c:dLbl>
            <c:dLbl>
              <c:idx val="1"/>
              <c:layout>
                <c:manualLayout>
                  <c:x val="5.4080932162835924E-2"/>
                  <c:y val="-0.1759563962550782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01.01.2013г.</c:v>
                </c:pt>
                <c:pt idx="1">
                  <c:v>на 01.01.2014г.</c:v>
                </c:pt>
              </c:strCache>
            </c:strRef>
          </c:cat>
          <c:val>
            <c:numRef>
              <c:f>диаграмма!$B$13:$C$13</c:f>
              <c:numCache>
                <c:formatCode>#,##0.0</c:formatCode>
                <c:ptCount val="2"/>
                <c:pt idx="0">
                  <c:v>40.6</c:v>
                </c:pt>
                <c:pt idx="1">
                  <c:v>48.6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01.01.2013г.</c:v>
                </c:pt>
                <c:pt idx="1">
                  <c:v>на 01.01.2014г.</c:v>
                </c:pt>
              </c:strCache>
            </c:strRef>
          </c:cat>
          <c:val>
            <c:numRef>
              <c:f>диаграмма!$B$14:$C$14</c:f>
              <c:numCache>
                <c:formatCode>#,##0.0</c:formatCode>
                <c:ptCount val="2"/>
                <c:pt idx="0">
                  <c:v>59.4</c:v>
                </c:pt>
                <c:pt idx="1">
                  <c:v>51.4</c:v>
                </c:pt>
              </c:numCache>
            </c:numRef>
          </c:val>
        </c:ser>
        <c:dLbls>
          <c:showVal val="1"/>
        </c:dLbls>
        <c:shape val="box"/>
        <c:axId val="63854080"/>
        <c:axId val="63855616"/>
        <c:axId val="0"/>
      </c:bar3DChart>
      <c:catAx>
        <c:axId val="6385408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3855616"/>
        <c:crosses val="autoZero"/>
        <c:lblAlgn val="ctr"/>
        <c:lblOffset val="100"/>
        <c:tickLblSkip val="1"/>
        <c:tickMarkSkip val="1"/>
      </c:catAx>
      <c:valAx>
        <c:axId val="63855616"/>
        <c:scaling>
          <c:orientation val="minMax"/>
        </c:scaling>
        <c:delete val="1"/>
        <c:axPos val="b"/>
        <c:numFmt formatCode="#,##0.0" sourceLinked="1"/>
        <c:tickLblPos val="none"/>
        <c:crossAx val="63854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875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7023E-2"/>
                  <c:y val="-0.1588385925259795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01.01.2013г.</c:v>
                </c:pt>
                <c:pt idx="1">
                  <c:v>на 01.01.2014г.</c:v>
                </c:pt>
              </c:strCache>
            </c:strRef>
          </c:cat>
          <c:val>
            <c:numRef>
              <c:f>диаграмма!$B$17:$C$17</c:f>
              <c:numCache>
                <c:formatCode>#,##0.0</c:formatCode>
                <c:ptCount val="2"/>
                <c:pt idx="0">
                  <c:v>43.3</c:v>
                </c:pt>
                <c:pt idx="1">
                  <c:v>40.799999999999997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795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01.01.2013г.</c:v>
                </c:pt>
                <c:pt idx="1">
                  <c:v>на 01.01.2014г.</c:v>
                </c:pt>
              </c:strCache>
            </c:strRef>
          </c:cat>
          <c:val>
            <c:numRef>
              <c:f>диаграмма!$B$18:$C$18</c:f>
              <c:numCache>
                <c:formatCode>#,##0.0</c:formatCode>
                <c:ptCount val="2"/>
                <c:pt idx="0">
                  <c:v>27.6</c:v>
                </c:pt>
                <c:pt idx="1">
                  <c:v>28.2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01.01.2013г.</c:v>
                </c:pt>
                <c:pt idx="1">
                  <c:v>на 01.01.2014г.</c:v>
                </c:pt>
              </c:strCache>
            </c:strRef>
          </c:cat>
          <c:val>
            <c:numRef>
              <c:f>диаграмма!$B$19:$C$19</c:f>
              <c:numCache>
                <c:formatCode>#,##0.0</c:formatCode>
                <c:ptCount val="2"/>
                <c:pt idx="0">
                  <c:v>29.1</c:v>
                </c:pt>
                <c:pt idx="1">
                  <c:v>31</c:v>
                </c:pt>
              </c:numCache>
            </c:numRef>
          </c:val>
        </c:ser>
        <c:dLbls>
          <c:showVal val="1"/>
        </c:dLbls>
        <c:shape val="box"/>
        <c:axId val="64329984"/>
        <c:axId val="64344064"/>
        <c:axId val="0"/>
      </c:bar3DChart>
      <c:catAx>
        <c:axId val="64329984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4344064"/>
        <c:crosses val="autoZero"/>
        <c:auto val="1"/>
        <c:lblAlgn val="ctr"/>
        <c:lblOffset val="100"/>
        <c:tickLblSkip val="1"/>
        <c:tickMarkSkip val="1"/>
      </c:catAx>
      <c:valAx>
        <c:axId val="64344064"/>
        <c:scaling>
          <c:orientation val="minMax"/>
        </c:scaling>
        <c:delete val="1"/>
        <c:axPos val="b"/>
        <c:numFmt formatCode="#,##0.0" sourceLinked="1"/>
        <c:tickLblPos val="none"/>
        <c:crossAx val="64329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33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4522351885032412"/>
          <c:y val="6.9196192212134494E-2"/>
          <c:w val="0.68000068109042577"/>
          <c:h val="0.8064443702293137"/>
        </c:manualLayout>
      </c:layout>
      <c:barChart>
        <c:barDir val="bar"/>
        <c:grouping val="clustered"/>
        <c:ser>
          <c:idx val="0"/>
          <c:order val="0"/>
          <c:tx>
            <c:v>2013 декабрь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4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dLbl>
              <c:idx val="6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numFmt formatCode="#,##0.0" sourceLinked="0"/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showVal val="1"/>
          </c:dLbls>
          <c:cat>
            <c:strRef>
              <c:f>диаграмма!$A$73:$A$81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авт.округ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диаграмма!$B$73:$B$81</c:f>
              <c:numCache>
                <c:formatCode>0.0</c:formatCode>
                <c:ptCount val="9"/>
                <c:pt idx="0">
                  <c:v>2871.48</c:v>
                </c:pt>
                <c:pt idx="1">
                  <c:v>3171.84</c:v>
                </c:pt>
                <c:pt idx="2">
                  <c:v>4476.08</c:v>
                </c:pt>
                <c:pt idx="3">
                  <c:v>4583.26</c:v>
                </c:pt>
                <c:pt idx="4">
                  <c:v>4663.51</c:v>
                </c:pt>
                <c:pt idx="5">
                  <c:v>4752.33</c:v>
                </c:pt>
                <c:pt idx="6">
                  <c:v>5164.3</c:v>
                </c:pt>
                <c:pt idx="7">
                  <c:v>5454.98</c:v>
                </c:pt>
                <c:pt idx="8">
                  <c:v>7694.44</c:v>
                </c:pt>
              </c:numCache>
            </c:numRef>
          </c:val>
        </c:ser>
        <c:ser>
          <c:idx val="1"/>
          <c:order val="1"/>
          <c:tx>
            <c:v>2012 декабрь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</c:dLbls>
          <c:cat>
            <c:strRef>
              <c:f>диаграмма!$A$73:$A$81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авт.округ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диаграмма!$C$73:$C$81</c:f>
              <c:numCache>
                <c:formatCode>0.0</c:formatCode>
                <c:ptCount val="9"/>
                <c:pt idx="0">
                  <c:v>2608.94</c:v>
                </c:pt>
                <c:pt idx="1">
                  <c:v>3042.02</c:v>
                </c:pt>
                <c:pt idx="2">
                  <c:v>4161.6499999999996</c:v>
                </c:pt>
                <c:pt idx="3">
                  <c:v>4588.13</c:v>
                </c:pt>
                <c:pt idx="4">
                  <c:v>4442.67</c:v>
                </c:pt>
                <c:pt idx="5">
                  <c:v>4436.6899999999996</c:v>
                </c:pt>
                <c:pt idx="6">
                  <c:v>4825.62</c:v>
                </c:pt>
                <c:pt idx="7">
                  <c:v>4828.1499999999996</c:v>
                </c:pt>
                <c:pt idx="8">
                  <c:v>6949.85</c:v>
                </c:pt>
              </c:numCache>
            </c:numRef>
          </c:val>
        </c:ser>
        <c:gapWidth val="123"/>
        <c:axId val="64486016"/>
        <c:axId val="73531776"/>
      </c:barChart>
      <c:catAx>
        <c:axId val="6448601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3531776"/>
        <c:crosses val="autoZero"/>
        <c:auto val="1"/>
        <c:lblAlgn val="ctr"/>
        <c:lblOffset val="100"/>
        <c:tickLblSkip val="1"/>
        <c:tickMarkSkip val="1"/>
      </c:catAx>
      <c:valAx>
        <c:axId val="73531776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6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389963051250604"/>
              <c:y val="3.546676312410154E-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4486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3946"/>
          <c:y val="0.95390293541478965"/>
          <c:w val="0.61343078323500755"/>
          <c:h val="3.8697065093387994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85501824"/>
        <c:axId val="85503360"/>
        <c:axId val="0"/>
      </c:bar3DChart>
      <c:catAx>
        <c:axId val="855018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5503360"/>
        <c:crosses val="autoZero"/>
        <c:auto val="1"/>
        <c:lblAlgn val="ctr"/>
        <c:lblOffset val="100"/>
        <c:tickLblSkip val="1"/>
        <c:tickMarkSkip val="1"/>
      </c:catAx>
      <c:valAx>
        <c:axId val="85503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5501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53275044989497"/>
          <c:y val="0.16464895065207241"/>
          <c:w val="0.88353500283850561"/>
          <c:h val="0.641646489104165"/>
        </c:manualLayout>
      </c:layout>
      <c:lineChart>
        <c:grouping val="standard"/>
        <c:ser>
          <c:idx val="0"/>
          <c:order val="0"/>
          <c:tx>
            <c:strRef>
              <c:f>диаграмма!$B$101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2167121401E-2"/>
                  <c:y val="-2.332999048137069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664471116031547E-2"/>
                  <c:y val="-3.547984090291165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759569231145579E-2"/>
                  <c:y val="-1.775354006675092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871736973064624E-2"/>
                  <c:y val="-2.830498039596902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503514984234151E-2"/>
                  <c:y val="-3.23696287734566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9.0602449607421747E-4"/>
                  <c:y val="-1.300230063834614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4.2825095953722934E-3"/>
                  <c:y val="-1.369702861216458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875687890224201E-2"/>
                  <c:y val="-3.178250866789799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7041697457720955E-2"/>
                  <c:y val="1.810130876497587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6.4256090126139096E-4"/>
                  <c:y val="-1.0295141678718743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диаграмма!$B$102:$B$113</c:f>
              <c:numCache>
                <c:formatCode>0.0</c:formatCode>
                <c:ptCount val="12"/>
                <c:pt idx="0">
                  <c:v>9554.92</c:v>
                </c:pt>
                <c:pt idx="1">
                  <c:v>9867.18</c:v>
                </c:pt>
                <c:pt idx="2">
                  <c:v>9530.11</c:v>
                </c:pt>
                <c:pt idx="3">
                  <c:v>9482.91</c:v>
                </c:pt>
                <c:pt idx="4">
                  <c:v>8926.49</c:v>
                </c:pt>
                <c:pt idx="5">
                  <c:v>9045.1200000000008</c:v>
                </c:pt>
                <c:pt idx="6">
                  <c:v>9618.7999999999993</c:v>
                </c:pt>
                <c:pt idx="7">
                  <c:v>9040.82</c:v>
                </c:pt>
                <c:pt idx="8">
                  <c:v>8314.33</c:v>
                </c:pt>
                <c:pt idx="9">
                  <c:v>7347.1049999999996</c:v>
                </c:pt>
                <c:pt idx="10">
                  <c:v>7551.3613636363634</c:v>
                </c:pt>
                <c:pt idx="11">
                  <c:v>7567.2</c:v>
                </c:pt>
              </c:numCache>
            </c:numRef>
          </c:val>
        </c:ser>
        <c:ser>
          <c:idx val="1"/>
          <c:order val="1"/>
          <c:tx>
            <c:strRef>
              <c:f>диаграмма!$C$101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310274458000006E-2"/>
                  <c:y val="-2.726081462039521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7130969167274396E-2"/>
                  <c:y val="-2.6908784550079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597555374668877E-2"/>
                  <c:y val="-3.038048021775055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838840407978679E-2"/>
                  <c:y val="-3.07553712265442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951763667522792E-2"/>
                  <c:y val="-3.749881017133541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301397237744022E-2"/>
                  <c:y val="-3.644683165624151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655584200090303E-2"/>
                  <c:y val="2.948342568290081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7208031965331808E-2"/>
                  <c:y val="-3.1740889311939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176533070565353E-2"/>
                  <c:y val="-2.957972845986844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002474189712938E-2"/>
                  <c:y val="-2.160629921259842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диаграмма!$C$102:$C$113</c:f>
              <c:numCache>
                <c:formatCode>0.0</c:formatCode>
                <c:ptCount val="12"/>
                <c:pt idx="0">
                  <c:v>8043</c:v>
                </c:pt>
                <c:pt idx="1">
                  <c:v>8422.0300000000007</c:v>
                </c:pt>
                <c:pt idx="2">
                  <c:v>8456.5499999999993</c:v>
                </c:pt>
                <c:pt idx="3">
                  <c:v>8258.8807894736838</c:v>
                </c:pt>
                <c:pt idx="4">
                  <c:v>7919.2859090909096</c:v>
                </c:pt>
                <c:pt idx="5">
                  <c:v>7419.7876315789472</c:v>
                </c:pt>
                <c:pt idx="6">
                  <c:v>7588.7</c:v>
                </c:pt>
                <c:pt idx="7">
                  <c:v>7491.9</c:v>
                </c:pt>
                <c:pt idx="8">
                  <c:v>8068</c:v>
                </c:pt>
                <c:pt idx="9">
                  <c:v>8069.08</c:v>
                </c:pt>
                <c:pt idx="10">
                  <c:v>7693.92</c:v>
                </c:pt>
                <c:pt idx="11">
                  <c:v>7962.09</c:v>
                </c:pt>
              </c:numCache>
            </c:numRef>
          </c:val>
        </c:ser>
        <c:ser>
          <c:idx val="2"/>
          <c:order val="2"/>
          <c:tx>
            <c:strRef>
              <c:f>диаграмма!$D$101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03801678188885E-2"/>
                  <c:y val="3.369391788989453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180338701610556E-2"/>
                  <c:y val="3.886017951459774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978140555514666E-2"/>
                  <c:y val="3.004918829590744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576664603723182E-2"/>
                  <c:y val="-3.53752632772759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850913027764949E-2"/>
                  <c:y val="-2.295998185412009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1493933558899932E-2"/>
                  <c:y val="3.695395482972044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619557121980611E-2"/>
                  <c:y val="4.135121998639058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826824918149772E-2"/>
                  <c:y val="3.2969378827646827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386864554111094E-2"/>
                  <c:y val="3.898421956514695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73918066067274E-2"/>
                  <c:y val="3.690081596943239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595656125508585E-2"/>
                  <c:y val="3.23178174156803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5296507783855285E-2"/>
                  <c:y val="2.9346188869248547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диаграмма!$D$102:$D$113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7003.7150000000001</c:v>
                </c:pt>
                <c:pt idx="6">
                  <c:v>6892.5091304347825</c:v>
                </c:pt>
                <c:pt idx="7">
                  <c:v>7181.88</c:v>
                </c:pt>
                <c:pt idx="8">
                  <c:v>7161.11</c:v>
                </c:pt>
                <c:pt idx="9">
                  <c:v>7188.38</c:v>
                </c:pt>
                <c:pt idx="10">
                  <c:v>7066.06</c:v>
                </c:pt>
                <c:pt idx="11">
                  <c:v>7202.5499999999993</c:v>
                </c:pt>
              </c:numCache>
            </c:numRef>
          </c:val>
        </c:ser>
        <c:dLbls>
          <c:showVal val="1"/>
        </c:dLbls>
        <c:marker val="1"/>
        <c:axId val="85559552"/>
        <c:axId val="85590016"/>
      </c:lineChart>
      <c:catAx>
        <c:axId val="85559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5590016"/>
        <c:crosses val="autoZero"/>
        <c:auto val="1"/>
        <c:lblAlgn val="ctr"/>
        <c:lblOffset val="100"/>
        <c:tickLblSkip val="1"/>
        <c:tickMarkSkip val="1"/>
      </c:catAx>
      <c:valAx>
        <c:axId val="85590016"/>
        <c:scaling>
          <c:orientation val="minMax"/>
          <c:min val="3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5559552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152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1569237684"/>
          <c:y val="0.15176495324414971"/>
          <c:w val="0.87087172218290065"/>
          <c:h val="0.65639810426543665"/>
        </c:manualLayout>
      </c:layout>
      <c:lineChart>
        <c:grouping val="standard"/>
        <c:ser>
          <c:idx val="1"/>
          <c:order val="0"/>
          <c:tx>
            <c:strRef>
              <c:f>диаграмма!$E$101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238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7227147457333694E-2"/>
                  <c:y val="-2.494257440094541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8030209642420402E-2"/>
                  <c:y val="-3.3950355707201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7011079698674174E-2"/>
                  <c:y val="-2.561291406057760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023768035989449E-2"/>
                  <c:y val="-3.318230849099098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636250674037063E-2"/>
                  <c:y val="-3.796115136486807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177061270572592E-2"/>
                  <c:y val="-1.979923020694131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161095730105858E-2"/>
                  <c:y val="-3.33015575717092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676911608505919E-2"/>
                  <c:y val="-3.115978818372469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6.989683393891351E-3"/>
                  <c:y val="-2.7863317771358979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диаграмма!$E$102:$E$113</c:f>
              <c:numCache>
                <c:formatCode>0.0</c:formatCode>
                <c:ptCount val="12"/>
                <c:pt idx="0">
                  <c:v>25642.38</c:v>
                </c:pt>
                <c:pt idx="1">
                  <c:v>28249.5</c:v>
                </c:pt>
                <c:pt idx="2">
                  <c:v>26807.39</c:v>
                </c:pt>
                <c:pt idx="3">
                  <c:v>26325.14</c:v>
                </c:pt>
                <c:pt idx="4">
                  <c:v>24206.5</c:v>
                </c:pt>
                <c:pt idx="5">
                  <c:v>22349.21</c:v>
                </c:pt>
                <c:pt idx="6">
                  <c:v>23726.31</c:v>
                </c:pt>
                <c:pt idx="7">
                  <c:v>22079.55</c:v>
                </c:pt>
                <c:pt idx="8">
                  <c:v>20388.3</c:v>
                </c:pt>
                <c:pt idx="9">
                  <c:v>18882.859285714287</c:v>
                </c:pt>
                <c:pt idx="10">
                  <c:v>17879.439999999999</c:v>
                </c:pt>
                <c:pt idx="11">
                  <c:v>18148.900000000001</c:v>
                </c:pt>
              </c:numCache>
            </c:numRef>
          </c:val>
        </c:ser>
        <c:ser>
          <c:idx val="2"/>
          <c:order val="1"/>
          <c:tx>
            <c:strRef>
              <c:f>диаграмма!$F$101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4313879542E-2"/>
                  <c:y val="-4.04620088959105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997941988528152E-2"/>
                  <c:y val="-3.058834139708242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36210672435294E-2"/>
                  <c:y val="-3.81684469631296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229149545387986E-2"/>
                  <c:y val="-3.2983286542078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019279300356432E-2"/>
                  <c:y val="-3.424715578883449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770888833506524E-2"/>
                  <c:y val="-2.949535526725768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Val val="1"/>
            </c:dLbl>
            <c:dLbl>
              <c:idx val="8"/>
              <c:layout>
                <c:manualLayout>
                  <c:x val="-3.7186840952390658E-2"/>
                  <c:y val="2.81498574492948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47345158512E-2"/>
                  <c:y val="2.619278826380471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42417123113E-2"/>
                  <c:y val="2.541375468528055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4760509828206246E-2"/>
                  <c:y val="2.6831480452032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диаграмма!$F$102:$F$113</c:f>
              <c:numCache>
                <c:formatCode>0.0</c:formatCode>
                <c:ptCount val="12"/>
                <c:pt idx="0">
                  <c:v>19818.21</c:v>
                </c:pt>
                <c:pt idx="1">
                  <c:v>20461.55</c:v>
                </c:pt>
                <c:pt idx="2">
                  <c:v>18705.57</c:v>
                </c:pt>
                <c:pt idx="3">
                  <c:v>17894.079210526317</c:v>
                </c:pt>
                <c:pt idx="4">
                  <c:v>17017.385000000002</c:v>
                </c:pt>
                <c:pt idx="5">
                  <c:v>16535.790263157895</c:v>
                </c:pt>
                <c:pt idx="6">
                  <c:v>16155.1</c:v>
                </c:pt>
                <c:pt idx="7">
                  <c:v>15653.638636363636</c:v>
                </c:pt>
                <c:pt idx="8">
                  <c:v>17213</c:v>
                </c:pt>
                <c:pt idx="9">
                  <c:v>17242.169999999998</c:v>
                </c:pt>
                <c:pt idx="10">
                  <c:v>16293.18</c:v>
                </c:pt>
                <c:pt idx="11">
                  <c:v>17403.95</c:v>
                </c:pt>
              </c:numCache>
            </c:numRef>
          </c:val>
        </c:ser>
        <c:ser>
          <c:idx val="3"/>
          <c:order val="2"/>
          <c:tx>
            <c:strRef>
              <c:f>диаграмма!$G$101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33930819016899E-2"/>
                  <c:y val="2.338455274794658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6219290737884895E-2"/>
                  <c:y val="-2.348074343851189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6511281619690892E-2"/>
                  <c:y val="3.114401619116726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0076742246816963E-2"/>
                  <c:y val="2.536710246765025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6275214154335713E-2"/>
                  <c:y val="2.981449303067438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4214971695091594E-2"/>
                  <c:y val="2.737543275170201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5414871062688413E-2"/>
                  <c:y val="3.82257669687492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969694416455882E-2"/>
                  <c:y val="3.060910731907861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712816003556493E-2"/>
                  <c:y val="4.093868494070955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402153286636432E-2"/>
                  <c:y val="3.21157151578718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081971543830807E-2"/>
                  <c:y val="2.849348006449493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8.4481329308889082E-3"/>
                  <c:y val="2.649526463267641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диаграмма!$G$102:$G$113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14266.875</c:v>
                </c:pt>
                <c:pt idx="6">
                  <c:v>13702.174999999999</c:v>
                </c:pt>
                <c:pt idx="7">
                  <c:v>14278.22</c:v>
                </c:pt>
                <c:pt idx="8">
                  <c:v>13776.19</c:v>
                </c:pt>
                <c:pt idx="9">
                  <c:v>14066.41</c:v>
                </c:pt>
                <c:pt idx="10">
                  <c:v>13725.12</c:v>
                </c:pt>
                <c:pt idx="11">
                  <c:v>13911.125</c:v>
                </c:pt>
              </c:numCache>
            </c:numRef>
          </c:val>
        </c:ser>
        <c:dLbls>
          <c:showVal val="1"/>
        </c:dLbls>
        <c:marker val="1"/>
        <c:axId val="85642240"/>
        <c:axId val="85668608"/>
      </c:lineChart>
      <c:catAx>
        <c:axId val="85642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5668608"/>
        <c:crosses val="autoZero"/>
        <c:auto val="1"/>
        <c:lblAlgn val="ctr"/>
        <c:lblOffset val="100"/>
        <c:tickLblSkip val="1"/>
        <c:tickMarkSkip val="1"/>
      </c:catAx>
      <c:valAx>
        <c:axId val="85668608"/>
        <c:scaling>
          <c:orientation val="minMax"/>
          <c:min val="5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5642240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7595"/>
          <c:y val="0.9344093454470882"/>
          <c:w val="0.31331349188618668"/>
          <c:h val="5.687203791469413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85859328"/>
        <c:axId val="85889792"/>
        <c:axId val="0"/>
      </c:bar3DChart>
      <c:catAx>
        <c:axId val="858593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5889792"/>
        <c:crosses val="autoZero"/>
        <c:auto val="1"/>
        <c:lblAlgn val="ctr"/>
        <c:lblOffset val="100"/>
        <c:tickLblSkip val="1"/>
        <c:tickMarkSkip val="1"/>
      </c:catAx>
      <c:valAx>
        <c:axId val="85889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5859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27</xdr:row>
      <xdr:rowOff>3174</xdr:rowOff>
    </xdr:from>
    <xdr:to>
      <xdr:col>6</xdr:col>
      <xdr:colOff>984250</xdr:colOff>
      <xdr:row>56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0.62404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6409" y="112162"/>
          <a:ext cx="3270989" cy="31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26</xdr:row>
      <xdr:rowOff>28577</xdr:rowOff>
    </xdr:from>
    <xdr:to>
      <xdr:col>8</xdr:col>
      <xdr:colOff>38101</xdr:colOff>
      <xdr:row>53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571500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952499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20108</xdr:colOff>
      <xdr:row>66</xdr:row>
      <xdr:rowOff>42333</xdr:rowOff>
    </xdr:from>
    <xdr:to>
      <xdr:col>10</xdr:col>
      <xdr:colOff>439208</xdr:colOff>
      <xdr:row>123</xdr:row>
      <xdr:rowOff>52914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6584156</xdr:colOff>
      <xdr:row>27</xdr:row>
      <xdr:rowOff>83340</xdr:rowOff>
    </xdr:from>
    <xdr:ext cx="4512469" cy="264560"/>
    <xdr:sp macro="" textlink="">
      <xdr:nvSpPr>
        <xdr:cNvPr id="2" name="TextBox 1"/>
        <xdr:cNvSpPr txBox="1"/>
      </xdr:nvSpPr>
      <xdr:spPr>
        <a:xfrm>
          <a:off x="6965156" y="576024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127000</xdr:rowOff>
    </xdr:from>
    <xdr:to>
      <xdr:col>14</xdr:col>
      <xdr:colOff>492124</xdr:colOff>
      <xdr:row>89</xdr:row>
      <xdr:rowOff>142875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76</xdr:row>
      <xdr:rowOff>28575</xdr:rowOff>
    </xdr:from>
    <xdr:to>
      <xdr:col>5</xdr:col>
      <xdr:colOff>1441450</xdr:colOff>
      <xdr:row>103</xdr:row>
      <xdr:rowOff>53975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rmukov/Application%20Data/Microsoft/Excel/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rgb="FFFF0000"/>
  </sheetPr>
  <dimension ref="A1:AZ129"/>
  <sheetViews>
    <sheetView workbookViewId="0">
      <selection activeCell="G86" sqref="G86"/>
    </sheetView>
  </sheetViews>
  <sheetFormatPr defaultColWidth="9.140625" defaultRowHeight="12.75"/>
  <cols>
    <col min="1" max="1" width="57.7109375" style="2" customWidth="1"/>
    <col min="2" max="2" width="16.2851562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4" style="2" customWidth="1"/>
    <col min="38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42578125" style="2" customWidth="1"/>
    <col min="46" max="46" width="19.85546875" style="2" customWidth="1"/>
    <col min="47" max="47" width="19" style="2" customWidth="1"/>
    <col min="48" max="48" width="16.140625" style="2" customWidth="1"/>
    <col min="49" max="49" width="16.28515625" style="2" customWidth="1"/>
    <col min="50" max="50" width="17.85546875" style="2" customWidth="1"/>
    <col min="51" max="51" width="14.28515625" style="2" customWidth="1"/>
    <col min="52" max="52" width="14.42578125" style="2" customWidth="1"/>
    <col min="53" max="53" width="15.7109375" style="2" customWidth="1"/>
    <col min="54" max="56" width="19.7109375" style="2" customWidth="1"/>
    <col min="57" max="57" width="18" style="2" customWidth="1"/>
    <col min="58" max="58" width="68" style="2" customWidth="1"/>
    <col min="59" max="16384" width="9.140625" style="2"/>
  </cols>
  <sheetData>
    <row r="1" spans="1:52" ht="27.75" customHeight="1">
      <c r="A1" s="112" t="s">
        <v>58</v>
      </c>
      <c r="B1" s="115" t="s">
        <v>571</v>
      </c>
      <c r="C1" s="115" t="s">
        <v>572</v>
      </c>
      <c r="D1" s="113"/>
      <c r="F1" s="114"/>
    </row>
    <row r="2" spans="1:52" ht="16.5">
      <c r="A2" s="98"/>
      <c r="B2" s="119"/>
      <c r="C2" s="97"/>
      <c r="D2" s="99"/>
      <c r="E2" s="3"/>
    </row>
    <row r="10" spans="1:52" ht="17.25" thickBot="1">
      <c r="A10" s="100"/>
      <c r="B10" s="101"/>
      <c r="C10" s="102"/>
      <c r="D10" s="22"/>
      <c r="E10" s="22"/>
      <c r="F10" s="3"/>
      <c r="G10" s="22"/>
      <c r="H10" s="22"/>
      <c r="I10" s="22"/>
      <c r="J10" s="22"/>
      <c r="K10" s="22"/>
      <c r="L10" s="22"/>
      <c r="M10" s="22"/>
      <c r="N10" s="103"/>
    </row>
    <row r="11" spans="1:52" ht="16.5">
      <c r="A11" s="654" t="s">
        <v>38</v>
      </c>
      <c r="B11" s="655" t="str">
        <f>B1</f>
        <v>на 01.01.2013г.</v>
      </c>
      <c r="C11" s="656" t="str">
        <f>C1</f>
        <v>на 01.01.2014г.</v>
      </c>
      <c r="D11" s="99"/>
      <c r="AW11" s="723" t="s">
        <v>396</v>
      </c>
      <c r="AX11" s="723"/>
      <c r="AY11" s="723"/>
      <c r="AZ11" s="723"/>
    </row>
    <row r="12" spans="1:52" ht="15.75" customHeight="1">
      <c r="A12" s="657"/>
      <c r="B12" s="658"/>
      <c r="C12" s="659"/>
      <c r="P12" s="104"/>
    </row>
    <row r="13" spans="1:52" ht="16.5">
      <c r="A13" s="660" t="s">
        <v>123</v>
      </c>
      <c r="B13" s="111">
        <v>40.6</v>
      </c>
      <c r="C13" s="549">
        <v>48.6</v>
      </c>
      <c r="D13" s="99"/>
      <c r="P13" s="3"/>
    </row>
    <row r="14" spans="1:52" ht="17.25" thickBot="1">
      <c r="A14" s="661" t="s">
        <v>124</v>
      </c>
      <c r="B14" s="662">
        <v>59.4</v>
      </c>
      <c r="C14" s="663">
        <v>51.4</v>
      </c>
      <c r="P14" s="3"/>
    </row>
    <row r="15" spans="1:52" ht="17.25" thickBot="1">
      <c r="A15" s="664"/>
      <c r="B15" s="665"/>
      <c r="C15" s="666"/>
      <c r="P15" s="3"/>
    </row>
    <row r="16" spans="1:52" ht="16.5">
      <c r="A16" s="664" t="s">
        <v>39</v>
      </c>
      <c r="B16" s="665" t="str">
        <f>B1</f>
        <v>на 01.01.2013г.</v>
      </c>
      <c r="C16" s="666" t="str">
        <f>C1</f>
        <v>на 01.01.2014г.</v>
      </c>
      <c r="D16" s="99"/>
      <c r="P16" s="3"/>
    </row>
    <row r="17" spans="1:43" ht="16.5">
      <c r="A17" s="667" t="s">
        <v>125</v>
      </c>
      <c r="B17" s="548">
        <v>43.3</v>
      </c>
      <c r="C17" s="549">
        <v>40.799999999999997</v>
      </c>
      <c r="D17" s="99"/>
      <c r="P17" s="3"/>
    </row>
    <row r="18" spans="1:43" ht="16.5">
      <c r="A18" s="667" t="s">
        <v>126</v>
      </c>
      <c r="B18" s="548">
        <v>27.6</v>
      </c>
      <c r="C18" s="549">
        <v>28.2</v>
      </c>
      <c r="D18" s="99"/>
      <c r="P18" s="3"/>
    </row>
    <row r="19" spans="1:43" ht="17.25" thickBot="1">
      <c r="A19" s="619" t="s">
        <v>127</v>
      </c>
      <c r="B19" s="668">
        <v>29.1</v>
      </c>
      <c r="C19" s="663">
        <v>31</v>
      </c>
      <c r="D19" s="99"/>
      <c r="P19" s="3"/>
    </row>
    <row r="20" spans="1:43" ht="16.5">
      <c r="A20" s="669"/>
      <c r="B20" s="670"/>
      <c r="C20" s="671"/>
      <c r="D20" s="99"/>
      <c r="P20" s="3"/>
    </row>
    <row r="21" spans="1:43" ht="15.75">
      <c r="A21" s="672" t="s">
        <v>199</v>
      </c>
      <c r="B21" s="234">
        <v>21.6</v>
      </c>
      <c r="C21" s="675">
        <v>21.4</v>
      </c>
      <c r="D21" s="8"/>
    </row>
    <row r="22" spans="1:43" ht="16.5">
      <c r="A22" s="672" t="s">
        <v>200</v>
      </c>
      <c r="B22" s="234">
        <v>16.600000000000001</v>
      </c>
      <c r="C22" s="675">
        <v>14.4</v>
      </c>
      <c r="D22" s="1"/>
      <c r="E22" s="96"/>
    </row>
    <row r="23" spans="1:43" ht="16.5">
      <c r="A23" s="672" t="s">
        <v>161</v>
      </c>
      <c r="B23" s="234">
        <v>31.1</v>
      </c>
      <c r="C23" s="675">
        <v>33.5</v>
      </c>
      <c r="D23" s="1"/>
      <c r="E23" s="96"/>
    </row>
    <row r="24" spans="1:43" ht="16.5">
      <c r="A24" s="672" t="s">
        <v>162</v>
      </c>
      <c r="B24" s="234">
        <v>16.7</v>
      </c>
      <c r="C24" s="675">
        <v>16.600000000000001</v>
      </c>
      <c r="D24" s="1"/>
      <c r="E24" s="96"/>
    </row>
    <row r="25" spans="1:43" ht="16.5">
      <c r="A25" s="672" t="s">
        <v>163</v>
      </c>
      <c r="B25" s="234">
        <v>13.5</v>
      </c>
      <c r="C25" s="675">
        <v>13.3</v>
      </c>
      <c r="D25" s="1"/>
      <c r="E25" s="97"/>
    </row>
    <row r="26" spans="1:43" ht="16.5" thickBot="1">
      <c r="A26" s="673" t="s">
        <v>358</v>
      </c>
      <c r="B26" s="674">
        <v>0.5</v>
      </c>
      <c r="C26" s="676">
        <v>0.8</v>
      </c>
      <c r="D26" s="8"/>
    </row>
    <row r="27" spans="1:43" ht="17.25" thickBot="1">
      <c r="C27" s="4"/>
      <c r="D27" s="1"/>
      <c r="E27" s="97"/>
    </row>
    <row r="28" spans="1:43">
      <c r="G28" s="586"/>
      <c r="H28" s="587" t="s">
        <v>297</v>
      </c>
      <c r="I28" s="587" t="s">
        <v>298</v>
      </c>
      <c r="J28" s="587" t="s">
        <v>299</v>
      </c>
      <c r="K28" s="587" t="s">
        <v>300</v>
      </c>
      <c r="L28" s="587" t="s">
        <v>301</v>
      </c>
      <c r="M28" s="587" t="s">
        <v>302</v>
      </c>
      <c r="N28" s="587" t="s">
        <v>303</v>
      </c>
      <c r="O28" s="587" t="s">
        <v>304</v>
      </c>
      <c r="P28" s="587" t="s">
        <v>305</v>
      </c>
      <c r="Q28" s="587" t="s">
        <v>306</v>
      </c>
      <c r="R28" s="587" t="s">
        <v>307</v>
      </c>
      <c r="S28" s="587" t="s">
        <v>308</v>
      </c>
      <c r="T28" s="587" t="s">
        <v>309</v>
      </c>
      <c r="U28" s="587" t="s">
        <v>310</v>
      </c>
      <c r="V28" s="587" t="s">
        <v>311</v>
      </c>
      <c r="W28" s="587" t="s">
        <v>312</v>
      </c>
      <c r="X28" s="587" t="s">
        <v>313</v>
      </c>
      <c r="Y28" s="587" t="s">
        <v>314</v>
      </c>
      <c r="Z28" s="587" t="s">
        <v>315</v>
      </c>
      <c r="AA28" s="587" t="s">
        <v>316</v>
      </c>
      <c r="AB28" s="587" t="s">
        <v>317</v>
      </c>
      <c r="AC28" s="587" t="s">
        <v>318</v>
      </c>
      <c r="AD28" s="587" t="s">
        <v>319</v>
      </c>
      <c r="AE28" s="587" t="s">
        <v>320</v>
      </c>
      <c r="AF28" s="587" t="s">
        <v>321</v>
      </c>
      <c r="AG28" s="587" t="s">
        <v>322</v>
      </c>
      <c r="AH28" s="588" t="s">
        <v>323</v>
      </c>
      <c r="AI28" s="588" t="s">
        <v>326</v>
      </c>
      <c r="AJ28" s="588" t="s">
        <v>329</v>
      </c>
      <c r="AK28" s="588" t="s">
        <v>331</v>
      </c>
      <c r="AL28" s="588" t="s">
        <v>342</v>
      </c>
      <c r="AM28" s="588" t="s">
        <v>343</v>
      </c>
      <c r="AN28" s="588" t="s">
        <v>359</v>
      </c>
      <c r="AO28" s="588" t="s">
        <v>362</v>
      </c>
      <c r="AP28" s="589" t="s">
        <v>381</v>
      </c>
      <c r="AQ28" s="589" t="s">
        <v>461</v>
      </c>
    </row>
    <row r="29" spans="1:43" ht="16.5">
      <c r="G29" s="590" t="s">
        <v>70</v>
      </c>
      <c r="H29" s="591">
        <v>697</v>
      </c>
      <c r="I29" s="591">
        <v>675</v>
      </c>
      <c r="J29" s="591">
        <v>619</v>
      </c>
      <c r="K29" s="591">
        <v>826</v>
      </c>
      <c r="L29" s="591">
        <v>655</v>
      </c>
      <c r="M29" s="591">
        <v>815</v>
      </c>
      <c r="N29" s="591">
        <v>681</v>
      </c>
      <c r="O29" s="591">
        <v>1011</v>
      </c>
      <c r="P29" s="591">
        <v>862</v>
      </c>
      <c r="Q29" s="591">
        <v>865</v>
      </c>
      <c r="R29" s="591">
        <v>903</v>
      </c>
      <c r="S29" s="591">
        <v>829</v>
      </c>
      <c r="T29" s="591">
        <v>957</v>
      </c>
      <c r="U29" s="591">
        <v>1049</v>
      </c>
      <c r="V29" s="591">
        <v>1015</v>
      </c>
      <c r="W29" s="591">
        <v>1149</v>
      </c>
      <c r="X29" s="591">
        <v>601</v>
      </c>
      <c r="Y29" s="591">
        <v>1069</v>
      </c>
      <c r="Z29" s="591">
        <v>939</v>
      </c>
      <c r="AA29" s="591">
        <v>552</v>
      </c>
      <c r="AB29" s="591">
        <v>855</v>
      </c>
      <c r="AC29" s="591">
        <v>976</v>
      </c>
      <c r="AD29" s="591">
        <v>1392</v>
      </c>
      <c r="AE29" s="591">
        <v>1125</v>
      </c>
      <c r="AF29" s="591">
        <v>2202</v>
      </c>
      <c r="AG29" s="591">
        <v>2004</v>
      </c>
      <c r="AH29" s="592">
        <v>2503</v>
      </c>
      <c r="AI29" s="592">
        <v>2952</v>
      </c>
      <c r="AJ29" s="592">
        <v>2754</v>
      </c>
      <c r="AK29" s="592">
        <v>2585</v>
      </c>
      <c r="AL29" s="592">
        <v>2679</v>
      </c>
      <c r="AM29" s="592">
        <v>2969</v>
      </c>
      <c r="AN29" s="592">
        <v>2849</v>
      </c>
      <c r="AO29" s="592">
        <v>2109</v>
      </c>
      <c r="AP29" s="238">
        <v>3192</v>
      </c>
      <c r="AQ29" s="238">
        <v>2858</v>
      </c>
    </row>
    <row r="30" spans="1:43" ht="16.5">
      <c r="G30" s="590" t="s">
        <v>71</v>
      </c>
      <c r="H30" s="591">
        <v>1383</v>
      </c>
      <c r="I30" s="591">
        <v>1752</v>
      </c>
      <c r="J30" s="591">
        <v>2669</v>
      </c>
      <c r="K30" s="591">
        <v>2226</v>
      </c>
      <c r="L30" s="591">
        <v>1365</v>
      </c>
      <c r="M30" s="591">
        <v>1856</v>
      </c>
      <c r="N30" s="591">
        <v>2686</v>
      </c>
      <c r="O30" s="591">
        <v>2182</v>
      </c>
      <c r="P30" s="591">
        <v>1672</v>
      </c>
      <c r="Q30" s="591">
        <v>1752</v>
      </c>
      <c r="R30" s="591">
        <v>2555</v>
      </c>
      <c r="S30" s="591">
        <v>1755</v>
      </c>
      <c r="T30" s="591">
        <v>1600</v>
      </c>
      <c r="U30" s="591">
        <v>1821</v>
      </c>
      <c r="V30" s="591">
        <v>2705</v>
      </c>
      <c r="W30" s="591">
        <v>1746</v>
      </c>
      <c r="X30" s="591">
        <v>1356</v>
      </c>
      <c r="Y30" s="591">
        <v>1657</v>
      </c>
      <c r="Z30" s="591">
        <v>2159</v>
      </c>
      <c r="AA30" s="591">
        <v>1580</v>
      </c>
      <c r="AB30" s="591">
        <v>1256</v>
      </c>
      <c r="AC30" s="591">
        <v>1748</v>
      </c>
      <c r="AD30" s="591">
        <v>2311</v>
      </c>
      <c r="AE30" s="591">
        <v>1681</v>
      </c>
      <c r="AF30" s="591">
        <v>1486</v>
      </c>
      <c r="AG30" s="591">
        <v>2039</v>
      </c>
      <c r="AH30" s="592">
        <v>2667</v>
      </c>
      <c r="AI30" s="592">
        <v>2687</v>
      </c>
      <c r="AJ30" s="592">
        <v>2181</v>
      </c>
      <c r="AK30" s="592">
        <v>2695</v>
      </c>
      <c r="AL30" s="592">
        <v>3950</v>
      </c>
      <c r="AM30" s="592">
        <v>3372</v>
      </c>
      <c r="AN30" s="592">
        <v>2664</v>
      </c>
      <c r="AO30" s="592">
        <v>3291</v>
      </c>
      <c r="AP30" s="238">
        <v>4263</v>
      </c>
      <c r="AQ30" s="238">
        <v>3654</v>
      </c>
    </row>
    <row r="31" spans="1:43" ht="17.25" thickBot="1">
      <c r="G31" s="593" t="s">
        <v>324</v>
      </c>
      <c r="H31" s="594">
        <f t="shared" ref="H31:Y31" si="0">H30-H29</f>
        <v>686</v>
      </c>
      <c r="I31" s="594">
        <f t="shared" si="0"/>
        <v>1077</v>
      </c>
      <c r="J31" s="594">
        <f t="shared" si="0"/>
        <v>2050</v>
      </c>
      <c r="K31" s="594">
        <f t="shared" si="0"/>
        <v>1400</v>
      </c>
      <c r="L31" s="594">
        <f t="shared" si="0"/>
        <v>710</v>
      </c>
      <c r="M31" s="594">
        <f t="shared" si="0"/>
        <v>1041</v>
      </c>
      <c r="N31" s="594">
        <f t="shared" si="0"/>
        <v>2005</v>
      </c>
      <c r="O31" s="594">
        <f t="shared" si="0"/>
        <v>1171</v>
      </c>
      <c r="P31" s="594">
        <f t="shared" si="0"/>
        <v>810</v>
      </c>
      <c r="Q31" s="594">
        <f t="shared" si="0"/>
        <v>887</v>
      </c>
      <c r="R31" s="594">
        <f t="shared" si="0"/>
        <v>1652</v>
      </c>
      <c r="S31" s="594">
        <f t="shared" si="0"/>
        <v>926</v>
      </c>
      <c r="T31" s="594">
        <f t="shared" si="0"/>
        <v>643</v>
      </c>
      <c r="U31" s="594">
        <f t="shared" si="0"/>
        <v>772</v>
      </c>
      <c r="V31" s="594">
        <f t="shared" si="0"/>
        <v>1690</v>
      </c>
      <c r="W31" s="594">
        <f t="shared" si="0"/>
        <v>597</v>
      </c>
      <c r="X31" s="594">
        <f t="shared" si="0"/>
        <v>755</v>
      </c>
      <c r="Y31" s="594">
        <f t="shared" si="0"/>
        <v>588</v>
      </c>
      <c r="Z31" s="594">
        <f>Z29-Z30</f>
        <v>-1220</v>
      </c>
      <c r="AA31" s="594">
        <f t="shared" ref="AA31:AM31" si="1">AA29-AA30</f>
        <v>-1028</v>
      </c>
      <c r="AB31" s="594">
        <f t="shared" si="1"/>
        <v>-401</v>
      </c>
      <c r="AC31" s="594">
        <f t="shared" si="1"/>
        <v>-772</v>
      </c>
      <c r="AD31" s="594">
        <f t="shared" si="1"/>
        <v>-919</v>
      </c>
      <c r="AE31" s="594">
        <f t="shared" si="1"/>
        <v>-556</v>
      </c>
      <c r="AF31" s="594">
        <f t="shared" si="1"/>
        <v>716</v>
      </c>
      <c r="AG31" s="594">
        <f t="shared" si="1"/>
        <v>-35</v>
      </c>
      <c r="AH31" s="595">
        <f t="shared" si="1"/>
        <v>-164</v>
      </c>
      <c r="AI31" s="595">
        <f t="shared" si="1"/>
        <v>265</v>
      </c>
      <c r="AJ31" s="595">
        <f t="shared" si="1"/>
        <v>573</v>
      </c>
      <c r="AK31" s="595">
        <f t="shared" si="1"/>
        <v>-110</v>
      </c>
      <c r="AL31" s="595">
        <f t="shared" si="1"/>
        <v>-1271</v>
      </c>
      <c r="AM31" s="595">
        <f t="shared" si="1"/>
        <v>-403</v>
      </c>
      <c r="AN31" s="595">
        <f>AN29-AN30</f>
        <v>185</v>
      </c>
      <c r="AO31" s="595">
        <f>AO29-AO30</f>
        <v>-1182</v>
      </c>
      <c r="AP31" s="596">
        <f>AP29-AP30</f>
        <v>-1071</v>
      </c>
      <c r="AQ31" s="596">
        <f>AQ29-AQ30</f>
        <v>-796</v>
      </c>
    </row>
    <row r="34" spans="5:7" ht="15.75" customHeight="1">
      <c r="F34" s="33"/>
      <c r="G34" s="33"/>
    </row>
    <row r="35" spans="5:7" ht="15.75" customHeight="1">
      <c r="F35" s="33"/>
      <c r="G35" s="33"/>
    </row>
    <row r="36" spans="5:7" ht="16.5">
      <c r="F36" s="33"/>
      <c r="G36" s="33"/>
    </row>
    <row r="37" spans="5:7" ht="16.5">
      <c r="F37" s="33"/>
      <c r="G37" s="33"/>
    </row>
    <row r="38" spans="5:7" ht="16.5">
      <c r="F38" s="33"/>
      <c r="G38" s="33"/>
    </row>
    <row r="39" spans="5:7" ht="16.5">
      <c r="F39" s="33"/>
      <c r="G39" s="33"/>
    </row>
    <row r="40" spans="5:7" ht="16.5">
      <c r="E40" s="5"/>
      <c r="F40" s="4"/>
      <c r="G40" s="4"/>
    </row>
    <row r="41" spans="5:7">
      <c r="E41" s="4"/>
      <c r="F41" s="4"/>
      <c r="G41" s="4"/>
    </row>
    <row r="42" spans="5:7" ht="16.5">
      <c r="E42" s="33"/>
    </row>
    <row r="43" spans="5:7" ht="16.5">
      <c r="E43" s="5"/>
    </row>
    <row r="44" spans="5:7" ht="16.5">
      <c r="E44" s="33"/>
    </row>
    <row r="45" spans="5:7" ht="16.5">
      <c r="E45" s="5"/>
    </row>
    <row r="46" spans="5:7" ht="16.5">
      <c r="E46" s="5"/>
    </row>
    <row r="47" spans="5:7">
      <c r="E47" s="4"/>
      <c r="F47" s="118"/>
    </row>
    <row r="48" spans="5:7">
      <c r="E48" s="4"/>
    </row>
    <row r="49" spans="4:13">
      <c r="E49" s="4"/>
    </row>
    <row r="50" spans="4:13">
      <c r="E50" s="4"/>
    </row>
    <row r="52" spans="4:13" ht="15.75">
      <c r="D52" s="75"/>
    </row>
    <row r="53" spans="4:13" ht="15.75">
      <c r="D53" s="75"/>
    </row>
    <row r="55" spans="4:13">
      <c r="F55" s="25"/>
      <c r="G55" s="25"/>
    </row>
    <row r="56" spans="4:13">
      <c r="F56" s="25"/>
      <c r="G56" s="25"/>
    </row>
    <row r="57" spans="4:13">
      <c r="F57" s="25"/>
      <c r="G57" s="25"/>
    </row>
    <row r="58" spans="4:13">
      <c r="F58" s="25"/>
      <c r="G58" s="25"/>
    </row>
    <row r="59" spans="4:13">
      <c r="F59" s="25"/>
      <c r="G59" s="25"/>
    </row>
    <row r="60" spans="4:13">
      <c r="F60" s="25"/>
      <c r="G60" s="25"/>
    </row>
    <row r="61" spans="4:13">
      <c r="F61" s="25"/>
      <c r="G61" s="25"/>
    </row>
    <row r="62" spans="4:13">
      <c r="F62" s="25"/>
      <c r="G62" s="25"/>
    </row>
    <row r="63" spans="4:13">
      <c r="F63" s="25"/>
      <c r="G63" s="25"/>
    </row>
    <row r="64" spans="4:13">
      <c r="F64" s="25"/>
      <c r="G64" s="25"/>
      <c r="L64" s="4"/>
      <c r="M64" s="4"/>
    </row>
    <row r="65" spans="1:11">
      <c r="F65" s="25"/>
      <c r="G65" s="25"/>
    </row>
    <row r="68" spans="1:11">
      <c r="F68" s="25"/>
    </row>
    <row r="69" spans="1:11" ht="16.5">
      <c r="A69" s="7"/>
      <c r="B69" s="10"/>
      <c r="C69" s="10"/>
    </row>
    <row r="70" spans="1:11" ht="13.5" thickBot="1"/>
    <row r="71" spans="1:11" ht="30.75" customHeight="1" thickBot="1">
      <c r="A71" s="635" t="s">
        <v>28</v>
      </c>
      <c r="B71" s="636" t="s">
        <v>569</v>
      </c>
      <c r="C71" s="637" t="s">
        <v>570</v>
      </c>
      <c r="D71" s="89"/>
      <c r="E71" s="89"/>
    </row>
    <row r="72" spans="1:11" ht="13.5" customHeight="1">
      <c r="A72" s="638"/>
      <c r="B72" s="639"/>
      <c r="C72" s="640"/>
      <c r="D72" s="89"/>
      <c r="E72" s="89"/>
      <c r="G72" s="76"/>
    </row>
    <row r="73" spans="1:11" s="16" customFormat="1" ht="15.75">
      <c r="A73" s="641" t="s">
        <v>194</v>
      </c>
      <c r="B73" s="642">
        <v>2871.48</v>
      </c>
      <c r="C73" s="643">
        <v>2608.94</v>
      </c>
      <c r="D73" s="89"/>
      <c r="E73" s="120"/>
      <c r="G73" s="78"/>
      <c r="I73" s="79"/>
      <c r="J73" s="80"/>
    </row>
    <row r="74" spans="1:11" s="16" customFormat="1" ht="15.75">
      <c r="A74" s="641" t="s">
        <v>59</v>
      </c>
      <c r="B74" s="642">
        <v>3171.84</v>
      </c>
      <c r="C74" s="643">
        <v>3042.02</v>
      </c>
      <c r="D74" s="89"/>
      <c r="E74" s="120"/>
      <c r="G74" s="78"/>
      <c r="I74" s="79"/>
      <c r="J74" s="80"/>
    </row>
    <row r="75" spans="1:11" s="16" customFormat="1" ht="15.75">
      <c r="A75" s="641" t="s">
        <v>165</v>
      </c>
      <c r="B75" s="642">
        <v>4476.08</v>
      </c>
      <c r="C75" s="643">
        <v>4161.6499999999996</v>
      </c>
      <c r="D75" s="89"/>
      <c r="E75" s="120"/>
      <c r="G75" s="78"/>
      <c r="I75" s="79"/>
      <c r="J75" s="80"/>
    </row>
    <row r="76" spans="1:11" s="16" customFormat="1" ht="15.75">
      <c r="A76" s="641" t="s">
        <v>193</v>
      </c>
      <c r="B76" s="642">
        <v>4583.26</v>
      </c>
      <c r="C76" s="644">
        <v>4588.13</v>
      </c>
      <c r="D76" s="89"/>
      <c r="E76" s="120"/>
      <c r="F76" s="81"/>
      <c r="G76" s="82"/>
      <c r="I76" s="83"/>
      <c r="J76" s="84"/>
    </row>
    <row r="77" spans="1:11" s="16" customFormat="1" ht="15.75">
      <c r="A77" s="645" t="s">
        <v>369</v>
      </c>
      <c r="B77" s="646">
        <v>4663.51</v>
      </c>
      <c r="C77" s="647">
        <v>4442.67</v>
      </c>
      <c r="D77" s="89"/>
      <c r="E77" s="120"/>
      <c r="F77" s="81"/>
      <c r="G77" s="82"/>
      <c r="I77" s="83"/>
      <c r="J77" s="84"/>
    </row>
    <row r="78" spans="1:11" s="16" customFormat="1" ht="15.75">
      <c r="A78" s="641" t="s">
        <v>2</v>
      </c>
      <c r="B78" s="642">
        <v>4752.33</v>
      </c>
      <c r="C78" s="643">
        <v>4436.6899999999996</v>
      </c>
      <c r="D78" s="89"/>
      <c r="E78" s="120"/>
      <c r="F78" s="81"/>
      <c r="G78" s="82"/>
      <c r="I78" s="83"/>
      <c r="J78" s="84"/>
    </row>
    <row r="79" spans="1:11" ht="15.75">
      <c r="A79" s="645" t="s">
        <v>368</v>
      </c>
      <c r="B79" s="646">
        <v>5164.3</v>
      </c>
      <c r="C79" s="648">
        <v>4825.62</v>
      </c>
      <c r="D79" s="89"/>
      <c r="E79" s="120"/>
      <c r="F79" s="85"/>
      <c r="G79" s="4"/>
      <c r="H79" s="4"/>
      <c r="I79" s="86"/>
      <c r="J79" s="86"/>
    </row>
    <row r="80" spans="1:11" ht="15.75">
      <c r="A80" s="641" t="s">
        <v>0</v>
      </c>
      <c r="B80" s="642">
        <v>5454.98</v>
      </c>
      <c r="C80" s="643">
        <v>4828.1499999999996</v>
      </c>
      <c r="D80" s="89"/>
      <c r="E80" s="120"/>
      <c r="F80" s="4"/>
      <c r="G80" s="87"/>
      <c r="H80" s="88"/>
      <c r="I80" s="89"/>
      <c r="J80" s="90"/>
      <c r="K80" s="77"/>
    </row>
    <row r="81" spans="1:10" s="55" customFormat="1" ht="16.5" thickBot="1">
      <c r="A81" s="649" t="s">
        <v>1</v>
      </c>
      <c r="B81" s="650">
        <v>7694.44</v>
      </c>
      <c r="C81" s="651">
        <v>6949.85</v>
      </c>
      <c r="D81" s="89"/>
      <c r="E81" s="120"/>
      <c r="F81" s="91"/>
      <c r="G81" s="92"/>
      <c r="H81" s="93"/>
      <c r="I81" s="94"/>
      <c r="J81" s="95"/>
    </row>
    <row r="82" spans="1:10">
      <c r="F82" s="4"/>
    </row>
    <row r="83" spans="1:10" ht="29.25" customHeight="1">
      <c r="A83" s="652"/>
      <c r="C83" s="653"/>
      <c r="E83" s="4"/>
      <c r="G83" s="4"/>
    </row>
    <row r="84" spans="1:10" ht="31.5" customHeight="1">
      <c r="A84" s="4"/>
      <c r="B84" s="4"/>
      <c r="C84" s="4"/>
      <c r="D84" s="4"/>
      <c r="E84" s="4"/>
      <c r="F84" s="4"/>
      <c r="G84" s="4"/>
    </row>
    <row r="85" spans="1:10">
      <c r="A85" s="4"/>
      <c r="B85" s="4"/>
      <c r="C85" s="4"/>
      <c r="D85" s="4"/>
      <c r="E85" s="4"/>
      <c r="F85" s="4"/>
      <c r="G85" s="4"/>
    </row>
    <row r="86" spans="1:10">
      <c r="A86" s="4"/>
      <c r="B86" s="4"/>
      <c r="C86" s="4"/>
      <c r="D86" s="4"/>
      <c r="E86" s="4"/>
      <c r="F86" s="4"/>
      <c r="G86" s="4"/>
    </row>
    <row r="87" spans="1:10">
      <c r="A87" s="4"/>
      <c r="B87" s="4"/>
      <c r="C87" s="4"/>
      <c r="D87" s="4"/>
      <c r="E87" s="4"/>
      <c r="F87" s="4"/>
      <c r="G87" s="4"/>
    </row>
    <row r="88" spans="1:10">
      <c r="A88" s="4"/>
      <c r="B88" s="4"/>
      <c r="C88" s="4"/>
      <c r="D88" s="4"/>
      <c r="E88" s="4"/>
      <c r="F88" s="4"/>
      <c r="G88" s="4"/>
    </row>
    <row r="89" spans="1:10">
      <c r="A89" s="4"/>
      <c r="B89" s="4"/>
      <c r="C89" s="4"/>
      <c r="D89" s="4"/>
      <c r="E89" s="4"/>
      <c r="F89" s="4"/>
      <c r="G89" s="4"/>
    </row>
    <row r="90" spans="1:10">
      <c r="A90" s="4"/>
      <c r="B90" s="4"/>
      <c r="C90" s="4"/>
      <c r="D90" s="4"/>
      <c r="E90" s="4"/>
      <c r="F90" s="4"/>
      <c r="G90" s="4"/>
    </row>
    <row r="91" spans="1:10">
      <c r="A91" s="4"/>
      <c r="B91" s="4"/>
      <c r="C91" s="4"/>
      <c r="D91" s="4"/>
      <c r="E91" s="4"/>
      <c r="F91" s="4"/>
      <c r="G91" s="4"/>
    </row>
    <row r="92" spans="1:10">
      <c r="A92" s="4"/>
      <c r="B92" s="4"/>
      <c r="C92" s="4"/>
      <c r="D92" s="4"/>
      <c r="E92" s="4"/>
      <c r="F92" s="4"/>
      <c r="G92" s="4"/>
    </row>
    <row r="93" spans="1:10">
      <c r="A93" s="4"/>
      <c r="B93" s="4"/>
      <c r="C93" s="4"/>
      <c r="D93" s="4"/>
      <c r="E93" s="4"/>
      <c r="F93" s="4"/>
      <c r="G93" s="4"/>
    </row>
    <row r="94" spans="1:10">
      <c r="A94" s="4"/>
      <c r="B94" s="4"/>
      <c r="C94" s="4"/>
      <c r="D94" s="4"/>
      <c r="E94" s="4"/>
      <c r="F94" s="4"/>
      <c r="G94" s="4"/>
    </row>
    <row r="95" spans="1:10">
      <c r="A95" s="4"/>
      <c r="B95" s="4"/>
      <c r="C95" s="4"/>
      <c r="D95" s="4"/>
      <c r="E95" s="4"/>
      <c r="F95" s="4"/>
      <c r="G95" s="4"/>
    </row>
    <row r="96" spans="1:10">
      <c r="A96" s="4"/>
      <c r="B96" s="4"/>
      <c r="C96" s="4"/>
      <c r="D96" s="4"/>
      <c r="E96" s="4"/>
      <c r="F96" s="4"/>
      <c r="G96" s="4"/>
    </row>
    <row r="97" spans="1:19">
      <c r="A97" s="4"/>
      <c r="B97" s="4"/>
      <c r="C97" s="4"/>
      <c r="D97" s="4"/>
      <c r="E97" s="4"/>
      <c r="F97" s="4"/>
      <c r="G97" s="4"/>
    </row>
    <row r="98" spans="1:19">
      <c r="A98" s="4"/>
      <c r="B98" s="4"/>
      <c r="C98" s="74"/>
      <c r="D98" s="4"/>
      <c r="E98" s="4"/>
      <c r="F98" s="4"/>
      <c r="G98" s="4"/>
    </row>
    <row r="99" spans="1:19" ht="13.5" thickBot="1">
      <c r="A99" s="4"/>
      <c r="B99" s="4"/>
      <c r="C99" s="4"/>
      <c r="D99" s="4"/>
      <c r="E99" s="4"/>
      <c r="F99" s="4"/>
      <c r="G99" s="4"/>
    </row>
    <row r="100" spans="1:19" ht="16.5" customHeight="1" thickBot="1">
      <c r="A100" s="727" t="s">
        <v>198</v>
      </c>
      <c r="B100" s="729" t="s">
        <v>6</v>
      </c>
      <c r="C100" s="730"/>
      <c r="D100" s="731"/>
      <c r="E100" s="729" t="s">
        <v>7</v>
      </c>
      <c r="F100" s="730"/>
      <c r="G100" s="731"/>
      <c r="H100" s="724" t="s">
        <v>9</v>
      </c>
      <c r="I100" s="725"/>
      <c r="J100" s="726"/>
      <c r="K100" s="724" t="s">
        <v>8</v>
      </c>
      <c r="L100" s="725"/>
      <c r="M100" s="726"/>
      <c r="N100" s="724" t="s">
        <v>189</v>
      </c>
      <c r="O100" s="725"/>
      <c r="P100" s="726"/>
      <c r="Q100" s="724" t="s">
        <v>190</v>
      </c>
      <c r="R100" s="725"/>
      <c r="S100" s="726"/>
    </row>
    <row r="101" spans="1:19" ht="16.5" thickBot="1">
      <c r="A101" s="728"/>
      <c r="B101" s="597">
        <v>2011</v>
      </c>
      <c r="C101" s="598">
        <v>2012</v>
      </c>
      <c r="D101" s="599">
        <v>2013</v>
      </c>
      <c r="E101" s="597">
        <v>2011</v>
      </c>
      <c r="F101" s="598">
        <v>2012</v>
      </c>
      <c r="G101" s="599">
        <v>2013</v>
      </c>
      <c r="H101" s="597">
        <v>2011</v>
      </c>
      <c r="I101" s="598">
        <v>2012</v>
      </c>
      <c r="J101" s="599">
        <v>2013</v>
      </c>
      <c r="K101" s="597">
        <v>2011</v>
      </c>
      <c r="L101" s="598">
        <v>2012</v>
      </c>
      <c r="M101" s="599">
        <v>2013</v>
      </c>
      <c r="N101" s="597">
        <v>2011</v>
      </c>
      <c r="O101" s="598">
        <v>2012</v>
      </c>
      <c r="P101" s="599">
        <v>2013</v>
      </c>
      <c r="Q101" s="597">
        <v>2011</v>
      </c>
      <c r="R101" s="598">
        <v>2012</v>
      </c>
      <c r="S101" s="599">
        <v>2013</v>
      </c>
    </row>
    <row r="102" spans="1:19" ht="16.5">
      <c r="A102" s="600" t="s">
        <v>10</v>
      </c>
      <c r="B102" s="601">
        <v>9554.92</v>
      </c>
      <c r="C102" s="602">
        <v>8043</v>
      </c>
      <c r="D102" s="603">
        <v>8048.7713636363642</v>
      </c>
      <c r="E102" s="604">
        <v>25642.38</v>
      </c>
      <c r="F102" s="603">
        <v>19818.21</v>
      </c>
      <c r="G102" s="605">
        <v>17459.886363636364</v>
      </c>
      <c r="H102" s="601">
        <v>1786.95</v>
      </c>
      <c r="I102" s="602">
        <v>1506.24</v>
      </c>
      <c r="J102" s="603">
        <v>1636.57</v>
      </c>
      <c r="K102" s="606">
        <v>793.35</v>
      </c>
      <c r="L102" s="607">
        <v>659.14</v>
      </c>
      <c r="M102" s="603">
        <v>712.36</v>
      </c>
      <c r="N102" s="606">
        <v>1356.4</v>
      </c>
      <c r="O102" s="607">
        <v>1656.12</v>
      </c>
      <c r="P102" s="603">
        <v>1669.91</v>
      </c>
      <c r="Q102" s="606">
        <v>28.4</v>
      </c>
      <c r="R102" s="607">
        <v>30.77</v>
      </c>
      <c r="S102" s="603">
        <v>31.06</v>
      </c>
    </row>
    <row r="103" spans="1:19" ht="16.5">
      <c r="A103" s="608" t="s">
        <v>11</v>
      </c>
      <c r="B103" s="609">
        <v>9867.18</v>
      </c>
      <c r="C103" s="610">
        <v>8422.0300000000007</v>
      </c>
      <c r="D103" s="611">
        <v>8070.02</v>
      </c>
      <c r="E103" s="612">
        <v>28249.5</v>
      </c>
      <c r="F103" s="611">
        <v>20461.55</v>
      </c>
      <c r="G103" s="613">
        <v>17728.625</v>
      </c>
      <c r="H103" s="609">
        <v>1825.9</v>
      </c>
      <c r="I103" s="610">
        <v>1657.86</v>
      </c>
      <c r="J103" s="611">
        <v>1673.75</v>
      </c>
      <c r="K103" s="614">
        <v>821.35</v>
      </c>
      <c r="L103" s="615">
        <v>703.05</v>
      </c>
      <c r="M103" s="611">
        <v>751.93</v>
      </c>
      <c r="N103" s="614">
        <v>1372.73</v>
      </c>
      <c r="O103" s="615">
        <v>1742.62</v>
      </c>
      <c r="P103" s="611">
        <v>1627.59</v>
      </c>
      <c r="Q103" s="614">
        <v>30.78</v>
      </c>
      <c r="R103" s="615">
        <v>34.14</v>
      </c>
      <c r="S103" s="611">
        <v>30.33</v>
      </c>
    </row>
    <row r="104" spans="1:19" ht="16.5">
      <c r="A104" s="608" t="s">
        <v>12</v>
      </c>
      <c r="B104" s="609">
        <v>9530.11</v>
      </c>
      <c r="C104" s="610">
        <v>8456.5499999999993</v>
      </c>
      <c r="D104" s="611">
        <v>7662.24</v>
      </c>
      <c r="E104" s="612">
        <v>26807.39</v>
      </c>
      <c r="F104" s="611">
        <v>18705.57</v>
      </c>
      <c r="G104" s="613">
        <v>16725.13</v>
      </c>
      <c r="H104" s="609">
        <v>1770.17</v>
      </c>
      <c r="I104" s="610">
        <v>1655.41</v>
      </c>
      <c r="J104" s="611">
        <v>1583.3</v>
      </c>
      <c r="K104" s="614">
        <v>762</v>
      </c>
      <c r="L104" s="615">
        <v>684.36</v>
      </c>
      <c r="M104" s="611">
        <v>756.65</v>
      </c>
      <c r="N104" s="614">
        <v>1424.01</v>
      </c>
      <c r="O104" s="615">
        <v>1673.77</v>
      </c>
      <c r="P104" s="611">
        <v>1592.86</v>
      </c>
      <c r="Q104" s="614">
        <v>35.81</v>
      </c>
      <c r="R104" s="615">
        <v>32.950000000000003</v>
      </c>
      <c r="S104" s="611">
        <v>28.8</v>
      </c>
    </row>
    <row r="105" spans="1:19" ht="16.5">
      <c r="A105" s="608" t="s">
        <v>13</v>
      </c>
      <c r="B105" s="609">
        <v>9482.91</v>
      </c>
      <c r="C105" s="610">
        <v>8258.8807894736838</v>
      </c>
      <c r="D105" s="611">
        <v>7202.97</v>
      </c>
      <c r="E105" s="612">
        <v>26325.14</v>
      </c>
      <c r="F105" s="611">
        <v>17894.079210526317</v>
      </c>
      <c r="G105" s="613">
        <v>15631.55</v>
      </c>
      <c r="H105" s="609">
        <v>1794</v>
      </c>
      <c r="I105" s="610">
        <v>1584.89</v>
      </c>
      <c r="J105" s="611">
        <v>1489.12</v>
      </c>
      <c r="K105" s="614">
        <v>771.31</v>
      </c>
      <c r="L105" s="615">
        <v>655.58</v>
      </c>
      <c r="M105" s="611">
        <v>703.05</v>
      </c>
      <c r="N105" s="614">
        <v>1473.81</v>
      </c>
      <c r="O105" s="615">
        <v>1650.07</v>
      </c>
      <c r="P105" s="611">
        <v>1485.08</v>
      </c>
      <c r="Q105" s="614">
        <v>41.97</v>
      </c>
      <c r="R105" s="615">
        <v>31.55</v>
      </c>
      <c r="S105" s="611">
        <v>25.2</v>
      </c>
    </row>
    <row r="106" spans="1:19" ht="16.5">
      <c r="A106" s="608" t="s">
        <v>14</v>
      </c>
      <c r="B106" s="609">
        <v>8926.49</v>
      </c>
      <c r="C106" s="610">
        <v>7919.2859090909096</v>
      </c>
      <c r="D106" s="611">
        <v>7228.62</v>
      </c>
      <c r="E106" s="612">
        <v>24206.5</v>
      </c>
      <c r="F106" s="611">
        <v>17017.385000000002</v>
      </c>
      <c r="G106" s="613">
        <v>14947.98</v>
      </c>
      <c r="H106" s="609">
        <v>1784.15</v>
      </c>
      <c r="I106" s="610">
        <v>1468</v>
      </c>
      <c r="J106" s="611">
        <v>1474.9</v>
      </c>
      <c r="K106" s="614">
        <v>736.15</v>
      </c>
      <c r="L106" s="615">
        <v>618.04999999999995</v>
      </c>
      <c r="M106" s="611">
        <v>720.19</v>
      </c>
      <c r="N106" s="614">
        <v>1510.44</v>
      </c>
      <c r="O106" s="615">
        <v>1585.5</v>
      </c>
      <c r="P106" s="611">
        <v>1413.87</v>
      </c>
      <c r="Q106" s="614">
        <v>36.75</v>
      </c>
      <c r="R106" s="615">
        <v>28.67</v>
      </c>
      <c r="S106" s="611">
        <v>23.01</v>
      </c>
    </row>
    <row r="107" spans="1:19" ht="16.5">
      <c r="A107" s="608" t="s">
        <v>15</v>
      </c>
      <c r="B107" s="616">
        <v>9045.1200000000008</v>
      </c>
      <c r="C107" s="610">
        <v>7419.7876315789472</v>
      </c>
      <c r="D107" s="611">
        <v>7003.7150000000001</v>
      </c>
      <c r="E107" s="617">
        <v>22349.21</v>
      </c>
      <c r="F107" s="611">
        <v>16535.790263157895</v>
      </c>
      <c r="G107" s="613">
        <v>14266.875</v>
      </c>
      <c r="H107" s="616">
        <v>1768.5</v>
      </c>
      <c r="I107" s="610">
        <v>1447.74</v>
      </c>
      <c r="J107" s="611">
        <v>1430.23</v>
      </c>
      <c r="K107" s="618">
        <v>770.57</v>
      </c>
      <c r="L107" s="615">
        <v>613.11</v>
      </c>
      <c r="M107" s="611">
        <v>713.68</v>
      </c>
      <c r="N107" s="618">
        <v>1528.66</v>
      </c>
      <c r="O107" s="615">
        <v>1596.7</v>
      </c>
      <c r="P107" s="611">
        <v>1342.36</v>
      </c>
      <c r="Q107" s="618">
        <v>35.799999999999997</v>
      </c>
      <c r="R107" s="615">
        <v>28.05</v>
      </c>
      <c r="S107" s="611">
        <v>21.11</v>
      </c>
    </row>
    <row r="108" spans="1:19" ht="16.5">
      <c r="A108" s="608" t="s">
        <v>135</v>
      </c>
      <c r="B108" s="616">
        <v>9618.7999999999993</v>
      </c>
      <c r="C108" s="610">
        <v>7588.7</v>
      </c>
      <c r="D108" s="611">
        <v>6892.5091304347825</v>
      </c>
      <c r="E108" s="617">
        <v>23726.31</v>
      </c>
      <c r="F108" s="611">
        <v>16155.1</v>
      </c>
      <c r="G108" s="613">
        <v>13702.174999999999</v>
      </c>
      <c r="H108" s="616">
        <v>1759.76</v>
      </c>
      <c r="I108" s="610">
        <v>1425.8</v>
      </c>
      <c r="J108" s="611">
        <v>1401.48</v>
      </c>
      <c r="K108" s="618">
        <v>788.74</v>
      </c>
      <c r="L108" s="615">
        <v>579.5</v>
      </c>
      <c r="M108" s="611">
        <v>718.02</v>
      </c>
      <c r="N108" s="618">
        <v>1572.81</v>
      </c>
      <c r="O108" s="615">
        <v>1593.9</v>
      </c>
      <c r="P108" s="611">
        <v>1286.72</v>
      </c>
      <c r="Q108" s="618">
        <v>37.92</v>
      </c>
      <c r="R108" s="615">
        <v>27.4</v>
      </c>
      <c r="S108" s="611">
        <v>19.71</v>
      </c>
    </row>
    <row r="109" spans="1:19" ht="16.5">
      <c r="A109" s="619" t="s">
        <v>144</v>
      </c>
      <c r="B109" s="620">
        <v>9040.82</v>
      </c>
      <c r="C109" s="610">
        <v>7491.9</v>
      </c>
      <c r="D109" s="611">
        <v>7181.88</v>
      </c>
      <c r="E109" s="621">
        <v>22079.55</v>
      </c>
      <c r="F109" s="611">
        <v>15653.638636363636</v>
      </c>
      <c r="G109" s="613">
        <v>14278.22</v>
      </c>
      <c r="H109" s="620">
        <v>1804.36</v>
      </c>
      <c r="I109" s="610">
        <v>1449.4</v>
      </c>
      <c r="J109" s="611">
        <v>1494.1</v>
      </c>
      <c r="K109" s="622">
        <v>763.7</v>
      </c>
      <c r="L109" s="615">
        <v>600.20000000000005</v>
      </c>
      <c r="M109" s="611">
        <v>740.57</v>
      </c>
      <c r="N109" s="622">
        <v>1755.81</v>
      </c>
      <c r="O109" s="615">
        <v>1626</v>
      </c>
      <c r="P109" s="611">
        <v>1347.1</v>
      </c>
      <c r="Q109" s="622">
        <v>40.299999999999997</v>
      </c>
      <c r="R109" s="615">
        <v>28.7</v>
      </c>
      <c r="S109" s="611">
        <v>21.84</v>
      </c>
    </row>
    <row r="110" spans="1:19" ht="16.5">
      <c r="A110" s="619" t="s">
        <v>150</v>
      </c>
      <c r="B110" s="620">
        <v>8314.33</v>
      </c>
      <c r="C110" s="610">
        <v>8068</v>
      </c>
      <c r="D110" s="611">
        <v>7161.11</v>
      </c>
      <c r="E110" s="621">
        <v>20388.3</v>
      </c>
      <c r="F110" s="611">
        <v>17213</v>
      </c>
      <c r="G110" s="613">
        <v>13776.19</v>
      </c>
      <c r="H110" s="620">
        <v>1743.44</v>
      </c>
      <c r="I110" s="610">
        <v>1623.7</v>
      </c>
      <c r="J110" s="611">
        <v>1456.86</v>
      </c>
      <c r="K110" s="622">
        <v>708.17</v>
      </c>
      <c r="L110" s="615">
        <v>657.9</v>
      </c>
      <c r="M110" s="611">
        <v>709.14</v>
      </c>
      <c r="N110" s="622">
        <v>1769.76</v>
      </c>
      <c r="O110" s="615">
        <v>1744.5</v>
      </c>
      <c r="P110" s="611">
        <v>1348.8</v>
      </c>
      <c r="Q110" s="622">
        <v>37.93</v>
      </c>
      <c r="R110" s="615">
        <v>33.6</v>
      </c>
      <c r="S110" s="611">
        <v>22.56</v>
      </c>
    </row>
    <row r="111" spans="1:19" ht="16.5">
      <c r="A111" s="619" t="s">
        <v>151</v>
      </c>
      <c r="B111" s="620">
        <v>7347.1049999999996</v>
      </c>
      <c r="C111" s="610">
        <v>8069.08</v>
      </c>
      <c r="D111" s="611">
        <v>7188.38</v>
      </c>
      <c r="E111" s="621">
        <v>18882.859285714287</v>
      </c>
      <c r="F111" s="611">
        <v>17242.169999999998</v>
      </c>
      <c r="G111" s="613">
        <v>14066.41</v>
      </c>
      <c r="H111" s="620">
        <v>1535.1904761904761</v>
      </c>
      <c r="I111" s="610">
        <v>1635.83</v>
      </c>
      <c r="J111" s="611">
        <v>1413.48</v>
      </c>
      <c r="K111" s="622">
        <v>616.21904761904761</v>
      </c>
      <c r="L111" s="615">
        <v>633.37</v>
      </c>
      <c r="M111" s="611">
        <v>724.61</v>
      </c>
      <c r="N111" s="622">
        <v>1665.2142857142858</v>
      </c>
      <c r="O111" s="615">
        <v>1747.01</v>
      </c>
      <c r="P111" s="611">
        <v>1316.18</v>
      </c>
      <c r="Q111" s="622">
        <v>31.974761904761902</v>
      </c>
      <c r="R111" s="615">
        <v>33.19</v>
      </c>
      <c r="S111" s="611">
        <v>21.92</v>
      </c>
    </row>
    <row r="112" spans="1:19" ht="16.5">
      <c r="A112" s="619" t="s">
        <v>156</v>
      </c>
      <c r="B112" s="620">
        <v>7551.3613636363634</v>
      </c>
      <c r="C112" s="610">
        <v>7693.92</v>
      </c>
      <c r="D112" s="611">
        <v>7066.06</v>
      </c>
      <c r="E112" s="621">
        <v>17879.439999999999</v>
      </c>
      <c r="F112" s="611">
        <v>16293.18</v>
      </c>
      <c r="G112" s="613">
        <v>13725.12</v>
      </c>
      <c r="H112" s="620">
        <v>1594.93</v>
      </c>
      <c r="I112" s="610">
        <v>1576.36</v>
      </c>
      <c r="J112" s="611">
        <v>1420.19</v>
      </c>
      <c r="K112" s="622">
        <v>628.23</v>
      </c>
      <c r="L112" s="615">
        <v>636.5</v>
      </c>
      <c r="M112" s="611">
        <v>733.36</v>
      </c>
      <c r="N112" s="622">
        <v>1738.98</v>
      </c>
      <c r="O112" s="615">
        <v>1721.13</v>
      </c>
      <c r="P112" s="611">
        <v>1276.45</v>
      </c>
      <c r="Q112" s="622">
        <v>33.08</v>
      </c>
      <c r="R112" s="615">
        <v>32.770000000000003</v>
      </c>
      <c r="S112" s="611">
        <v>20.77</v>
      </c>
    </row>
    <row r="113" spans="1:19" ht="17.25" thickBot="1">
      <c r="A113" s="623" t="s">
        <v>157</v>
      </c>
      <c r="B113" s="624">
        <v>7567.2</v>
      </c>
      <c r="C113" s="625">
        <v>7962.09</v>
      </c>
      <c r="D113" s="626">
        <v>7202.5499999999993</v>
      </c>
      <c r="E113" s="627">
        <v>18148.900000000001</v>
      </c>
      <c r="F113" s="626">
        <v>17403.95</v>
      </c>
      <c r="G113" s="628">
        <v>13911.125</v>
      </c>
      <c r="H113" s="624">
        <v>1462.2</v>
      </c>
      <c r="I113" s="625">
        <v>1585.42</v>
      </c>
      <c r="J113" s="626">
        <v>1357.1</v>
      </c>
      <c r="K113" s="629">
        <v>643.20000000000005</v>
      </c>
      <c r="L113" s="630">
        <v>691.32</v>
      </c>
      <c r="M113" s="626">
        <v>718.2</v>
      </c>
      <c r="N113" s="629">
        <v>1646.2</v>
      </c>
      <c r="O113" s="630">
        <v>1658.87</v>
      </c>
      <c r="P113" s="626">
        <v>1222.76</v>
      </c>
      <c r="Q113" s="629">
        <v>30.4</v>
      </c>
      <c r="R113" s="630">
        <v>31.96</v>
      </c>
      <c r="S113" s="626">
        <v>19.61</v>
      </c>
    </row>
    <row r="114" spans="1:19">
      <c r="A114" s="4"/>
      <c r="B114" s="4"/>
      <c r="C114" s="4"/>
      <c r="D114" s="4"/>
      <c r="E114" s="4"/>
      <c r="F114" s="4"/>
      <c r="G114" s="4"/>
    </row>
    <row r="115" spans="1:19">
      <c r="A115" s="4"/>
      <c r="B115" s="4"/>
      <c r="C115" s="4"/>
      <c r="D115" s="4"/>
      <c r="E115" s="4"/>
      <c r="F115" s="4"/>
      <c r="G115" s="4"/>
    </row>
    <row r="116" spans="1:19">
      <c r="A116" s="4"/>
      <c r="B116" s="4"/>
      <c r="C116" s="4"/>
      <c r="D116" s="4"/>
      <c r="E116" s="4"/>
      <c r="F116" s="4"/>
      <c r="G116" s="4"/>
    </row>
    <row r="117" spans="1:19">
      <c r="A117" s="4"/>
      <c r="B117" s="4"/>
      <c r="C117" s="4"/>
      <c r="D117" s="4"/>
      <c r="E117" s="4"/>
      <c r="F117" s="4"/>
      <c r="G117" s="4"/>
    </row>
    <row r="118" spans="1:19">
      <c r="A118" s="4"/>
      <c r="B118" s="4"/>
      <c r="C118" s="4"/>
      <c r="D118" s="4"/>
      <c r="E118" s="4"/>
      <c r="F118" s="4"/>
      <c r="G118" s="4"/>
    </row>
    <row r="119" spans="1:19">
      <c r="A119" s="4"/>
      <c r="B119" s="4"/>
      <c r="C119" s="4"/>
      <c r="D119" s="4"/>
      <c r="E119" s="4"/>
      <c r="F119" s="4"/>
      <c r="G119" s="4"/>
    </row>
    <row r="120" spans="1:19">
      <c r="A120" s="4"/>
      <c r="B120" s="4"/>
      <c r="C120" s="4"/>
      <c r="D120" s="4"/>
      <c r="E120" s="4"/>
      <c r="F120" s="4"/>
      <c r="G120" s="4"/>
    </row>
    <row r="121" spans="1:19">
      <c r="A121" s="4"/>
      <c r="B121" s="4"/>
      <c r="C121" s="4"/>
      <c r="D121" s="4"/>
      <c r="E121" s="4"/>
      <c r="F121" s="4"/>
      <c r="G121" s="4"/>
    </row>
    <row r="122" spans="1:19">
      <c r="A122" s="4"/>
      <c r="B122" s="4"/>
      <c r="C122" s="4"/>
      <c r="D122" s="4"/>
      <c r="E122" s="4"/>
      <c r="F122" s="4"/>
      <c r="G122" s="4"/>
    </row>
    <row r="123" spans="1:19">
      <c r="A123" s="4"/>
      <c r="B123" s="4"/>
      <c r="C123" s="4"/>
      <c r="D123" s="4"/>
      <c r="E123" s="4"/>
      <c r="F123" s="4"/>
      <c r="G123" s="4"/>
    </row>
    <row r="124" spans="1:19">
      <c r="A124" s="4"/>
      <c r="B124" s="4"/>
      <c r="C124" s="4"/>
      <c r="D124" s="4"/>
      <c r="E124" s="4"/>
      <c r="F124" s="4"/>
      <c r="G124" s="4"/>
    </row>
    <row r="125" spans="1:19">
      <c r="A125" s="4"/>
      <c r="B125" s="4"/>
      <c r="C125" s="4"/>
      <c r="D125" s="4"/>
      <c r="E125" s="4"/>
      <c r="F125" s="4"/>
      <c r="G125" s="4"/>
    </row>
    <row r="126" spans="1:19">
      <c r="A126" s="4"/>
      <c r="B126" s="4"/>
      <c r="C126" s="4"/>
      <c r="D126" s="4"/>
      <c r="E126" s="4"/>
      <c r="F126" s="4"/>
      <c r="G126" s="4"/>
    </row>
    <row r="127" spans="1:19">
      <c r="A127" s="4"/>
      <c r="B127" s="4"/>
      <c r="C127" s="4"/>
      <c r="D127" s="4"/>
      <c r="E127" s="4"/>
      <c r="F127" s="4"/>
      <c r="G127" s="4"/>
    </row>
    <row r="128" spans="1:19">
      <c r="A128" s="4"/>
      <c r="B128" s="4"/>
      <c r="C128" s="4"/>
      <c r="D128" s="4"/>
      <c r="E128" s="4"/>
      <c r="F128" s="4"/>
      <c r="G128" s="4"/>
    </row>
    <row r="129" spans="1:7">
      <c r="A129" s="4"/>
      <c r="B129" s="4"/>
      <c r="C129" s="4"/>
      <c r="D129" s="4"/>
      <c r="E129" s="4"/>
      <c r="F129" s="4"/>
      <c r="G129" s="4"/>
    </row>
  </sheetData>
  <mergeCells count="8">
    <mergeCell ref="A100:A101"/>
    <mergeCell ref="B100:D100"/>
    <mergeCell ref="E100:G100"/>
    <mergeCell ref="AW11:AZ11"/>
    <mergeCell ref="N100:P100"/>
    <mergeCell ref="K100:M100"/>
    <mergeCell ref="H100:J100"/>
    <mergeCell ref="Q100:S10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96"/>
  <sheetViews>
    <sheetView zoomScaleNormal="100" workbookViewId="0">
      <pane ySplit="4" topLeftCell="A5" activePane="bottomLeft" state="frozen"/>
      <selection activeCell="Z16" sqref="Z16"/>
      <selection pane="bottomLeft" activeCell="B11" sqref="B11"/>
    </sheetView>
  </sheetViews>
  <sheetFormatPr defaultColWidth="9.140625"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6" customWidth="1"/>
    <col min="5" max="5" width="15" style="6" customWidth="1"/>
    <col min="6" max="6" width="22.5703125" style="6" customWidth="1"/>
    <col min="7" max="7" width="12.5703125" style="2" customWidth="1"/>
    <col min="8" max="16384" width="9.140625" style="2"/>
  </cols>
  <sheetData>
    <row r="1" spans="1:6" ht="22.5">
      <c r="A1" s="835" t="s">
        <v>133</v>
      </c>
      <c r="B1" s="835"/>
      <c r="C1" s="835"/>
      <c r="D1" s="835"/>
      <c r="E1" s="835"/>
      <c r="F1" s="835"/>
    </row>
    <row r="2" spans="1:6" ht="23.25" thickBot="1">
      <c r="A2" s="304"/>
      <c r="B2" s="304"/>
      <c r="C2" s="304"/>
      <c r="D2" s="304"/>
      <c r="E2" s="304"/>
      <c r="F2" s="304"/>
    </row>
    <row r="3" spans="1:6" ht="19.5" thickBot="1">
      <c r="A3" s="735" t="s">
        <v>69</v>
      </c>
      <c r="B3" s="885" t="s">
        <v>624</v>
      </c>
      <c r="C3" s="743" t="s">
        <v>50</v>
      </c>
      <c r="D3" s="744"/>
      <c r="E3" s="745"/>
      <c r="F3" s="323" t="s">
        <v>51</v>
      </c>
    </row>
    <row r="4" spans="1:6" ht="28.5" customHeight="1" thickBot="1">
      <c r="A4" s="836"/>
      <c r="B4" s="891"/>
      <c r="C4" s="324" t="s">
        <v>353</v>
      </c>
      <c r="D4" s="325" t="s">
        <v>574</v>
      </c>
      <c r="E4" s="552" t="s">
        <v>57</v>
      </c>
      <c r="F4" s="326" t="s">
        <v>574</v>
      </c>
    </row>
    <row r="5" spans="1:6" ht="23.25" customHeight="1">
      <c r="A5" s="305" t="s">
        <v>37</v>
      </c>
      <c r="B5" s="314"/>
      <c r="C5" s="546"/>
      <c r="D5" s="546"/>
      <c r="E5" s="546"/>
      <c r="F5" s="546"/>
    </row>
    <row r="6" spans="1:6" ht="21.75" customHeight="1">
      <c r="A6" s="66" t="s">
        <v>73</v>
      </c>
      <c r="B6" s="9" t="s">
        <v>45</v>
      </c>
      <c r="C6" s="546">
        <v>37</v>
      </c>
      <c r="D6" s="546">
        <v>40.700000000000003</v>
      </c>
      <c r="E6" s="546">
        <f t="shared" ref="E6:E33" si="0">D6/C6*100</f>
        <v>110.00000000000001</v>
      </c>
      <c r="F6" s="546">
        <v>40.43</v>
      </c>
    </row>
    <row r="7" spans="1:6" ht="21.75" customHeight="1">
      <c r="A7" s="66" t="s">
        <v>74</v>
      </c>
      <c r="B7" s="9" t="s">
        <v>45</v>
      </c>
      <c r="C7" s="546">
        <v>67</v>
      </c>
      <c r="D7" s="546">
        <v>76.400000000000006</v>
      </c>
      <c r="E7" s="546">
        <f t="shared" si="0"/>
        <v>114.02985074626866</v>
      </c>
      <c r="F7" s="546">
        <v>68.73</v>
      </c>
    </row>
    <row r="8" spans="1:6" ht="21.75" customHeight="1">
      <c r="A8" s="66" t="s">
        <v>388</v>
      </c>
      <c r="B8" s="9" t="s">
        <v>45</v>
      </c>
      <c r="C8" s="546">
        <v>62.7</v>
      </c>
      <c r="D8" s="546">
        <v>72.400000000000006</v>
      </c>
      <c r="E8" s="546">
        <f t="shared" si="0"/>
        <v>115.47049441786284</v>
      </c>
      <c r="F8" s="546">
        <v>70.42</v>
      </c>
    </row>
    <row r="9" spans="1:6" ht="21.75" customHeight="1">
      <c r="A9" s="66" t="s">
        <v>75</v>
      </c>
      <c r="B9" s="9" t="s">
        <v>45</v>
      </c>
      <c r="C9" s="546">
        <v>93.5</v>
      </c>
      <c r="D9" s="546">
        <v>93.9</v>
      </c>
      <c r="E9" s="546">
        <f t="shared" si="0"/>
        <v>100.42780748663102</v>
      </c>
      <c r="F9" s="546">
        <v>84.15</v>
      </c>
    </row>
    <row r="10" spans="1:6" ht="21.75" customHeight="1">
      <c r="A10" s="66" t="s">
        <v>76</v>
      </c>
      <c r="B10" s="9" t="s">
        <v>45</v>
      </c>
      <c r="C10" s="546">
        <v>73.3</v>
      </c>
      <c r="D10" s="546">
        <v>72.599999999999994</v>
      </c>
      <c r="E10" s="546">
        <f t="shared" si="0"/>
        <v>99.045020463847194</v>
      </c>
      <c r="F10" s="546">
        <v>59.85</v>
      </c>
    </row>
    <row r="11" spans="1:6" ht="21.75" customHeight="1">
      <c r="A11" s="66" t="s">
        <v>77</v>
      </c>
      <c r="B11" s="9" t="s">
        <v>45</v>
      </c>
      <c r="C11" s="546">
        <v>76.2</v>
      </c>
      <c r="D11" s="546">
        <v>69.5</v>
      </c>
      <c r="E11" s="546">
        <f>D11/C11*100</f>
        <v>91.207349081364825</v>
      </c>
      <c r="F11" s="546">
        <v>55.96</v>
      </c>
    </row>
    <row r="12" spans="1:6" ht="21.75" customHeight="1">
      <c r="A12" s="66" t="s">
        <v>78</v>
      </c>
      <c r="B12" s="9" t="s">
        <v>45</v>
      </c>
      <c r="C12" s="546">
        <v>36.799999999999997</v>
      </c>
      <c r="D12" s="546">
        <v>39.6</v>
      </c>
      <c r="E12" s="546">
        <f t="shared" si="0"/>
        <v>107.60869565217392</v>
      </c>
      <c r="F12" s="546">
        <v>35</v>
      </c>
    </row>
    <row r="13" spans="1:6" ht="21.75" customHeight="1">
      <c r="A13" s="66" t="s">
        <v>79</v>
      </c>
      <c r="B13" s="9" t="s">
        <v>45</v>
      </c>
      <c r="C13" s="546">
        <v>41.2</v>
      </c>
      <c r="D13" s="546">
        <v>42.8</v>
      </c>
      <c r="E13" s="546">
        <f t="shared" si="0"/>
        <v>103.88349514563104</v>
      </c>
      <c r="F13" s="546">
        <v>35.630000000000003</v>
      </c>
    </row>
    <row r="14" spans="1:6" ht="21.75" customHeight="1">
      <c r="A14" s="66" t="s">
        <v>80</v>
      </c>
      <c r="B14" s="9" t="s">
        <v>45</v>
      </c>
      <c r="C14" s="546">
        <v>40.200000000000003</v>
      </c>
      <c r="D14" s="546">
        <v>41.1</v>
      </c>
      <c r="E14" s="546">
        <f>D14/C14*100</f>
        <v>102.23880597014924</v>
      </c>
      <c r="F14" s="546">
        <v>38.4</v>
      </c>
    </row>
    <row r="15" spans="1:6" ht="21.75" customHeight="1">
      <c r="A15" s="66" t="s">
        <v>81</v>
      </c>
      <c r="B15" s="9" t="s">
        <v>45</v>
      </c>
      <c r="C15" s="546">
        <v>312.8</v>
      </c>
      <c r="D15" s="546">
        <v>330.1</v>
      </c>
      <c r="E15" s="546">
        <f t="shared" si="0"/>
        <v>105.5306905370844</v>
      </c>
      <c r="F15" s="546">
        <v>309.91000000000003</v>
      </c>
    </row>
    <row r="16" spans="1:6" ht="21.75" customHeight="1">
      <c r="A16" s="66" t="s">
        <v>82</v>
      </c>
      <c r="B16" s="9" t="s">
        <v>45</v>
      </c>
      <c r="C16" s="546">
        <v>240.8</v>
      </c>
      <c r="D16" s="546">
        <v>243.6</v>
      </c>
      <c r="E16" s="546">
        <f t="shared" si="0"/>
        <v>101.16279069767442</v>
      </c>
      <c r="F16" s="546">
        <v>262.92</v>
      </c>
    </row>
    <row r="17" spans="1:10" ht="21.75" customHeight="1">
      <c r="A17" s="66" t="s">
        <v>83</v>
      </c>
      <c r="B17" s="9" t="s">
        <v>45</v>
      </c>
      <c r="C17" s="546">
        <v>107.5</v>
      </c>
      <c r="D17" s="546">
        <v>106.2</v>
      </c>
      <c r="E17" s="546">
        <f t="shared" si="0"/>
        <v>98.79069767441861</v>
      </c>
      <c r="F17" s="546">
        <v>111.99</v>
      </c>
    </row>
    <row r="18" spans="1:10" ht="21.75" customHeight="1">
      <c r="A18" s="66" t="s">
        <v>84</v>
      </c>
      <c r="B18" s="9" t="s">
        <v>45</v>
      </c>
      <c r="C18" s="546">
        <v>132.1</v>
      </c>
      <c r="D18" s="546">
        <v>130.9</v>
      </c>
      <c r="E18" s="546">
        <f t="shared" si="0"/>
        <v>99.091597274791837</v>
      </c>
      <c r="F18" s="546">
        <v>147.96</v>
      </c>
    </row>
    <row r="19" spans="1:10" ht="21.75" customHeight="1">
      <c r="A19" s="66" t="s">
        <v>85</v>
      </c>
      <c r="B19" s="9" t="s">
        <v>45</v>
      </c>
      <c r="C19" s="546">
        <v>93.7</v>
      </c>
      <c r="D19" s="546">
        <v>93.1</v>
      </c>
      <c r="E19" s="546">
        <f t="shared" si="0"/>
        <v>99.35965848452507</v>
      </c>
      <c r="F19" s="546">
        <v>105.92</v>
      </c>
    </row>
    <row r="20" spans="1:10" ht="21.75" customHeight="1">
      <c r="A20" s="66" t="s">
        <v>86</v>
      </c>
      <c r="B20" s="9" t="s">
        <v>45</v>
      </c>
      <c r="C20" s="546">
        <v>111.7</v>
      </c>
      <c r="D20" s="546">
        <v>94.9</v>
      </c>
      <c r="E20" s="546">
        <f t="shared" si="0"/>
        <v>84.959713518352729</v>
      </c>
      <c r="F20" s="546">
        <v>99.52</v>
      </c>
    </row>
    <row r="21" spans="1:10" ht="21.75" customHeight="1">
      <c r="A21" s="66" t="s">
        <v>87</v>
      </c>
      <c r="B21" s="9" t="s">
        <v>45</v>
      </c>
      <c r="C21" s="546">
        <v>323.7</v>
      </c>
      <c r="D21" s="546">
        <v>317</v>
      </c>
      <c r="E21" s="546">
        <f t="shared" si="0"/>
        <v>97.930182267531677</v>
      </c>
      <c r="F21" s="546">
        <v>316.86</v>
      </c>
    </row>
    <row r="22" spans="1:10" ht="21.75" customHeight="1">
      <c r="A22" s="66" t="s">
        <v>88</v>
      </c>
      <c r="B22" s="9" t="s">
        <v>45</v>
      </c>
      <c r="C22" s="546">
        <v>266.8</v>
      </c>
      <c r="D22" s="546">
        <v>255</v>
      </c>
      <c r="E22" s="546">
        <f t="shared" si="0"/>
        <v>95.577211394302836</v>
      </c>
      <c r="F22" s="546">
        <v>270</v>
      </c>
      <c r="J22" s="121"/>
    </row>
    <row r="23" spans="1:10" ht="21.75" customHeight="1">
      <c r="A23" s="66" t="s">
        <v>89</v>
      </c>
      <c r="B23" s="9" t="s">
        <v>45</v>
      </c>
      <c r="C23" s="546">
        <v>216.7</v>
      </c>
      <c r="D23" s="546">
        <v>206.8</v>
      </c>
      <c r="E23" s="546">
        <f t="shared" si="0"/>
        <v>95.431472081218288</v>
      </c>
      <c r="F23" s="546">
        <v>208.97</v>
      </c>
    </row>
    <row r="24" spans="1:10" ht="21.75" customHeight="1">
      <c r="A24" s="66" t="s">
        <v>90</v>
      </c>
      <c r="B24" s="9" t="s">
        <v>45</v>
      </c>
      <c r="C24" s="546">
        <v>255.9</v>
      </c>
      <c r="D24" s="546">
        <v>265.10000000000002</v>
      </c>
      <c r="E24" s="546">
        <f t="shared" si="0"/>
        <v>103.59515435717077</v>
      </c>
      <c r="F24" s="546">
        <v>263.36</v>
      </c>
    </row>
    <row r="25" spans="1:10" ht="21.75" customHeight="1">
      <c r="A25" s="66" t="s">
        <v>91</v>
      </c>
      <c r="B25" s="9" t="s">
        <v>45</v>
      </c>
      <c r="C25" s="546">
        <v>159.30000000000001</v>
      </c>
      <c r="D25" s="546">
        <v>139.69999999999999</v>
      </c>
      <c r="E25" s="546">
        <f t="shared" si="0"/>
        <v>87.696170747018186</v>
      </c>
      <c r="F25" s="546">
        <v>129.81</v>
      </c>
    </row>
    <row r="26" spans="1:10" ht="21.75" customHeight="1">
      <c r="A26" s="66" t="s">
        <v>92</v>
      </c>
      <c r="B26" s="9" t="s">
        <v>48</v>
      </c>
      <c r="C26" s="546">
        <v>60</v>
      </c>
      <c r="D26" s="546">
        <v>73.599999999999994</v>
      </c>
      <c r="E26" s="546">
        <f t="shared" si="0"/>
        <v>122.66666666666666</v>
      </c>
      <c r="F26" s="546">
        <v>68.59</v>
      </c>
    </row>
    <row r="27" spans="1:10" ht="21.75" customHeight="1">
      <c r="A27" s="66" t="s">
        <v>389</v>
      </c>
      <c r="B27" s="9" t="s">
        <v>46</v>
      </c>
      <c r="C27" s="546">
        <v>54.2</v>
      </c>
      <c r="D27" s="546">
        <v>64.2</v>
      </c>
      <c r="E27" s="546">
        <f t="shared" si="0"/>
        <v>118.45018450184502</v>
      </c>
      <c r="F27" s="546">
        <v>60.35</v>
      </c>
    </row>
    <row r="28" spans="1:10" ht="21.75" customHeight="1">
      <c r="A28" s="66" t="s">
        <v>93</v>
      </c>
      <c r="B28" s="9" t="s">
        <v>46</v>
      </c>
      <c r="C28" s="546">
        <v>81.3</v>
      </c>
      <c r="D28" s="546">
        <v>83.6</v>
      </c>
      <c r="E28" s="546">
        <f t="shared" si="0"/>
        <v>102.82902829028291</v>
      </c>
      <c r="F28" s="546">
        <v>100.5</v>
      </c>
    </row>
    <row r="29" spans="1:10" ht="21.75" customHeight="1">
      <c r="A29" s="66" t="s">
        <v>94</v>
      </c>
      <c r="B29" s="9" t="s">
        <v>47</v>
      </c>
      <c r="C29" s="546">
        <v>259</v>
      </c>
      <c r="D29" s="546">
        <v>282</v>
      </c>
      <c r="E29" s="546">
        <f t="shared" si="0"/>
        <v>108.88030888030889</v>
      </c>
      <c r="F29" s="546">
        <v>340.18</v>
      </c>
    </row>
    <row r="30" spans="1:10" ht="21.75" customHeight="1">
      <c r="A30" s="66" t="s">
        <v>95</v>
      </c>
      <c r="B30" s="9" t="s">
        <v>47</v>
      </c>
      <c r="C30" s="546">
        <v>305.3</v>
      </c>
      <c r="D30" s="546">
        <v>354.1</v>
      </c>
      <c r="E30" s="546">
        <f t="shared" si="0"/>
        <v>115.98427775958073</v>
      </c>
      <c r="F30" s="546">
        <v>378.76</v>
      </c>
    </row>
    <row r="31" spans="1:10" ht="21.75" customHeight="1">
      <c r="A31" s="66" t="s">
        <v>96</v>
      </c>
      <c r="B31" s="9" t="s">
        <v>47</v>
      </c>
      <c r="C31" s="546">
        <v>323.8</v>
      </c>
      <c r="D31" s="546">
        <v>398.6</v>
      </c>
      <c r="E31" s="546">
        <f t="shared" si="0"/>
        <v>123.10067943174801</v>
      </c>
      <c r="F31" s="546">
        <v>363.25</v>
      </c>
    </row>
    <row r="32" spans="1:10" ht="21.75" customHeight="1">
      <c r="A32" s="66" t="s">
        <v>97</v>
      </c>
      <c r="B32" s="9" t="s">
        <v>46</v>
      </c>
      <c r="C32" s="546">
        <v>101.9</v>
      </c>
      <c r="D32" s="546">
        <v>98.1</v>
      </c>
      <c r="E32" s="546">
        <f t="shared" si="0"/>
        <v>96.270853778213933</v>
      </c>
      <c r="F32" s="546">
        <v>89.04</v>
      </c>
    </row>
    <row r="33" spans="1:6" ht="21.75" customHeight="1">
      <c r="A33" s="66" t="s">
        <v>98</v>
      </c>
      <c r="B33" s="9" t="s">
        <v>46</v>
      </c>
      <c r="C33" s="546">
        <v>115.6</v>
      </c>
      <c r="D33" s="546">
        <v>120.2</v>
      </c>
      <c r="E33" s="546">
        <f t="shared" si="0"/>
        <v>103.97923875432527</v>
      </c>
      <c r="F33" s="546">
        <v>106.38</v>
      </c>
    </row>
    <row r="34" spans="1:6" ht="21.75" customHeight="1" thickBot="1">
      <c r="A34" s="252" t="s">
        <v>99</v>
      </c>
      <c r="B34" s="9" t="s">
        <v>46</v>
      </c>
      <c r="C34" s="546">
        <v>408.6</v>
      </c>
      <c r="D34" s="546">
        <v>522.6</v>
      </c>
      <c r="E34" s="546">
        <f>D34/C34*100</f>
        <v>127.90014684287812</v>
      </c>
      <c r="F34" s="546">
        <v>523.1</v>
      </c>
    </row>
    <row r="35" spans="1:6" ht="27" customHeight="1" thickBot="1">
      <c r="A35" s="306" t="s">
        <v>44</v>
      </c>
      <c r="B35" s="315"/>
      <c r="C35" s="288"/>
      <c r="D35" s="320"/>
      <c r="E35" s="288"/>
      <c r="F35" s="288"/>
    </row>
    <row r="36" spans="1:6" s="17" customFormat="1" ht="21.75" customHeight="1">
      <c r="A36" s="307" t="s">
        <v>100</v>
      </c>
      <c r="B36" s="316" t="s">
        <v>31</v>
      </c>
      <c r="C36" s="546">
        <v>540</v>
      </c>
      <c r="D36" s="546">
        <v>700</v>
      </c>
      <c r="E36" s="546">
        <f t="shared" ref="E36:E54" si="1">D36/C36*100</f>
        <v>129.62962962962962</v>
      </c>
      <c r="F36" s="546">
        <v>360</v>
      </c>
    </row>
    <row r="37" spans="1:6" s="17" customFormat="1" ht="21.75" customHeight="1">
      <c r="A37" s="307" t="s">
        <v>101</v>
      </c>
      <c r="B37" s="316" t="s">
        <v>31</v>
      </c>
      <c r="C37" s="546">
        <v>683.3</v>
      </c>
      <c r="D37" s="546">
        <v>705.6</v>
      </c>
      <c r="E37" s="546">
        <f t="shared" si="1"/>
        <v>103.26357383286991</v>
      </c>
      <c r="F37" s="546">
        <v>460</v>
      </c>
    </row>
    <row r="38" spans="1:6" s="17" customFormat="1" ht="21.75" customHeight="1">
      <c r="A38" s="307" t="s">
        <v>102</v>
      </c>
      <c r="B38" s="316" t="s">
        <v>31</v>
      </c>
      <c r="C38" s="546">
        <v>505.6</v>
      </c>
      <c r="D38" s="546">
        <v>527.79999999999995</v>
      </c>
      <c r="E38" s="546">
        <f t="shared" si="1"/>
        <v>104.39082278481011</v>
      </c>
      <c r="F38" s="546">
        <v>381.25</v>
      </c>
    </row>
    <row r="39" spans="1:6" s="17" customFormat="1" ht="16.5">
      <c r="A39" s="307" t="s">
        <v>103</v>
      </c>
      <c r="B39" s="316" t="s">
        <v>31</v>
      </c>
      <c r="C39" s="546">
        <v>2000</v>
      </c>
      <c r="D39" s="546">
        <v>2000</v>
      </c>
      <c r="E39" s="546">
        <f t="shared" si="1"/>
        <v>100</v>
      </c>
      <c r="F39" s="546">
        <v>1500</v>
      </c>
    </row>
    <row r="40" spans="1:6" s="17" customFormat="1" ht="16.5">
      <c r="A40" s="307" t="s">
        <v>104</v>
      </c>
      <c r="B40" s="316" t="s">
        <v>31</v>
      </c>
      <c r="C40" s="546">
        <v>2500</v>
      </c>
      <c r="D40" s="546">
        <v>2500</v>
      </c>
      <c r="E40" s="546">
        <f t="shared" si="1"/>
        <v>100</v>
      </c>
      <c r="F40" s="546">
        <v>2000</v>
      </c>
    </row>
    <row r="41" spans="1:6" s="17" customFormat="1" ht="33">
      <c r="A41" s="307" t="s">
        <v>105</v>
      </c>
      <c r="B41" s="316" t="s">
        <v>31</v>
      </c>
      <c r="C41" s="546">
        <v>366.7</v>
      </c>
      <c r="D41" s="546">
        <v>400</v>
      </c>
      <c r="E41" s="546">
        <f t="shared" si="1"/>
        <v>109.08099263703299</v>
      </c>
      <c r="F41" s="546">
        <v>325</v>
      </c>
    </row>
    <row r="42" spans="1:6" s="17" customFormat="1" ht="33">
      <c r="A42" s="307" t="s">
        <v>106</v>
      </c>
      <c r="B42" s="316" t="s">
        <v>31</v>
      </c>
      <c r="C42" s="546">
        <v>350</v>
      </c>
      <c r="D42" s="546">
        <v>383.3</v>
      </c>
      <c r="E42" s="546">
        <f t="shared" si="1"/>
        <v>109.51428571428572</v>
      </c>
      <c r="F42" s="546">
        <v>337.5</v>
      </c>
    </row>
    <row r="43" spans="1:6" s="17" customFormat="1" ht="16.5">
      <c r="A43" s="307" t="s">
        <v>107</v>
      </c>
      <c r="B43" s="316" t="s">
        <v>31</v>
      </c>
      <c r="C43" s="546">
        <v>850</v>
      </c>
      <c r="D43" s="546">
        <v>850</v>
      </c>
      <c r="E43" s="546">
        <f t="shared" si="1"/>
        <v>100</v>
      </c>
      <c r="F43" s="546" t="s">
        <v>128</v>
      </c>
    </row>
    <row r="44" spans="1:6" s="17" customFormat="1" ht="33">
      <c r="A44" s="307" t="s">
        <v>395</v>
      </c>
      <c r="B44" s="316" t="s">
        <v>31</v>
      </c>
      <c r="C44" s="546">
        <v>5233.3999999999996</v>
      </c>
      <c r="D44" s="546">
        <v>5233.3999999999996</v>
      </c>
      <c r="E44" s="546">
        <f>D44/C44*100</f>
        <v>100</v>
      </c>
      <c r="F44" s="546">
        <v>1800</v>
      </c>
    </row>
    <row r="45" spans="1:6" s="17" customFormat="1" ht="33" customHeight="1">
      <c r="A45" s="307" t="s">
        <v>394</v>
      </c>
      <c r="B45" s="316" t="s">
        <v>31</v>
      </c>
      <c r="C45" s="546">
        <v>3976.5</v>
      </c>
      <c r="D45" s="546">
        <v>6000</v>
      </c>
      <c r="E45" s="546">
        <f t="shared" si="1"/>
        <v>150.88645794039985</v>
      </c>
      <c r="F45" s="546">
        <v>3600</v>
      </c>
    </row>
    <row r="46" spans="1:6" s="17" customFormat="1" ht="18" customHeight="1">
      <c r="A46" s="300" t="s">
        <v>108</v>
      </c>
      <c r="B46" s="316" t="s">
        <v>31</v>
      </c>
      <c r="C46" s="546">
        <v>130</v>
      </c>
      <c r="D46" s="546">
        <v>200</v>
      </c>
      <c r="E46" s="546">
        <f t="shared" si="1"/>
        <v>153.84615384615387</v>
      </c>
      <c r="F46" s="546">
        <v>76</v>
      </c>
    </row>
    <row r="47" spans="1:6" s="17" customFormat="1" ht="17.25" thickBot="1">
      <c r="A47" s="301" t="s">
        <v>195</v>
      </c>
      <c r="B47" s="317" t="s">
        <v>31</v>
      </c>
      <c r="C47" s="546">
        <v>266.7</v>
      </c>
      <c r="D47" s="546">
        <v>266.7</v>
      </c>
      <c r="E47" s="546">
        <f t="shared" si="1"/>
        <v>100</v>
      </c>
      <c r="F47" s="546">
        <v>300</v>
      </c>
    </row>
    <row r="48" spans="1:6" ht="27" customHeight="1" thickBot="1">
      <c r="A48" s="308" t="s">
        <v>72</v>
      </c>
      <c r="B48" s="315" t="s">
        <v>31</v>
      </c>
      <c r="C48" s="288">
        <v>340</v>
      </c>
      <c r="D48" s="551">
        <v>359</v>
      </c>
      <c r="E48" s="550">
        <f t="shared" si="1"/>
        <v>105.58823529411765</v>
      </c>
      <c r="F48" s="545">
        <v>359</v>
      </c>
    </row>
    <row r="49" spans="1:10" ht="53.25" customHeight="1" thickBot="1">
      <c r="A49" s="309" t="s">
        <v>109</v>
      </c>
      <c r="B49" s="315" t="s">
        <v>31</v>
      </c>
      <c r="C49" s="288">
        <v>5.8</v>
      </c>
      <c r="D49" s="320">
        <v>5.8</v>
      </c>
      <c r="E49" s="322">
        <f t="shared" si="1"/>
        <v>100</v>
      </c>
      <c r="F49" s="288">
        <v>5.8</v>
      </c>
    </row>
    <row r="50" spans="1:10" ht="56.25" customHeight="1" thickBot="1">
      <c r="A50" s="310" t="s">
        <v>110</v>
      </c>
      <c r="B50" s="315" t="s">
        <v>31</v>
      </c>
      <c r="C50" s="288">
        <v>7.6</v>
      </c>
      <c r="D50" s="320">
        <v>7.6</v>
      </c>
      <c r="E50" s="322">
        <f t="shared" si="1"/>
        <v>100</v>
      </c>
      <c r="F50" s="288">
        <v>7.6</v>
      </c>
    </row>
    <row r="51" spans="1:10" ht="24.75" customHeight="1" thickBot="1">
      <c r="A51" s="310" t="s">
        <v>111</v>
      </c>
      <c r="B51" s="315" t="s">
        <v>31</v>
      </c>
      <c r="C51" s="288">
        <v>80.400000000000006</v>
      </c>
      <c r="D51" s="320">
        <v>85.9</v>
      </c>
      <c r="E51" s="322">
        <f t="shared" si="1"/>
        <v>106.84079601990051</v>
      </c>
      <c r="F51" s="288">
        <v>85.9</v>
      </c>
    </row>
    <row r="52" spans="1:10" ht="36.75" customHeight="1" thickBot="1">
      <c r="A52" s="311" t="s">
        <v>112</v>
      </c>
      <c r="B52" s="315" t="s">
        <v>31</v>
      </c>
      <c r="C52" s="288">
        <v>1850</v>
      </c>
      <c r="D52" s="321">
        <v>2050</v>
      </c>
      <c r="E52" s="322">
        <f t="shared" si="1"/>
        <v>110.81081081081081</v>
      </c>
      <c r="F52" s="288" t="s">
        <v>128</v>
      </c>
    </row>
    <row r="53" spans="1:10" ht="35.25" customHeight="1" thickBot="1">
      <c r="A53" s="310" t="s">
        <v>113</v>
      </c>
      <c r="B53" s="315" t="s">
        <v>31</v>
      </c>
      <c r="C53" s="288">
        <v>1287.5</v>
      </c>
      <c r="D53" s="320">
        <v>1500</v>
      </c>
      <c r="E53" s="322">
        <f t="shared" si="1"/>
        <v>116.50485436893203</v>
      </c>
      <c r="F53" s="459" t="s">
        <v>128</v>
      </c>
    </row>
    <row r="54" spans="1:10" ht="49.5" customHeight="1" thickBot="1">
      <c r="A54" s="310" t="s">
        <v>167</v>
      </c>
      <c r="B54" s="315" t="s">
        <v>31</v>
      </c>
      <c r="C54" s="451">
        <v>109.1</v>
      </c>
      <c r="D54" s="451">
        <v>136.4</v>
      </c>
      <c r="E54" s="322">
        <f t="shared" si="1"/>
        <v>125.02291475710359</v>
      </c>
      <c r="F54" s="350">
        <v>79.17</v>
      </c>
    </row>
    <row r="55" spans="1:10" ht="0.75" hidden="1" customHeight="1" thickBot="1">
      <c r="A55" s="892" t="s">
        <v>177</v>
      </c>
      <c r="B55" s="473" t="s">
        <v>130</v>
      </c>
      <c r="C55" s="260">
        <v>5500</v>
      </c>
      <c r="D55" s="249">
        <v>5500</v>
      </c>
      <c r="E55" s="472">
        <f>D55/C55*100</f>
        <v>100</v>
      </c>
      <c r="F55" s="257" t="s">
        <v>128</v>
      </c>
    </row>
    <row r="56" spans="1:10" ht="17.25" hidden="1" thickBot="1">
      <c r="A56" s="893"/>
      <c r="B56" s="473" t="s">
        <v>131</v>
      </c>
      <c r="C56" s="260">
        <v>28000</v>
      </c>
      <c r="D56" s="249">
        <v>28000</v>
      </c>
      <c r="E56" s="472">
        <f>D56/C56*100</f>
        <v>100</v>
      </c>
      <c r="F56" s="257" t="s">
        <v>128</v>
      </c>
    </row>
    <row r="57" spans="1:10" ht="17.25" hidden="1" thickBot="1">
      <c r="A57" s="892" t="s">
        <v>178</v>
      </c>
      <c r="B57" s="473" t="s">
        <v>130</v>
      </c>
      <c r="C57" s="260">
        <v>12200</v>
      </c>
      <c r="D57" s="249">
        <v>6090</v>
      </c>
      <c r="E57" s="472">
        <f>D57/C57*100</f>
        <v>49.918032786885249</v>
      </c>
      <c r="F57" s="257" t="s">
        <v>128</v>
      </c>
    </row>
    <row r="58" spans="1:10" ht="17.25" hidden="1" thickBot="1">
      <c r="A58" s="893"/>
      <c r="B58" s="473" t="s">
        <v>131</v>
      </c>
      <c r="C58" s="260">
        <v>75000</v>
      </c>
      <c r="D58" s="249">
        <v>75050</v>
      </c>
      <c r="E58" s="472">
        <f>D58/C58*100</f>
        <v>100.06666666666666</v>
      </c>
      <c r="F58" s="257" t="s">
        <v>128</v>
      </c>
    </row>
    <row r="59" spans="1:10" ht="39.75" customHeight="1" thickBot="1">
      <c r="A59" s="312" t="s">
        <v>351</v>
      </c>
      <c r="B59" s="318"/>
      <c r="C59" s="288"/>
      <c r="D59" s="320"/>
      <c r="E59" s="321"/>
      <c r="F59" s="288"/>
    </row>
    <row r="60" spans="1:10" ht="33">
      <c r="A60" s="295" t="s">
        <v>170</v>
      </c>
      <c r="B60" s="319" t="s">
        <v>53</v>
      </c>
      <c r="C60" s="452" t="s">
        <v>397</v>
      </c>
      <c r="D60" s="461" t="s">
        <v>384</v>
      </c>
      <c r="E60" s="1">
        <f>50.9/49.4*100</f>
        <v>103.03643724696356</v>
      </c>
      <c r="F60" s="354">
        <v>72.319999999999993</v>
      </c>
      <c r="J60" s="59"/>
    </row>
    <row r="61" spans="1:10" ht="24" customHeight="1">
      <c r="A61" s="67" t="s">
        <v>352</v>
      </c>
      <c r="B61" s="319" t="s">
        <v>54</v>
      </c>
      <c r="C61" s="453">
        <v>1.1599999999999999</v>
      </c>
      <c r="D61" s="460">
        <v>1.28</v>
      </c>
      <c r="E61" s="1">
        <f>D61/C61*100</f>
        <v>110.34482758620692</v>
      </c>
      <c r="F61" s="354">
        <v>1.28</v>
      </c>
    </row>
    <row r="62" spans="1:10" ht="24" customHeight="1">
      <c r="A62" s="67" t="s">
        <v>114</v>
      </c>
      <c r="B62" s="319" t="s">
        <v>168</v>
      </c>
      <c r="C62" s="354">
        <v>971.25</v>
      </c>
      <c r="D62" s="461">
        <v>1015</v>
      </c>
      <c r="E62" s="1">
        <f>D62/C62*100</f>
        <v>104.5045045045045</v>
      </c>
      <c r="F62" s="354" t="s">
        <v>385</v>
      </c>
    </row>
    <row r="63" spans="1:10" ht="24" customHeight="1">
      <c r="A63" s="67" t="s">
        <v>115</v>
      </c>
      <c r="B63" s="319" t="s">
        <v>169</v>
      </c>
      <c r="C63" s="354">
        <v>58.28</v>
      </c>
      <c r="D63" s="461">
        <v>60.89</v>
      </c>
      <c r="E63" s="1">
        <f>D63/C63*100</f>
        <v>104.47838023335621</v>
      </c>
      <c r="F63" s="354" t="s">
        <v>386</v>
      </c>
    </row>
    <row r="64" spans="1:10" ht="24" customHeight="1" thickBot="1">
      <c r="A64" s="67" t="s">
        <v>116</v>
      </c>
      <c r="B64" s="319" t="s">
        <v>169</v>
      </c>
      <c r="C64" s="355">
        <v>43.12</v>
      </c>
      <c r="D64" s="461">
        <v>45.91</v>
      </c>
      <c r="E64" s="1">
        <f>D64/C64*100</f>
        <v>106.47031539888683</v>
      </c>
      <c r="F64" s="354" t="s">
        <v>387</v>
      </c>
    </row>
    <row r="65" spans="1:6" ht="41.25" customHeight="1" thickBot="1">
      <c r="A65" s="313" t="s">
        <v>134</v>
      </c>
      <c r="B65" s="318" t="s">
        <v>31</v>
      </c>
      <c r="C65" s="288">
        <v>22</v>
      </c>
      <c r="D65" s="320" t="s">
        <v>383</v>
      </c>
      <c r="E65" s="288" t="s">
        <v>128</v>
      </c>
      <c r="F65" s="288">
        <v>20</v>
      </c>
    </row>
    <row r="66" spans="1:6" ht="18" customHeight="1">
      <c r="A66" s="296" t="s">
        <v>117</v>
      </c>
      <c r="B66" s="297"/>
      <c r="C66" s="298"/>
      <c r="D66" s="298"/>
      <c r="E66" s="299"/>
      <c r="F66" s="297"/>
    </row>
    <row r="67" spans="1:6" ht="16.5">
      <c r="A67" s="292" t="s">
        <v>118</v>
      </c>
      <c r="B67" s="293" t="s">
        <v>31</v>
      </c>
      <c r="C67" s="294">
        <v>22658.47</v>
      </c>
      <c r="D67" s="294">
        <v>33716.949999999997</v>
      </c>
      <c r="E67" s="546">
        <f>D67/C67*100</f>
        <v>148.8050605358614</v>
      </c>
      <c r="F67" s="546">
        <v>26802.81</v>
      </c>
    </row>
    <row r="68" spans="1:6" ht="33">
      <c r="A68" s="295" t="s">
        <v>119</v>
      </c>
      <c r="B68" s="293" t="s">
        <v>31</v>
      </c>
      <c r="C68" s="294">
        <v>2251.14</v>
      </c>
      <c r="D68" s="294">
        <v>2237.9299999999998</v>
      </c>
      <c r="E68" s="546">
        <f>D68/C68*100</f>
        <v>99.41318620787689</v>
      </c>
      <c r="F68" s="546">
        <v>1105.5999999999999</v>
      </c>
    </row>
    <row r="69" spans="1:6" ht="33">
      <c r="A69" s="300" t="s">
        <v>120</v>
      </c>
      <c r="B69" s="293" t="s">
        <v>30</v>
      </c>
      <c r="C69" s="294">
        <f>C68/C67*100</f>
        <v>9.9350927048472375</v>
      </c>
      <c r="D69" s="294">
        <f>D68/D67*100</f>
        <v>6.6374034424821939</v>
      </c>
      <c r="E69" s="546">
        <f>D69/C69*100</f>
        <v>66.80766490728233</v>
      </c>
      <c r="F69" s="294">
        <f>F68/F67*100</f>
        <v>4.1249406312248595</v>
      </c>
    </row>
    <row r="70" spans="1:6" ht="34.5" customHeight="1" thickBot="1">
      <c r="A70" s="301" t="s">
        <v>191</v>
      </c>
      <c r="B70" s="302" t="s">
        <v>31</v>
      </c>
      <c r="C70" s="303">
        <v>2900</v>
      </c>
      <c r="D70" s="303">
        <v>2900</v>
      </c>
      <c r="E70" s="547">
        <f>D70/C70*100</f>
        <v>100</v>
      </c>
      <c r="F70" s="455" t="s">
        <v>380</v>
      </c>
    </row>
    <row r="71" spans="1:6" ht="24" customHeight="1">
      <c r="A71" s="800" t="s">
        <v>406</v>
      </c>
      <c r="B71" s="800"/>
      <c r="C71" s="800"/>
      <c r="D71" s="800"/>
      <c r="E71" s="800"/>
      <c r="F71" s="800"/>
    </row>
    <row r="72" spans="1:6" ht="16.5">
      <c r="A72" s="800" t="s">
        <v>404</v>
      </c>
      <c r="B72" s="800"/>
      <c r="C72" s="800"/>
      <c r="D72" s="800"/>
      <c r="E72" s="800"/>
      <c r="F72" s="800"/>
    </row>
    <row r="73" spans="1:6" ht="16.5">
      <c r="A73" s="253"/>
      <c r="B73" s="253"/>
      <c r="C73" s="253"/>
      <c r="D73" s="253"/>
      <c r="E73" s="253"/>
      <c r="F73" s="253"/>
    </row>
    <row r="74" spans="1:6" ht="16.5">
      <c r="A74" s="253"/>
      <c r="B74" s="253"/>
      <c r="C74" s="253"/>
      <c r="D74" s="253"/>
      <c r="E74" s="253"/>
      <c r="F74" s="253"/>
    </row>
    <row r="75" spans="1:6" ht="16.5">
      <c r="A75" s="253"/>
      <c r="B75" s="253"/>
      <c r="C75" s="253"/>
      <c r="D75" s="253"/>
      <c r="E75" s="253"/>
      <c r="F75" s="253"/>
    </row>
    <row r="76" spans="1:6" ht="16.5">
      <c r="A76" s="253"/>
      <c r="B76" s="253"/>
      <c r="C76" s="253"/>
      <c r="D76" s="253"/>
      <c r="E76" s="253"/>
      <c r="F76" s="253"/>
    </row>
    <row r="77" spans="1:6" ht="16.5">
      <c r="A77" s="253"/>
      <c r="B77" s="253"/>
      <c r="C77" s="253"/>
      <c r="D77" s="253"/>
      <c r="E77" s="253"/>
      <c r="F77" s="253"/>
    </row>
    <row r="78" spans="1:6" ht="12.75">
      <c r="D78" s="2"/>
      <c r="E78" s="2"/>
      <c r="F78" s="2"/>
    </row>
    <row r="79" spans="1:6" ht="15.75" customHeight="1">
      <c r="A79" s="250"/>
      <c r="B79" s="251"/>
      <c r="C79" s="251"/>
      <c r="D79" s="251"/>
      <c r="E79" s="251"/>
      <c r="F79" s="251"/>
    </row>
    <row r="87" spans="4:6" ht="57.75" customHeight="1"/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</sheetData>
  <mergeCells count="8">
    <mergeCell ref="A72:F72"/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&amp;C&amp;P+17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70"/>
  <sheetViews>
    <sheetView zoomScaleNormal="100" zoomScaleSheetLayoutView="90" workbookViewId="0">
      <selection activeCell="O48" sqref="O48"/>
    </sheetView>
  </sheetViews>
  <sheetFormatPr defaultRowHeight="12.75"/>
  <cols>
    <col min="1" max="1" width="17.140625" style="12" customWidth="1"/>
    <col min="2" max="2" width="14.28515625" style="12" customWidth="1"/>
    <col min="3" max="3" width="7.7109375" style="12" customWidth="1"/>
    <col min="4" max="4" width="10.28515625" style="12" customWidth="1"/>
    <col min="5" max="12" width="7.7109375" style="12" customWidth="1"/>
    <col min="13" max="13" width="10.28515625" style="12" customWidth="1"/>
    <col min="14" max="14" width="12.42578125" style="12" bestFit="1" customWidth="1"/>
    <col min="15" max="15" width="12.42578125" style="12" customWidth="1"/>
    <col min="16" max="256" width="9.140625" style="12"/>
    <col min="257" max="257" width="17.140625" style="12" customWidth="1"/>
    <col min="258" max="258" width="14.28515625" style="12" customWidth="1"/>
    <col min="259" max="268" width="7.7109375" style="12" customWidth="1"/>
    <col min="269" max="269" width="10.28515625" style="12" customWidth="1"/>
    <col min="270" max="270" width="12.42578125" style="12" bestFit="1" customWidth="1"/>
    <col min="271" max="271" width="12.42578125" style="12" customWidth="1"/>
    <col min="272" max="512" width="9.140625" style="12"/>
    <col min="513" max="513" width="17.140625" style="12" customWidth="1"/>
    <col min="514" max="514" width="14.28515625" style="12" customWidth="1"/>
    <col min="515" max="524" width="7.7109375" style="12" customWidth="1"/>
    <col min="525" max="525" width="10.28515625" style="12" customWidth="1"/>
    <col min="526" max="526" width="12.42578125" style="12" bestFit="1" customWidth="1"/>
    <col min="527" max="527" width="12.42578125" style="12" customWidth="1"/>
    <col min="528" max="768" width="9.140625" style="12"/>
    <col min="769" max="769" width="17.140625" style="12" customWidth="1"/>
    <col min="770" max="770" width="14.28515625" style="12" customWidth="1"/>
    <col min="771" max="780" width="7.7109375" style="12" customWidth="1"/>
    <col min="781" max="781" width="10.28515625" style="12" customWidth="1"/>
    <col min="782" max="782" width="12.42578125" style="12" bestFit="1" customWidth="1"/>
    <col min="783" max="783" width="12.42578125" style="12" customWidth="1"/>
    <col min="784" max="1024" width="9.140625" style="12"/>
    <col min="1025" max="1025" width="17.140625" style="12" customWidth="1"/>
    <col min="1026" max="1026" width="14.28515625" style="12" customWidth="1"/>
    <col min="1027" max="1036" width="7.7109375" style="12" customWidth="1"/>
    <col min="1037" max="1037" width="10.28515625" style="12" customWidth="1"/>
    <col min="1038" max="1038" width="12.42578125" style="12" bestFit="1" customWidth="1"/>
    <col min="1039" max="1039" width="12.42578125" style="12" customWidth="1"/>
    <col min="1040" max="1280" width="9.140625" style="12"/>
    <col min="1281" max="1281" width="17.140625" style="12" customWidth="1"/>
    <col min="1282" max="1282" width="14.28515625" style="12" customWidth="1"/>
    <col min="1283" max="1292" width="7.7109375" style="12" customWidth="1"/>
    <col min="1293" max="1293" width="10.28515625" style="12" customWidth="1"/>
    <col min="1294" max="1294" width="12.42578125" style="12" bestFit="1" customWidth="1"/>
    <col min="1295" max="1295" width="12.42578125" style="12" customWidth="1"/>
    <col min="1296" max="1536" width="9.140625" style="12"/>
    <col min="1537" max="1537" width="17.140625" style="12" customWidth="1"/>
    <col min="1538" max="1538" width="14.28515625" style="12" customWidth="1"/>
    <col min="1539" max="1548" width="7.7109375" style="12" customWidth="1"/>
    <col min="1549" max="1549" width="10.28515625" style="12" customWidth="1"/>
    <col min="1550" max="1550" width="12.42578125" style="12" bestFit="1" customWidth="1"/>
    <col min="1551" max="1551" width="12.42578125" style="12" customWidth="1"/>
    <col min="1552" max="1792" width="9.140625" style="12"/>
    <col min="1793" max="1793" width="17.140625" style="12" customWidth="1"/>
    <col min="1794" max="1794" width="14.28515625" style="12" customWidth="1"/>
    <col min="1795" max="1804" width="7.7109375" style="12" customWidth="1"/>
    <col min="1805" max="1805" width="10.28515625" style="12" customWidth="1"/>
    <col min="1806" max="1806" width="12.42578125" style="12" bestFit="1" customWidth="1"/>
    <col min="1807" max="1807" width="12.42578125" style="12" customWidth="1"/>
    <col min="1808" max="2048" width="9.140625" style="12"/>
    <col min="2049" max="2049" width="17.140625" style="12" customWidth="1"/>
    <col min="2050" max="2050" width="14.28515625" style="12" customWidth="1"/>
    <col min="2051" max="2060" width="7.7109375" style="12" customWidth="1"/>
    <col min="2061" max="2061" width="10.28515625" style="12" customWidth="1"/>
    <col min="2062" max="2062" width="12.42578125" style="12" bestFit="1" customWidth="1"/>
    <col min="2063" max="2063" width="12.42578125" style="12" customWidth="1"/>
    <col min="2064" max="2304" width="9.140625" style="12"/>
    <col min="2305" max="2305" width="17.140625" style="12" customWidth="1"/>
    <col min="2306" max="2306" width="14.28515625" style="12" customWidth="1"/>
    <col min="2307" max="2316" width="7.7109375" style="12" customWidth="1"/>
    <col min="2317" max="2317" width="10.28515625" style="12" customWidth="1"/>
    <col min="2318" max="2318" width="12.42578125" style="12" bestFit="1" customWidth="1"/>
    <col min="2319" max="2319" width="12.42578125" style="12" customWidth="1"/>
    <col min="2320" max="2560" width="9.140625" style="12"/>
    <col min="2561" max="2561" width="17.140625" style="12" customWidth="1"/>
    <col min="2562" max="2562" width="14.28515625" style="12" customWidth="1"/>
    <col min="2563" max="2572" width="7.7109375" style="12" customWidth="1"/>
    <col min="2573" max="2573" width="10.28515625" style="12" customWidth="1"/>
    <col min="2574" max="2574" width="12.42578125" style="12" bestFit="1" customWidth="1"/>
    <col min="2575" max="2575" width="12.42578125" style="12" customWidth="1"/>
    <col min="2576" max="2816" width="9.140625" style="12"/>
    <col min="2817" max="2817" width="17.140625" style="12" customWidth="1"/>
    <col min="2818" max="2818" width="14.28515625" style="12" customWidth="1"/>
    <col min="2819" max="2828" width="7.7109375" style="12" customWidth="1"/>
    <col min="2829" max="2829" width="10.28515625" style="12" customWidth="1"/>
    <col min="2830" max="2830" width="12.42578125" style="12" bestFit="1" customWidth="1"/>
    <col min="2831" max="2831" width="12.42578125" style="12" customWidth="1"/>
    <col min="2832" max="3072" width="9.140625" style="12"/>
    <col min="3073" max="3073" width="17.140625" style="12" customWidth="1"/>
    <col min="3074" max="3074" width="14.28515625" style="12" customWidth="1"/>
    <col min="3075" max="3084" width="7.7109375" style="12" customWidth="1"/>
    <col min="3085" max="3085" width="10.28515625" style="12" customWidth="1"/>
    <col min="3086" max="3086" width="12.42578125" style="12" bestFit="1" customWidth="1"/>
    <col min="3087" max="3087" width="12.42578125" style="12" customWidth="1"/>
    <col min="3088" max="3328" width="9.140625" style="12"/>
    <col min="3329" max="3329" width="17.140625" style="12" customWidth="1"/>
    <col min="3330" max="3330" width="14.28515625" style="12" customWidth="1"/>
    <col min="3331" max="3340" width="7.7109375" style="12" customWidth="1"/>
    <col min="3341" max="3341" width="10.28515625" style="12" customWidth="1"/>
    <col min="3342" max="3342" width="12.42578125" style="12" bestFit="1" customWidth="1"/>
    <col min="3343" max="3343" width="12.42578125" style="12" customWidth="1"/>
    <col min="3344" max="3584" width="9.140625" style="12"/>
    <col min="3585" max="3585" width="17.140625" style="12" customWidth="1"/>
    <col min="3586" max="3586" width="14.28515625" style="12" customWidth="1"/>
    <col min="3587" max="3596" width="7.7109375" style="12" customWidth="1"/>
    <col min="3597" max="3597" width="10.28515625" style="12" customWidth="1"/>
    <col min="3598" max="3598" width="12.42578125" style="12" bestFit="1" customWidth="1"/>
    <col min="3599" max="3599" width="12.42578125" style="12" customWidth="1"/>
    <col min="3600" max="3840" width="9.140625" style="12"/>
    <col min="3841" max="3841" width="17.140625" style="12" customWidth="1"/>
    <col min="3842" max="3842" width="14.28515625" style="12" customWidth="1"/>
    <col min="3843" max="3852" width="7.7109375" style="12" customWidth="1"/>
    <col min="3853" max="3853" width="10.28515625" style="12" customWidth="1"/>
    <col min="3854" max="3854" width="12.42578125" style="12" bestFit="1" customWidth="1"/>
    <col min="3855" max="3855" width="12.42578125" style="12" customWidth="1"/>
    <col min="3856" max="4096" width="9.140625" style="12"/>
    <col min="4097" max="4097" width="17.140625" style="12" customWidth="1"/>
    <col min="4098" max="4098" width="14.28515625" style="12" customWidth="1"/>
    <col min="4099" max="4108" width="7.7109375" style="12" customWidth="1"/>
    <col min="4109" max="4109" width="10.28515625" style="12" customWidth="1"/>
    <col min="4110" max="4110" width="12.42578125" style="12" bestFit="1" customWidth="1"/>
    <col min="4111" max="4111" width="12.42578125" style="12" customWidth="1"/>
    <col min="4112" max="4352" width="9.140625" style="12"/>
    <col min="4353" max="4353" width="17.140625" style="12" customWidth="1"/>
    <col min="4354" max="4354" width="14.28515625" style="12" customWidth="1"/>
    <col min="4355" max="4364" width="7.7109375" style="12" customWidth="1"/>
    <col min="4365" max="4365" width="10.28515625" style="12" customWidth="1"/>
    <col min="4366" max="4366" width="12.42578125" style="12" bestFit="1" customWidth="1"/>
    <col min="4367" max="4367" width="12.42578125" style="12" customWidth="1"/>
    <col min="4368" max="4608" width="9.140625" style="12"/>
    <col min="4609" max="4609" width="17.140625" style="12" customWidth="1"/>
    <col min="4610" max="4610" width="14.28515625" style="12" customWidth="1"/>
    <col min="4611" max="4620" width="7.7109375" style="12" customWidth="1"/>
    <col min="4621" max="4621" width="10.28515625" style="12" customWidth="1"/>
    <col min="4622" max="4622" width="12.42578125" style="12" bestFit="1" customWidth="1"/>
    <col min="4623" max="4623" width="12.42578125" style="12" customWidth="1"/>
    <col min="4624" max="4864" width="9.140625" style="12"/>
    <col min="4865" max="4865" width="17.140625" style="12" customWidth="1"/>
    <col min="4866" max="4866" width="14.28515625" style="12" customWidth="1"/>
    <col min="4867" max="4876" width="7.7109375" style="12" customWidth="1"/>
    <col min="4877" max="4877" width="10.28515625" style="12" customWidth="1"/>
    <col min="4878" max="4878" width="12.42578125" style="12" bestFit="1" customWidth="1"/>
    <col min="4879" max="4879" width="12.42578125" style="12" customWidth="1"/>
    <col min="4880" max="5120" width="9.140625" style="12"/>
    <col min="5121" max="5121" width="17.140625" style="12" customWidth="1"/>
    <col min="5122" max="5122" width="14.28515625" style="12" customWidth="1"/>
    <col min="5123" max="5132" width="7.7109375" style="12" customWidth="1"/>
    <col min="5133" max="5133" width="10.28515625" style="12" customWidth="1"/>
    <col min="5134" max="5134" width="12.42578125" style="12" bestFit="1" customWidth="1"/>
    <col min="5135" max="5135" width="12.42578125" style="12" customWidth="1"/>
    <col min="5136" max="5376" width="9.140625" style="12"/>
    <col min="5377" max="5377" width="17.140625" style="12" customWidth="1"/>
    <col min="5378" max="5378" width="14.28515625" style="12" customWidth="1"/>
    <col min="5379" max="5388" width="7.7109375" style="12" customWidth="1"/>
    <col min="5389" max="5389" width="10.28515625" style="12" customWidth="1"/>
    <col min="5390" max="5390" width="12.42578125" style="12" bestFit="1" customWidth="1"/>
    <col min="5391" max="5391" width="12.42578125" style="12" customWidth="1"/>
    <col min="5392" max="5632" width="9.140625" style="12"/>
    <col min="5633" max="5633" width="17.140625" style="12" customWidth="1"/>
    <col min="5634" max="5634" width="14.28515625" style="12" customWidth="1"/>
    <col min="5635" max="5644" width="7.7109375" style="12" customWidth="1"/>
    <col min="5645" max="5645" width="10.28515625" style="12" customWidth="1"/>
    <col min="5646" max="5646" width="12.42578125" style="12" bestFit="1" customWidth="1"/>
    <col min="5647" max="5647" width="12.42578125" style="12" customWidth="1"/>
    <col min="5648" max="5888" width="9.140625" style="12"/>
    <col min="5889" max="5889" width="17.140625" style="12" customWidth="1"/>
    <col min="5890" max="5890" width="14.28515625" style="12" customWidth="1"/>
    <col min="5891" max="5900" width="7.7109375" style="12" customWidth="1"/>
    <col min="5901" max="5901" width="10.28515625" style="12" customWidth="1"/>
    <col min="5902" max="5902" width="12.42578125" style="12" bestFit="1" customWidth="1"/>
    <col min="5903" max="5903" width="12.42578125" style="12" customWidth="1"/>
    <col min="5904" max="6144" width="9.140625" style="12"/>
    <col min="6145" max="6145" width="17.140625" style="12" customWidth="1"/>
    <col min="6146" max="6146" width="14.28515625" style="12" customWidth="1"/>
    <col min="6147" max="6156" width="7.7109375" style="12" customWidth="1"/>
    <col min="6157" max="6157" width="10.28515625" style="12" customWidth="1"/>
    <col min="6158" max="6158" width="12.42578125" style="12" bestFit="1" customWidth="1"/>
    <col min="6159" max="6159" width="12.42578125" style="12" customWidth="1"/>
    <col min="6160" max="6400" width="9.140625" style="12"/>
    <col min="6401" max="6401" width="17.140625" style="12" customWidth="1"/>
    <col min="6402" max="6402" width="14.28515625" style="12" customWidth="1"/>
    <col min="6403" max="6412" width="7.7109375" style="12" customWidth="1"/>
    <col min="6413" max="6413" width="10.28515625" style="12" customWidth="1"/>
    <col min="6414" max="6414" width="12.42578125" style="12" bestFit="1" customWidth="1"/>
    <col min="6415" max="6415" width="12.42578125" style="12" customWidth="1"/>
    <col min="6416" max="6656" width="9.140625" style="12"/>
    <col min="6657" max="6657" width="17.140625" style="12" customWidth="1"/>
    <col min="6658" max="6658" width="14.28515625" style="12" customWidth="1"/>
    <col min="6659" max="6668" width="7.7109375" style="12" customWidth="1"/>
    <col min="6669" max="6669" width="10.28515625" style="12" customWidth="1"/>
    <col min="6670" max="6670" width="12.42578125" style="12" bestFit="1" customWidth="1"/>
    <col min="6671" max="6671" width="12.42578125" style="12" customWidth="1"/>
    <col min="6672" max="6912" width="9.140625" style="12"/>
    <col min="6913" max="6913" width="17.140625" style="12" customWidth="1"/>
    <col min="6914" max="6914" width="14.28515625" style="12" customWidth="1"/>
    <col min="6915" max="6924" width="7.7109375" style="12" customWidth="1"/>
    <col min="6925" max="6925" width="10.28515625" style="12" customWidth="1"/>
    <col min="6926" max="6926" width="12.42578125" style="12" bestFit="1" customWidth="1"/>
    <col min="6927" max="6927" width="12.42578125" style="12" customWidth="1"/>
    <col min="6928" max="7168" width="9.140625" style="12"/>
    <col min="7169" max="7169" width="17.140625" style="12" customWidth="1"/>
    <col min="7170" max="7170" width="14.28515625" style="12" customWidth="1"/>
    <col min="7171" max="7180" width="7.7109375" style="12" customWidth="1"/>
    <col min="7181" max="7181" width="10.28515625" style="12" customWidth="1"/>
    <col min="7182" max="7182" width="12.42578125" style="12" bestFit="1" customWidth="1"/>
    <col min="7183" max="7183" width="12.42578125" style="12" customWidth="1"/>
    <col min="7184" max="7424" width="9.140625" style="12"/>
    <col min="7425" max="7425" width="17.140625" style="12" customWidth="1"/>
    <col min="7426" max="7426" width="14.28515625" style="12" customWidth="1"/>
    <col min="7427" max="7436" width="7.7109375" style="12" customWidth="1"/>
    <col min="7437" max="7437" width="10.28515625" style="12" customWidth="1"/>
    <col min="7438" max="7438" width="12.42578125" style="12" bestFit="1" customWidth="1"/>
    <col min="7439" max="7439" width="12.42578125" style="12" customWidth="1"/>
    <col min="7440" max="7680" width="9.140625" style="12"/>
    <col min="7681" max="7681" width="17.140625" style="12" customWidth="1"/>
    <col min="7682" max="7682" width="14.28515625" style="12" customWidth="1"/>
    <col min="7683" max="7692" width="7.7109375" style="12" customWidth="1"/>
    <col min="7693" max="7693" width="10.28515625" style="12" customWidth="1"/>
    <col min="7694" max="7694" width="12.42578125" style="12" bestFit="1" customWidth="1"/>
    <col min="7695" max="7695" width="12.42578125" style="12" customWidth="1"/>
    <col min="7696" max="7936" width="9.140625" style="12"/>
    <col min="7937" max="7937" width="17.140625" style="12" customWidth="1"/>
    <col min="7938" max="7938" width="14.28515625" style="12" customWidth="1"/>
    <col min="7939" max="7948" width="7.7109375" style="12" customWidth="1"/>
    <col min="7949" max="7949" width="10.28515625" style="12" customWidth="1"/>
    <col min="7950" max="7950" width="12.42578125" style="12" bestFit="1" customWidth="1"/>
    <col min="7951" max="7951" width="12.42578125" style="12" customWidth="1"/>
    <col min="7952" max="8192" width="9.140625" style="12"/>
    <col min="8193" max="8193" width="17.140625" style="12" customWidth="1"/>
    <col min="8194" max="8194" width="14.28515625" style="12" customWidth="1"/>
    <col min="8195" max="8204" width="7.7109375" style="12" customWidth="1"/>
    <col min="8205" max="8205" width="10.28515625" style="12" customWidth="1"/>
    <col min="8206" max="8206" width="12.42578125" style="12" bestFit="1" customWidth="1"/>
    <col min="8207" max="8207" width="12.42578125" style="12" customWidth="1"/>
    <col min="8208" max="8448" width="9.140625" style="12"/>
    <col min="8449" max="8449" width="17.140625" style="12" customWidth="1"/>
    <col min="8450" max="8450" width="14.28515625" style="12" customWidth="1"/>
    <col min="8451" max="8460" width="7.7109375" style="12" customWidth="1"/>
    <col min="8461" max="8461" width="10.28515625" style="12" customWidth="1"/>
    <col min="8462" max="8462" width="12.42578125" style="12" bestFit="1" customWidth="1"/>
    <col min="8463" max="8463" width="12.42578125" style="12" customWidth="1"/>
    <col min="8464" max="8704" width="9.140625" style="12"/>
    <col min="8705" max="8705" width="17.140625" style="12" customWidth="1"/>
    <col min="8706" max="8706" width="14.28515625" style="12" customWidth="1"/>
    <col min="8707" max="8716" width="7.7109375" style="12" customWidth="1"/>
    <col min="8717" max="8717" width="10.28515625" style="12" customWidth="1"/>
    <col min="8718" max="8718" width="12.42578125" style="12" bestFit="1" customWidth="1"/>
    <col min="8719" max="8719" width="12.42578125" style="12" customWidth="1"/>
    <col min="8720" max="8960" width="9.140625" style="12"/>
    <col min="8961" max="8961" width="17.140625" style="12" customWidth="1"/>
    <col min="8962" max="8962" width="14.28515625" style="12" customWidth="1"/>
    <col min="8963" max="8972" width="7.7109375" style="12" customWidth="1"/>
    <col min="8973" max="8973" width="10.28515625" style="12" customWidth="1"/>
    <col min="8974" max="8974" width="12.42578125" style="12" bestFit="1" customWidth="1"/>
    <col min="8975" max="8975" width="12.42578125" style="12" customWidth="1"/>
    <col min="8976" max="9216" width="9.140625" style="12"/>
    <col min="9217" max="9217" width="17.140625" style="12" customWidth="1"/>
    <col min="9218" max="9218" width="14.28515625" style="12" customWidth="1"/>
    <col min="9219" max="9228" width="7.7109375" style="12" customWidth="1"/>
    <col min="9229" max="9229" width="10.28515625" style="12" customWidth="1"/>
    <col min="9230" max="9230" width="12.42578125" style="12" bestFit="1" customWidth="1"/>
    <col min="9231" max="9231" width="12.42578125" style="12" customWidth="1"/>
    <col min="9232" max="9472" width="9.140625" style="12"/>
    <col min="9473" max="9473" width="17.140625" style="12" customWidth="1"/>
    <col min="9474" max="9474" width="14.28515625" style="12" customWidth="1"/>
    <col min="9475" max="9484" width="7.7109375" style="12" customWidth="1"/>
    <col min="9485" max="9485" width="10.28515625" style="12" customWidth="1"/>
    <col min="9486" max="9486" width="12.42578125" style="12" bestFit="1" customWidth="1"/>
    <col min="9487" max="9487" width="12.42578125" style="12" customWidth="1"/>
    <col min="9488" max="9728" width="9.140625" style="12"/>
    <col min="9729" max="9729" width="17.140625" style="12" customWidth="1"/>
    <col min="9730" max="9730" width="14.28515625" style="12" customWidth="1"/>
    <col min="9731" max="9740" width="7.7109375" style="12" customWidth="1"/>
    <col min="9741" max="9741" width="10.28515625" style="12" customWidth="1"/>
    <col min="9742" max="9742" width="12.42578125" style="12" bestFit="1" customWidth="1"/>
    <col min="9743" max="9743" width="12.42578125" style="12" customWidth="1"/>
    <col min="9744" max="9984" width="9.140625" style="12"/>
    <col min="9985" max="9985" width="17.140625" style="12" customWidth="1"/>
    <col min="9986" max="9986" width="14.28515625" style="12" customWidth="1"/>
    <col min="9987" max="9996" width="7.7109375" style="12" customWidth="1"/>
    <col min="9997" max="9997" width="10.28515625" style="12" customWidth="1"/>
    <col min="9998" max="9998" width="12.42578125" style="12" bestFit="1" customWidth="1"/>
    <col min="9999" max="9999" width="12.42578125" style="12" customWidth="1"/>
    <col min="10000" max="10240" width="9.140625" style="12"/>
    <col min="10241" max="10241" width="17.140625" style="12" customWidth="1"/>
    <col min="10242" max="10242" width="14.28515625" style="12" customWidth="1"/>
    <col min="10243" max="10252" width="7.7109375" style="12" customWidth="1"/>
    <col min="10253" max="10253" width="10.28515625" style="12" customWidth="1"/>
    <col min="10254" max="10254" width="12.42578125" style="12" bestFit="1" customWidth="1"/>
    <col min="10255" max="10255" width="12.42578125" style="12" customWidth="1"/>
    <col min="10256" max="10496" width="9.140625" style="12"/>
    <col min="10497" max="10497" width="17.140625" style="12" customWidth="1"/>
    <col min="10498" max="10498" width="14.28515625" style="12" customWidth="1"/>
    <col min="10499" max="10508" width="7.7109375" style="12" customWidth="1"/>
    <col min="10509" max="10509" width="10.28515625" style="12" customWidth="1"/>
    <col min="10510" max="10510" width="12.42578125" style="12" bestFit="1" customWidth="1"/>
    <col min="10511" max="10511" width="12.42578125" style="12" customWidth="1"/>
    <col min="10512" max="10752" width="9.140625" style="12"/>
    <col min="10753" max="10753" width="17.140625" style="12" customWidth="1"/>
    <col min="10754" max="10754" width="14.28515625" style="12" customWidth="1"/>
    <col min="10755" max="10764" width="7.7109375" style="12" customWidth="1"/>
    <col min="10765" max="10765" width="10.28515625" style="12" customWidth="1"/>
    <col min="10766" max="10766" width="12.42578125" style="12" bestFit="1" customWidth="1"/>
    <col min="10767" max="10767" width="12.42578125" style="12" customWidth="1"/>
    <col min="10768" max="11008" width="9.140625" style="12"/>
    <col min="11009" max="11009" width="17.140625" style="12" customWidth="1"/>
    <col min="11010" max="11010" width="14.28515625" style="12" customWidth="1"/>
    <col min="11011" max="11020" width="7.7109375" style="12" customWidth="1"/>
    <col min="11021" max="11021" width="10.28515625" style="12" customWidth="1"/>
    <col min="11022" max="11022" width="12.42578125" style="12" bestFit="1" customWidth="1"/>
    <col min="11023" max="11023" width="12.42578125" style="12" customWidth="1"/>
    <col min="11024" max="11264" width="9.140625" style="12"/>
    <col min="11265" max="11265" width="17.140625" style="12" customWidth="1"/>
    <col min="11266" max="11266" width="14.28515625" style="12" customWidth="1"/>
    <col min="11267" max="11276" width="7.7109375" style="12" customWidth="1"/>
    <col min="11277" max="11277" width="10.28515625" style="12" customWidth="1"/>
    <col min="11278" max="11278" width="12.42578125" style="12" bestFit="1" customWidth="1"/>
    <col min="11279" max="11279" width="12.42578125" style="12" customWidth="1"/>
    <col min="11280" max="11520" width="9.140625" style="12"/>
    <col min="11521" max="11521" width="17.140625" style="12" customWidth="1"/>
    <col min="11522" max="11522" width="14.28515625" style="12" customWidth="1"/>
    <col min="11523" max="11532" width="7.7109375" style="12" customWidth="1"/>
    <col min="11533" max="11533" width="10.28515625" style="12" customWidth="1"/>
    <col min="11534" max="11534" width="12.42578125" style="12" bestFit="1" customWidth="1"/>
    <col min="11535" max="11535" width="12.42578125" style="12" customWidth="1"/>
    <col min="11536" max="11776" width="9.140625" style="12"/>
    <col min="11777" max="11777" width="17.140625" style="12" customWidth="1"/>
    <col min="11778" max="11778" width="14.28515625" style="12" customWidth="1"/>
    <col min="11779" max="11788" width="7.7109375" style="12" customWidth="1"/>
    <col min="11789" max="11789" width="10.28515625" style="12" customWidth="1"/>
    <col min="11790" max="11790" width="12.42578125" style="12" bestFit="1" customWidth="1"/>
    <col min="11791" max="11791" width="12.42578125" style="12" customWidth="1"/>
    <col min="11792" max="12032" width="9.140625" style="12"/>
    <col min="12033" max="12033" width="17.140625" style="12" customWidth="1"/>
    <col min="12034" max="12034" width="14.28515625" style="12" customWidth="1"/>
    <col min="12035" max="12044" width="7.7109375" style="12" customWidth="1"/>
    <col min="12045" max="12045" width="10.28515625" style="12" customWidth="1"/>
    <col min="12046" max="12046" width="12.42578125" style="12" bestFit="1" customWidth="1"/>
    <col min="12047" max="12047" width="12.42578125" style="12" customWidth="1"/>
    <col min="12048" max="12288" width="9.140625" style="12"/>
    <col min="12289" max="12289" width="17.140625" style="12" customWidth="1"/>
    <col min="12290" max="12290" width="14.28515625" style="12" customWidth="1"/>
    <col min="12291" max="12300" width="7.7109375" style="12" customWidth="1"/>
    <col min="12301" max="12301" width="10.28515625" style="12" customWidth="1"/>
    <col min="12302" max="12302" width="12.42578125" style="12" bestFit="1" customWidth="1"/>
    <col min="12303" max="12303" width="12.42578125" style="12" customWidth="1"/>
    <col min="12304" max="12544" width="9.140625" style="12"/>
    <col min="12545" max="12545" width="17.140625" style="12" customWidth="1"/>
    <col min="12546" max="12546" width="14.28515625" style="12" customWidth="1"/>
    <col min="12547" max="12556" width="7.7109375" style="12" customWidth="1"/>
    <col min="12557" max="12557" width="10.28515625" style="12" customWidth="1"/>
    <col min="12558" max="12558" width="12.42578125" style="12" bestFit="1" customWidth="1"/>
    <col min="12559" max="12559" width="12.42578125" style="12" customWidth="1"/>
    <col min="12560" max="12800" width="9.140625" style="12"/>
    <col min="12801" max="12801" width="17.140625" style="12" customWidth="1"/>
    <col min="12802" max="12802" width="14.28515625" style="12" customWidth="1"/>
    <col min="12803" max="12812" width="7.7109375" style="12" customWidth="1"/>
    <col min="12813" max="12813" width="10.28515625" style="12" customWidth="1"/>
    <col min="12814" max="12814" width="12.42578125" style="12" bestFit="1" customWidth="1"/>
    <col min="12815" max="12815" width="12.42578125" style="12" customWidth="1"/>
    <col min="12816" max="13056" width="9.140625" style="12"/>
    <col min="13057" max="13057" width="17.140625" style="12" customWidth="1"/>
    <col min="13058" max="13058" width="14.28515625" style="12" customWidth="1"/>
    <col min="13059" max="13068" width="7.7109375" style="12" customWidth="1"/>
    <col min="13069" max="13069" width="10.28515625" style="12" customWidth="1"/>
    <col min="13070" max="13070" width="12.42578125" style="12" bestFit="1" customWidth="1"/>
    <col min="13071" max="13071" width="12.42578125" style="12" customWidth="1"/>
    <col min="13072" max="13312" width="9.140625" style="12"/>
    <col min="13313" max="13313" width="17.140625" style="12" customWidth="1"/>
    <col min="13314" max="13314" width="14.28515625" style="12" customWidth="1"/>
    <col min="13315" max="13324" width="7.7109375" style="12" customWidth="1"/>
    <col min="13325" max="13325" width="10.28515625" style="12" customWidth="1"/>
    <col min="13326" max="13326" width="12.42578125" style="12" bestFit="1" customWidth="1"/>
    <col min="13327" max="13327" width="12.42578125" style="12" customWidth="1"/>
    <col min="13328" max="13568" width="9.140625" style="12"/>
    <col min="13569" max="13569" width="17.140625" style="12" customWidth="1"/>
    <col min="13570" max="13570" width="14.28515625" style="12" customWidth="1"/>
    <col min="13571" max="13580" width="7.7109375" style="12" customWidth="1"/>
    <col min="13581" max="13581" width="10.28515625" style="12" customWidth="1"/>
    <col min="13582" max="13582" width="12.42578125" style="12" bestFit="1" customWidth="1"/>
    <col min="13583" max="13583" width="12.42578125" style="12" customWidth="1"/>
    <col min="13584" max="13824" width="9.140625" style="12"/>
    <col min="13825" max="13825" width="17.140625" style="12" customWidth="1"/>
    <col min="13826" max="13826" width="14.28515625" style="12" customWidth="1"/>
    <col min="13827" max="13836" width="7.7109375" style="12" customWidth="1"/>
    <col min="13837" max="13837" width="10.28515625" style="12" customWidth="1"/>
    <col min="13838" max="13838" width="12.42578125" style="12" bestFit="1" customWidth="1"/>
    <col min="13839" max="13839" width="12.42578125" style="12" customWidth="1"/>
    <col min="13840" max="14080" width="9.140625" style="12"/>
    <col min="14081" max="14081" width="17.140625" style="12" customWidth="1"/>
    <col min="14082" max="14082" width="14.28515625" style="12" customWidth="1"/>
    <col min="14083" max="14092" width="7.7109375" style="12" customWidth="1"/>
    <col min="14093" max="14093" width="10.28515625" style="12" customWidth="1"/>
    <col min="14094" max="14094" width="12.42578125" style="12" bestFit="1" customWidth="1"/>
    <col min="14095" max="14095" width="12.42578125" style="12" customWidth="1"/>
    <col min="14096" max="14336" width="9.140625" style="12"/>
    <col min="14337" max="14337" width="17.140625" style="12" customWidth="1"/>
    <col min="14338" max="14338" width="14.28515625" style="12" customWidth="1"/>
    <col min="14339" max="14348" width="7.7109375" style="12" customWidth="1"/>
    <col min="14349" max="14349" width="10.28515625" style="12" customWidth="1"/>
    <col min="14350" max="14350" width="12.42578125" style="12" bestFit="1" customWidth="1"/>
    <col min="14351" max="14351" width="12.42578125" style="12" customWidth="1"/>
    <col min="14352" max="14592" width="9.140625" style="12"/>
    <col min="14593" max="14593" width="17.140625" style="12" customWidth="1"/>
    <col min="14594" max="14594" width="14.28515625" style="12" customWidth="1"/>
    <col min="14595" max="14604" width="7.7109375" style="12" customWidth="1"/>
    <col min="14605" max="14605" width="10.28515625" style="12" customWidth="1"/>
    <col min="14606" max="14606" width="12.42578125" style="12" bestFit="1" customWidth="1"/>
    <col min="14607" max="14607" width="12.42578125" style="12" customWidth="1"/>
    <col min="14608" max="14848" width="9.140625" style="12"/>
    <col min="14849" max="14849" width="17.140625" style="12" customWidth="1"/>
    <col min="14850" max="14850" width="14.28515625" style="12" customWidth="1"/>
    <col min="14851" max="14860" width="7.7109375" style="12" customWidth="1"/>
    <col min="14861" max="14861" width="10.28515625" style="12" customWidth="1"/>
    <col min="14862" max="14862" width="12.42578125" style="12" bestFit="1" customWidth="1"/>
    <col min="14863" max="14863" width="12.42578125" style="12" customWidth="1"/>
    <col min="14864" max="15104" width="9.140625" style="12"/>
    <col min="15105" max="15105" width="17.140625" style="12" customWidth="1"/>
    <col min="15106" max="15106" width="14.28515625" style="12" customWidth="1"/>
    <col min="15107" max="15116" width="7.7109375" style="12" customWidth="1"/>
    <col min="15117" max="15117" width="10.28515625" style="12" customWidth="1"/>
    <col min="15118" max="15118" width="12.42578125" style="12" bestFit="1" customWidth="1"/>
    <col min="15119" max="15119" width="12.42578125" style="12" customWidth="1"/>
    <col min="15120" max="15360" width="9.140625" style="12"/>
    <col min="15361" max="15361" width="17.140625" style="12" customWidth="1"/>
    <col min="15362" max="15362" width="14.28515625" style="12" customWidth="1"/>
    <col min="15363" max="15372" width="7.7109375" style="12" customWidth="1"/>
    <col min="15373" max="15373" width="10.28515625" style="12" customWidth="1"/>
    <col min="15374" max="15374" width="12.42578125" style="12" bestFit="1" customWidth="1"/>
    <col min="15375" max="15375" width="12.42578125" style="12" customWidth="1"/>
    <col min="15376" max="15616" width="9.140625" style="12"/>
    <col min="15617" max="15617" width="17.140625" style="12" customWidth="1"/>
    <col min="15618" max="15618" width="14.28515625" style="12" customWidth="1"/>
    <col min="15619" max="15628" width="7.7109375" style="12" customWidth="1"/>
    <col min="15629" max="15629" width="10.28515625" style="12" customWidth="1"/>
    <col min="15630" max="15630" width="12.42578125" style="12" bestFit="1" customWidth="1"/>
    <col min="15631" max="15631" width="12.42578125" style="12" customWidth="1"/>
    <col min="15632" max="15872" width="9.140625" style="12"/>
    <col min="15873" max="15873" width="17.140625" style="12" customWidth="1"/>
    <col min="15874" max="15874" width="14.28515625" style="12" customWidth="1"/>
    <col min="15875" max="15884" width="7.7109375" style="12" customWidth="1"/>
    <col min="15885" max="15885" width="10.28515625" style="12" customWidth="1"/>
    <col min="15886" max="15886" width="12.42578125" style="12" bestFit="1" customWidth="1"/>
    <col min="15887" max="15887" width="12.42578125" style="12" customWidth="1"/>
    <col min="15888" max="16128" width="9.140625" style="12"/>
    <col min="16129" max="16129" width="17.140625" style="12" customWidth="1"/>
    <col min="16130" max="16130" width="14.28515625" style="12" customWidth="1"/>
    <col min="16131" max="16140" width="7.7109375" style="12" customWidth="1"/>
    <col min="16141" max="16141" width="10.28515625" style="12" customWidth="1"/>
    <col min="16142" max="16142" width="12.42578125" style="12" bestFit="1" customWidth="1"/>
    <col min="16143" max="16143" width="12.42578125" style="12" customWidth="1"/>
    <col min="16144" max="16384" width="9.140625" style="12"/>
  </cols>
  <sheetData>
    <row r="1" spans="1:13" ht="19.5" customHeight="1"/>
    <row r="2" spans="1:13" ht="15" thickBot="1">
      <c r="A2" s="911" t="s">
        <v>361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</row>
    <row r="3" spans="1:13" ht="12.75" customHeight="1">
      <c r="A3" s="912" t="s">
        <v>153</v>
      </c>
      <c r="B3" s="913"/>
      <c r="C3" s="916">
        <v>2009</v>
      </c>
      <c r="D3" s="918">
        <v>2010</v>
      </c>
      <c r="E3" s="918">
        <v>2011</v>
      </c>
      <c r="F3" s="920">
        <v>2012</v>
      </c>
      <c r="G3" s="922">
        <v>2013</v>
      </c>
      <c r="H3" s="923"/>
      <c r="I3" s="923"/>
      <c r="J3" s="923"/>
      <c r="K3" s="923"/>
      <c r="L3" s="923"/>
      <c r="M3" s="924" t="s">
        <v>579</v>
      </c>
    </row>
    <row r="4" spans="1:13">
      <c r="A4" s="914"/>
      <c r="B4" s="915"/>
      <c r="C4" s="917"/>
      <c r="D4" s="919"/>
      <c r="E4" s="919"/>
      <c r="F4" s="921"/>
      <c r="G4" s="431" t="s">
        <v>3</v>
      </c>
      <c r="H4" s="432" t="s">
        <v>4</v>
      </c>
      <c r="I4" s="432" t="s">
        <v>12</v>
      </c>
      <c r="J4" s="432" t="s">
        <v>5</v>
      </c>
      <c r="K4" s="432" t="s">
        <v>14</v>
      </c>
      <c r="L4" s="432" t="s">
        <v>15</v>
      </c>
      <c r="M4" s="925"/>
    </row>
    <row r="5" spans="1:13" ht="12.75" customHeight="1">
      <c r="A5" s="894" t="s">
        <v>180</v>
      </c>
      <c r="B5" s="895"/>
      <c r="C5" s="900">
        <v>107.7</v>
      </c>
      <c r="D5" s="903">
        <v>107.9</v>
      </c>
      <c r="E5" s="906">
        <v>106.1</v>
      </c>
      <c r="F5" s="909">
        <v>106.8</v>
      </c>
      <c r="G5" s="433">
        <v>100.7</v>
      </c>
      <c r="H5" s="434">
        <v>101</v>
      </c>
      <c r="I5" s="434">
        <v>100.3</v>
      </c>
      <c r="J5" s="434">
        <v>100.2</v>
      </c>
      <c r="K5" s="434">
        <v>100.1</v>
      </c>
      <c r="L5" s="434">
        <v>100.1</v>
      </c>
      <c r="M5" s="909">
        <v>104.8</v>
      </c>
    </row>
    <row r="6" spans="1:13" ht="12.75" customHeight="1">
      <c r="A6" s="896"/>
      <c r="B6" s="897"/>
      <c r="C6" s="901"/>
      <c r="D6" s="904"/>
      <c r="E6" s="907"/>
      <c r="F6" s="909"/>
      <c r="G6" s="435" t="s">
        <v>135</v>
      </c>
      <c r="H6" s="436" t="s">
        <v>145</v>
      </c>
      <c r="I6" s="436" t="s">
        <v>146</v>
      </c>
      <c r="J6" s="436" t="s">
        <v>147</v>
      </c>
      <c r="K6" s="436" t="s">
        <v>148</v>
      </c>
      <c r="L6" s="436" t="s">
        <v>149</v>
      </c>
      <c r="M6" s="909"/>
    </row>
    <row r="7" spans="1:13" ht="12.75" customHeight="1" thickBot="1">
      <c r="A7" s="898"/>
      <c r="B7" s="899"/>
      <c r="C7" s="902"/>
      <c r="D7" s="905"/>
      <c r="E7" s="908"/>
      <c r="F7" s="910"/>
      <c r="G7" s="553">
        <v>101.1</v>
      </c>
      <c r="H7" s="437">
        <v>100.1</v>
      </c>
      <c r="I7" s="437">
        <v>100.1</v>
      </c>
      <c r="J7" s="437">
        <v>100.2</v>
      </c>
      <c r="K7" s="437">
        <v>100.3</v>
      </c>
      <c r="L7" s="437">
        <v>100.5</v>
      </c>
      <c r="M7" s="910"/>
    </row>
    <row r="8" spans="1:13" ht="12.75" customHeight="1">
      <c r="A8" s="926" t="s">
        <v>154</v>
      </c>
      <c r="B8" s="927"/>
      <c r="C8" s="932">
        <v>107.4</v>
      </c>
      <c r="D8" s="933">
        <v>107.5</v>
      </c>
      <c r="E8" s="934">
        <v>105.9</v>
      </c>
      <c r="F8" s="937">
        <v>106.9</v>
      </c>
      <c r="G8" s="435" t="s">
        <v>3</v>
      </c>
      <c r="H8" s="436" t="s">
        <v>4</v>
      </c>
      <c r="I8" s="436" t="s">
        <v>12</v>
      </c>
      <c r="J8" s="436" t="s">
        <v>5</v>
      </c>
      <c r="K8" s="436" t="s">
        <v>14</v>
      </c>
      <c r="L8" s="436" t="s">
        <v>15</v>
      </c>
      <c r="M8" s="940">
        <v>104.7</v>
      </c>
    </row>
    <row r="9" spans="1:13" ht="12.75" customHeight="1">
      <c r="A9" s="928"/>
      <c r="B9" s="929"/>
      <c r="C9" s="901"/>
      <c r="D9" s="904"/>
      <c r="E9" s="935"/>
      <c r="F9" s="938"/>
      <c r="G9" s="433">
        <v>100.7</v>
      </c>
      <c r="H9" s="434">
        <v>100.6</v>
      </c>
      <c r="I9" s="434">
        <v>100.4</v>
      </c>
      <c r="J9" s="434">
        <v>100.3</v>
      </c>
      <c r="K9" s="434">
        <v>100.3</v>
      </c>
      <c r="L9" s="434">
        <v>100</v>
      </c>
      <c r="M9" s="941"/>
    </row>
    <row r="10" spans="1:13" ht="12.75" customHeight="1">
      <c r="A10" s="928"/>
      <c r="B10" s="929"/>
      <c r="C10" s="901"/>
      <c r="D10" s="904"/>
      <c r="E10" s="935"/>
      <c r="F10" s="938"/>
      <c r="G10" s="435" t="s">
        <v>135</v>
      </c>
      <c r="H10" s="436" t="s">
        <v>145</v>
      </c>
      <c r="I10" s="436" t="s">
        <v>146</v>
      </c>
      <c r="J10" s="436" t="s">
        <v>147</v>
      </c>
      <c r="K10" s="436" t="s">
        <v>148</v>
      </c>
      <c r="L10" s="436" t="s">
        <v>149</v>
      </c>
      <c r="M10" s="941"/>
    </row>
    <row r="11" spans="1:13" ht="12.75" customHeight="1" thickBot="1">
      <c r="A11" s="928"/>
      <c r="B11" s="929"/>
      <c r="C11" s="902"/>
      <c r="D11" s="905"/>
      <c r="E11" s="936"/>
      <c r="F11" s="939"/>
      <c r="G11" s="438">
        <v>100.1</v>
      </c>
      <c r="H11" s="554">
        <v>100</v>
      </c>
      <c r="I11" s="554">
        <v>100.5</v>
      </c>
      <c r="J11" s="554">
        <v>100.5</v>
      </c>
      <c r="K11" s="554">
        <v>100.7</v>
      </c>
      <c r="L11" s="554">
        <v>100.4</v>
      </c>
      <c r="M11" s="943"/>
    </row>
    <row r="12" spans="1:13" ht="12.75" customHeight="1">
      <c r="A12" s="926" t="s">
        <v>152</v>
      </c>
      <c r="B12" s="927"/>
      <c r="C12" s="932">
        <v>108.6</v>
      </c>
      <c r="D12" s="933">
        <v>109.1</v>
      </c>
      <c r="E12" s="934">
        <v>106.6</v>
      </c>
      <c r="F12" s="937">
        <v>106.8</v>
      </c>
      <c r="G12" s="439" t="s">
        <v>3</v>
      </c>
      <c r="H12" s="440" t="s">
        <v>4</v>
      </c>
      <c r="I12" s="440" t="s">
        <v>12</v>
      </c>
      <c r="J12" s="440" t="s">
        <v>5</v>
      </c>
      <c r="K12" s="440" t="s">
        <v>14</v>
      </c>
      <c r="L12" s="440" t="s">
        <v>15</v>
      </c>
      <c r="M12" s="940">
        <v>105.2</v>
      </c>
    </row>
    <row r="13" spans="1:13" ht="12.75" customHeight="1">
      <c r="A13" s="928"/>
      <c r="B13" s="929"/>
      <c r="C13" s="901"/>
      <c r="D13" s="904"/>
      <c r="E13" s="935"/>
      <c r="F13" s="938"/>
      <c r="G13" s="433">
        <v>100.8</v>
      </c>
      <c r="H13" s="434">
        <v>102</v>
      </c>
      <c r="I13" s="434">
        <v>100</v>
      </c>
      <c r="J13" s="434">
        <v>99.9</v>
      </c>
      <c r="K13" s="434">
        <v>99.4</v>
      </c>
      <c r="L13" s="434">
        <v>100.5</v>
      </c>
      <c r="M13" s="941"/>
    </row>
    <row r="14" spans="1:13" ht="12.75" customHeight="1">
      <c r="A14" s="928"/>
      <c r="B14" s="929"/>
      <c r="C14" s="901"/>
      <c r="D14" s="904"/>
      <c r="E14" s="935"/>
      <c r="F14" s="938"/>
      <c r="G14" s="435" t="s">
        <v>135</v>
      </c>
      <c r="H14" s="436" t="s">
        <v>145</v>
      </c>
      <c r="I14" s="436" t="s">
        <v>146</v>
      </c>
      <c r="J14" s="436" t="s">
        <v>147</v>
      </c>
      <c r="K14" s="436" t="s">
        <v>148</v>
      </c>
      <c r="L14" s="436" t="s">
        <v>149</v>
      </c>
      <c r="M14" s="941"/>
    </row>
    <row r="15" spans="1:13" ht="12.75" customHeight="1" thickBot="1">
      <c r="A15" s="930"/>
      <c r="B15" s="931"/>
      <c r="C15" s="902"/>
      <c r="D15" s="905"/>
      <c r="E15" s="936"/>
      <c r="F15" s="939"/>
      <c r="G15" s="438">
        <v>103.7</v>
      </c>
      <c r="H15" s="554">
        <v>100.3</v>
      </c>
      <c r="I15" s="554">
        <v>99.2</v>
      </c>
      <c r="J15" s="554">
        <v>99.4</v>
      </c>
      <c r="K15" s="554">
        <v>99.4</v>
      </c>
      <c r="L15" s="441">
        <v>100.7</v>
      </c>
      <c r="M15" s="942"/>
    </row>
    <row r="16" spans="1:13" ht="12.75" customHeight="1">
      <c r="A16" s="442"/>
      <c r="B16" s="443"/>
      <c r="C16" s="631"/>
      <c r="D16" s="631"/>
      <c r="E16" s="444"/>
      <c r="F16" s="444"/>
      <c r="G16" s="239"/>
      <c r="H16" s="239"/>
      <c r="I16" s="239"/>
      <c r="J16" s="239"/>
      <c r="K16" s="239"/>
      <c r="L16" s="444"/>
      <c r="M16" s="444"/>
    </row>
    <row r="17" spans="1:30" ht="14.25" customHeight="1"/>
    <row r="18" spans="1:30" ht="15" thickBot="1">
      <c r="A18" s="911" t="s">
        <v>581</v>
      </c>
      <c r="B18" s="911"/>
      <c r="C18" s="911"/>
      <c r="D18" s="911"/>
      <c r="E18" s="911"/>
      <c r="F18" s="911"/>
      <c r="G18" s="911"/>
      <c r="H18" s="911"/>
      <c r="I18" s="911"/>
      <c r="J18" s="911"/>
      <c r="K18" s="911"/>
      <c r="L18" s="911"/>
      <c r="M18" s="911"/>
    </row>
    <row r="19" spans="1:30" ht="13.5" customHeight="1" thickBot="1">
      <c r="A19" s="960" t="s">
        <v>153</v>
      </c>
      <c r="B19" s="961"/>
      <c r="C19" s="962" t="s">
        <v>289</v>
      </c>
      <c r="D19" s="963"/>
      <c r="E19" s="963"/>
      <c r="F19" s="964"/>
      <c r="G19" s="962" t="s">
        <v>325</v>
      </c>
      <c r="H19" s="963"/>
      <c r="I19" s="963"/>
      <c r="J19" s="964"/>
      <c r="K19" s="962" t="s">
        <v>350</v>
      </c>
      <c r="L19" s="963"/>
      <c r="M19" s="965"/>
    </row>
    <row r="20" spans="1:30">
      <c r="A20" s="944" t="s">
        <v>155</v>
      </c>
      <c r="B20" s="945"/>
      <c r="C20" s="946">
        <v>107.5</v>
      </c>
      <c r="D20" s="947"/>
      <c r="E20" s="947"/>
      <c r="F20" s="948"/>
      <c r="G20" s="946">
        <v>105.4</v>
      </c>
      <c r="H20" s="947"/>
      <c r="I20" s="947"/>
      <c r="J20" s="948"/>
      <c r="K20" s="949">
        <v>106</v>
      </c>
      <c r="L20" s="950"/>
      <c r="M20" s="951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</row>
    <row r="21" spans="1:30">
      <c r="A21" s="952" t="s">
        <v>154</v>
      </c>
      <c r="B21" s="953"/>
      <c r="C21" s="954">
        <v>107.6</v>
      </c>
      <c r="D21" s="955"/>
      <c r="E21" s="955"/>
      <c r="F21" s="956"/>
      <c r="G21" s="954">
        <v>105.6</v>
      </c>
      <c r="H21" s="955"/>
      <c r="I21" s="955"/>
      <c r="J21" s="956"/>
      <c r="K21" s="957">
        <v>105.8</v>
      </c>
      <c r="L21" s="958"/>
      <c r="M21" s="959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</row>
    <row r="22" spans="1:30" ht="13.5" thickBot="1">
      <c r="A22" s="976" t="s">
        <v>152</v>
      </c>
      <c r="B22" s="977"/>
      <c r="C22" s="978">
        <v>107</v>
      </c>
      <c r="D22" s="979"/>
      <c r="E22" s="979"/>
      <c r="F22" s="980"/>
      <c r="G22" s="978">
        <v>104.8</v>
      </c>
      <c r="H22" s="979"/>
      <c r="I22" s="979"/>
      <c r="J22" s="980"/>
      <c r="K22" s="981">
        <v>106.7</v>
      </c>
      <c r="L22" s="982"/>
      <c r="M22" s="983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</row>
    <row r="23" spans="1:30" ht="12" customHeight="1"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</row>
    <row r="24" spans="1:30"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</row>
    <row r="25" spans="1:30" ht="18.75" customHeight="1" thickBot="1">
      <c r="A25" s="984" t="s">
        <v>503</v>
      </c>
      <c r="B25" s="984"/>
      <c r="C25" s="984"/>
      <c r="D25" s="984"/>
      <c r="E25" s="984"/>
      <c r="F25" s="984"/>
      <c r="G25" s="984"/>
      <c r="H25" s="984"/>
      <c r="I25" s="984"/>
      <c r="J25" s="984"/>
      <c r="K25" s="984"/>
      <c r="L25" s="984"/>
      <c r="M25" s="984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</row>
    <row r="26" spans="1:30">
      <c r="A26" s="985" t="s">
        <v>504</v>
      </c>
      <c r="B26" s="986"/>
      <c r="C26" s="986"/>
      <c r="D26" s="987"/>
      <c r="E26" s="923" t="s">
        <v>580</v>
      </c>
      <c r="F26" s="923"/>
      <c r="G26" s="923"/>
      <c r="H26" s="923"/>
      <c r="I26" s="923"/>
      <c r="J26" s="923"/>
      <c r="K26" s="991" t="s">
        <v>584</v>
      </c>
      <c r="L26" s="923"/>
      <c r="M26" s="992"/>
      <c r="N26" s="248"/>
      <c r="O26" s="632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</row>
    <row r="27" spans="1:30">
      <c r="A27" s="988"/>
      <c r="B27" s="989"/>
      <c r="C27" s="989"/>
      <c r="D27" s="990"/>
      <c r="E27" s="995" t="s">
        <v>582</v>
      </c>
      <c r="F27" s="996"/>
      <c r="G27" s="973" t="s">
        <v>583</v>
      </c>
      <c r="H27" s="974"/>
      <c r="I27" s="974"/>
      <c r="J27" s="975"/>
      <c r="K27" s="993"/>
      <c r="L27" s="993"/>
      <c r="M27" s="994"/>
      <c r="N27" s="248"/>
      <c r="O27" s="632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</row>
    <row r="28" spans="1:30" ht="13.5" customHeight="1">
      <c r="A28" s="966" t="s">
        <v>505</v>
      </c>
      <c r="B28" s="967"/>
      <c r="C28" s="967"/>
      <c r="D28" s="968"/>
      <c r="E28" s="969">
        <v>100.8</v>
      </c>
      <c r="F28" s="970"/>
      <c r="G28" s="969">
        <v>106.2</v>
      </c>
      <c r="H28" s="971"/>
      <c r="I28" s="971"/>
      <c r="J28" s="970"/>
      <c r="K28" s="969">
        <v>107.3</v>
      </c>
      <c r="L28" s="971"/>
      <c r="M28" s="972"/>
      <c r="N28" s="248"/>
      <c r="O28" s="632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</row>
    <row r="29" spans="1:30" ht="13.5" customHeight="1">
      <c r="A29" s="966" t="s">
        <v>506</v>
      </c>
      <c r="B29" s="967"/>
      <c r="C29" s="967"/>
      <c r="D29" s="968"/>
      <c r="E29" s="969">
        <v>100.1</v>
      </c>
      <c r="F29" s="970"/>
      <c r="G29" s="969">
        <v>103.4</v>
      </c>
      <c r="H29" s="971"/>
      <c r="I29" s="971"/>
      <c r="J29" s="970"/>
      <c r="K29" s="969">
        <v>104.5</v>
      </c>
      <c r="L29" s="971"/>
      <c r="M29" s="972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</row>
    <row r="30" spans="1:30" ht="13.5" customHeight="1">
      <c r="A30" s="966" t="s">
        <v>507</v>
      </c>
      <c r="B30" s="967"/>
      <c r="C30" s="967"/>
      <c r="D30" s="968"/>
      <c r="E30" s="969">
        <v>100.8</v>
      </c>
      <c r="F30" s="970"/>
      <c r="G30" s="969">
        <v>104.9</v>
      </c>
      <c r="H30" s="971"/>
      <c r="I30" s="971"/>
      <c r="J30" s="970"/>
      <c r="K30" s="969">
        <v>105.2</v>
      </c>
      <c r="L30" s="971"/>
      <c r="M30" s="972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</row>
    <row r="31" spans="1:30" ht="13.5" thickBot="1">
      <c r="A31" s="1051" t="s">
        <v>508</v>
      </c>
      <c r="B31" s="1052"/>
      <c r="C31" s="1052"/>
      <c r="D31" s="1053"/>
      <c r="E31" s="978">
        <v>100.3</v>
      </c>
      <c r="F31" s="980"/>
      <c r="G31" s="978">
        <v>109.2</v>
      </c>
      <c r="H31" s="979"/>
      <c r="I31" s="979"/>
      <c r="J31" s="980"/>
      <c r="K31" s="978">
        <v>108.9</v>
      </c>
      <c r="L31" s="979"/>
      <c r="M31" s="1054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</row>
    <row r="32" spans="1:30"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</row>
    <row r="33" spans="1:30"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</row>
    <row r="34" spans="1:30" ht="18.75" customHeight="1" thickBot="1">
      <c r="A34" s="984" t="s">
        <v>509</v>
      </c>
      <c r="B34" s="984"/>
      <c r="C34" s="984"/>
      <c r="D34" s="984"/>
      <c r="E34" s="984"/>
      <c r="F34" s="984"/>
      <c r="G34" s="984"/>
      <c r="H34" s="984"/>
      <c r="I34" s="984"/>
      <c r="J34" s="984"/>
      <c r="K34" s="984"/>
      <c r="L34" s="984"/>
      <c r="M34" s="984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</row>
    <row r="35" spans="1:30" ht="12.75" customHeight="1">
      <c r="A35" s="985" t="s">
        <v>504</v>
      </c>
      <c r="B35" s="986"/>
      <c r="C35" s="986"/>
      <c r="D35" s="987"/>
      <c r="E35" s="1041" t="s">
        <v>580</v>
      </c>
      <c r="F35" s="1042"/>
      <c r="G35" s="1042"/>
      <c r="H35" s="1042"/>
      <c r="I35" s="1042"/>
      <c r="J35" s="922"/>
      <c r="K35" s="1043" t="s">
        <v>584</v>
      </c>
      <c r="L35" s="1044"/>
      <c r="M35" s="1045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</row>
    <row r="36" spans="1:30" ht="12.75" customHeight="1" thickBot="1">
      <c r="A36" s="1038"/>
      <c r="B36" s="1039"/>
      <c r="C36" s="1039"/>
      <c r="D36" s="1040"/>
      <c r="E36" s="1049" t="s">
        <v>582</v>
      </c>
      <c r="F36" s="1050"/>
      <c r="G36" s="1035" t="s">
        <v>583</v>
      </c>
      <c r="H36" s="1036"/>
      <c r="I36" s="1036"/>
      <c r="J36" s="1037"/>
      <c r="K36" s="1046"/>
      <c r="L36" s="1047"/>
      <c r="M36" s="10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</row>
    <row r="37" spans="1:30" ht="13.5" customHeight="1">
      <c r="A37" s="1004" t="s">
        <v>510</v>
      </c>
      <c r="B37" s="1005"/>
      <c r="C37" s="1005"/>
      <c r="D37" s="1006"/>
      <c r="E37" s="1007">
        <v>102.7</v>
      </c>
      <c r="F37" s="1008"/>
      <c r="G37" s="1007">
        <v>99.3</v>
      </c>
      <c r="H37" s="1009"/>
      <c r="I37" s="1009"/>
      <c r="J37" s="1008"/>
      <c r="K37" s="1007">
        <v>99.6</v>
      </c>
      <c r="L37" s="1009"/>
      <c r="M37" s="1010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</row>
    <row r="38" spans="1:30" ht="13.5" customHeight="1">
      <c r="A38" s="1001" t="s">
        <v>511</v>
      </c>
      <c r="B38" s="1002"/>
      <c r="C38" s="1002"/>
      <c r="D38" s="1003"/>
      <c r="E38" s="969">
        <v>108.9</v>
      </c>
      <c r="F38" s="970"/>
      <c r="G38" s="969">
        <v>111.7</v>
      </c>
      <c r="H38" s="971"/>
      <c r="I38" s="971"/>
      <c r="J38" s="970"/>
      <c r="K38" s="969">
        <v>105.3</v>
      </c>
      <c r="L38" s="971"/>
      <c r="M38" s="972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</row>
    <row r="39" spans="1:30" ht="13.5" customHeight="1">
      <c r="A39" s="1001" t="s">
        <v>512</v>
      </c>
      <c r="B39" s="1002"/>
      <c r="C39" s="1002"/>
      <c r="D39" s="1003"/>
      <c r="E39" s="969">
        <v>109</v>
      </c>
      <c r="F39" s="970"/>
      <c r="G39" s="969">
        <v>111.7</v>
      </c>
      <c r="H39" s="971"/>
      <c r="I39" s="971"/>
      <c r="J39" s="970"/>
      <c r="K39" s="969">
        <v>105.2</v>
      </c>
      <c r="L39" s="971"/>
      <c r="M39" s="972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</row>
    <row r="40" spans="1:30" ht="13.5" customHeight="1">
      <c r="A40" s="1001" t="s">
        <v>513</v>
      </c>
      <c r="B40" s="1002"/>
      <c r="C40" s="1002"/>
      <c r="D40" s="1003"/>
      <c r="E40" s="969">
        <v>99.2</v>
      </c>
      <c r="F40" s="970"/>
      <c r="G40" s="969">
        <v>92.2</v>
      </c>
      <c r="H40" s="971"/>
      <c r="I40" s="971"/>
      <c r="J40" s="970"/>
      <c r="K40" s="969">
        <v>95.3</v>
      </c>
      <c r="L40" s="971"/>
      <c r="M40" s="972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</row>
    <row r="41" spans="1:30" ht="13.5" customHeight="1">
      <c r="A41" s="1001" t="s">
        <v>514</v>
      </c>
      <c r="B41" s="1002"/>
      <c r="C41" s="1002"/>
      <c r="D41" s="1003"/>
      <c r="E41" s="969">
        <v>103</v>
      </c>
      <c r="F41" s="970"/>
      <c r="G41" s="969">
        <v>103.5</v>
      </c>
      <c r="H41" s="971"/>
      <c r="I41" s="971"/>
      <c r="J41" s="970"/>
      <c r="K41" s="969">
        <v>108.6</v>
      </c>
      <c r="L41" s="971"/>
      <c r="M41" s="972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</row>
    <row r="42" spans="1:30" ht="13.5" customHeight="1">
      <c r="A42" s="966" t="s">
        <v>515</v>
      </c>
      <c r="B42" s="967"/>
      <c r="C42" s="967"/>
      <c r="D42" s="968"/>
      <c r="E42" s="998"/>
      <c r="F42" s="999"/>
      <c r="G42" s="999"/>
      <c r="H42" s="999"/>
      <c r="I42" s="999"/>
      <c r="J42" s="999"/>
      <c r="K42" s="999"/>
      <c r="L42" s="999"/>
      <c r="M42" s="1000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</row>
    <row r="43" spans="1:30" ht="13.5" customHeight="1">
      <c r="A43" s="1001" t="s">
        <v>516</v>
      </c>
      <c r="B43" s="1002"/>
      <c r="C43" s="1002"/>
      <c r="D43" s="1003"/>
      <c r="E43" s="969">
        <v>101.1</v>
      </c>
      <c r="F43" s="970"/>
      <c r="G43" s="969">
        <v>103.2</v>
      </c>
      <c r="H43" s="971"/>
      <c r="I43" s="971"/>
      <c r="J43" s="970"/>
      <c r="K43" s="969">
        <v>102.8</v>
      </c>
      <c r="L43" s="971"/>
      <c r="M43" s="972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</row>
    <row r="44" spans="1:30" ht="13.5" customHeight="1">
      <c r="A44" s="1001" t="s">
        <v>517</v>
      </c>
      <c r="B44" s="1002"/>
      <c r="C44" s="1002"/>
      <c r="D44" s="1003"/>
      <c r="E44" s="969">
        <v>101.4</v>
      </c>
      <c r="F44" s="970"/>
      <c r="G44" s="969">
        <v>103.7</v>
      </c>
      <c r="H44" s="971"/>
      <c r="I44" s="971"/>
      <c r="J44" s="970"/>
      <c r="K44" s="969">
        <v>102</v>
      </c>
      <c r="L44" s="971"/>
      <c r="M44" s="972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</row>
    <row r="45" spans="1:30" ht="13.5" customHeight="1">
      <c r="A45" s="1001" t="s">
        <v>518</v>
      </c>
      <c r="B45" s="1002"/>
      <c r="C45" s="1002"/>
      <c r="D45" s="1003"/>
      <c r="E45" s="969">
        <v>100</v>
      </c>
      <c r="F45" s="970"/>
      <c r="G45" s="969">
        <v>103</v>
      </c>
      <c r="H45" s="971"/>
      <c r="I45" s="971"/>
      <c r="J45" s="970"/>
      <c r="K45" s="969">
        <v>103.8</v>
      </c>
      <c r="L45" s="971"/>
      <c r="M45" s="972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</row>
    <row r="46" spans="1:30" ht="13.5" customHeight="1">
      <c r="A46" s="1001" t="s">
        <v>519</v>
      </c>
      <c r="B46" s="1002"/>
      <c r="C46" s="1002"/>
      <c r="D46" s="1003"/>
      <c r="E46" s="969">
        <v>102.5</v>
      </c>
      <c r="F46" s="970"/>
      <c r="G46" s="969">
        <v>99.6</v>
      </c>
      <c r="H46" s="971"/>
      <c r="I46" s="971"/>
      <c r="J46" s="970"/>
      <c r="K46" s="969">
        <v>102.3</v>
      </c>
      <c r="L46" s="971"/>
      <c r="M46" s="972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</row>
    <row r="47" spans="1:30" ht="13.5" customHeight="1">
      <c r="A47" s="966" t="s">
        <v>520</v>
      </c>
      <c r="B47" s="967"/>
      <c r="C47" s="967"/>
      <c r="D47" s="968"/>
      <c r="E47" s="969"/>
      <c r="F47" s="971"/>
      <c r="G47" s="971"/>
      <c r="H47" s="971"/>
      <c r="I47" s="971"/>
      <c r="J47" s="971"/>
      <c r="K47" s="971"/>
      <c r="L47" s="971"/>
      <c r="M47" s="972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</row>
    <row r="48" spans="1:30" ht="13.5" customHeight="1">
      <c r="A48" s="1001" t="s">
        <v>521</v>
      </c>
      <c r="B48" s="1002"/>
      <c r="C48" s="1002"/>
      <c r="D48" s="1003"/>
      <c r="E48" s="969">
        <v>100</v>
      </c>
      <c r="F48" s="970"/>
      <c r="G48" s="969">
        <v>107.2</v>
      </c>
      <c r="H48" s="971"/>
      <c r="I48" s="971"/>
      <c r="J48" s="970"/>
      <c r="K48" s="969">
        <v>108.6</v>
      </c>
      <c r="L48" s="971"/>
      <c r="M48" s="972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</row>
    <row r="49" spans="1:30" ht="13.5" customHeight="1">
      <c r="A49" s="1001" t="s">
        <v>522</v>
      </c>
      <c r="B49" s="1002"/>
      <c r="C49" s="1002"/>
      <c r="D49" s="1003"/>
      <c r="E49" s="969">
        <v>100</v>
      </c>
      <c r="F49" s="970"/>
      <c r="G49" s="969">
        <v>107.2</v>
      </c>
      <c r="H49" s="971"/>
      <c r="I49" s="971"/>
      <c r="J49" s="970"/>
      <c r="K49" s="969">
        <v>108.8</v>
      </c>
      <c r="L49" s="971"/>
      <c r="M49" s="972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</row>
    <row r="50" spans="1:30" ht="13.5" customHeight="1">
      <c r="A50" s="1001" t="s">
        <v>523</v>
      </c>
      <c r="B50" s="1002"/>
      <c r="C50" s="1002"/>
      <c r="D50" s="1003"/>
      <c r="E50" s="969">
        <v>100</v>
      </c>
      <c r="F50" s="970"/>
      <c r="G50" s="969">
        <v>102.2</v>
      </c>
      <c r="H50" s="971"/>
      <c r="I50" s="971"/>
      <c r="J50" s="970"/>
      <c r="K50" s="969">
        <v>117.3</v>
      </c>
      <c r="L50" s="971"/>
      <c r="M50" s="972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</row>
    <row r="51" spans="1:30" ht="13.5" customHeight="1">
      <c r="A51" s="1001" t="s">
        <v>524</v>
      </c>
      <c r="B51" s="1002"/>
      <c r="C51" s="1002"/>
      <c r="D51" s="1003"/>
      <c r="E51" s="969">
        <v>100</v>
      </c>
      <c r="F51" s="970"/>
      <c r="G51" s="969">
        <v>104</v>
      </c>
      <c r="H51" s="971"/>
      <c r="I51" s="971"/>
      <c r="J51" s="970"/>
      <c r="K51" s="969">
        <v>104.2</v>
      </c>
      <c r="L51" s="971"/>
      <c r="M51" s="972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</row>
    <row r="52" spans="1:30" ht="13.5" customHeight="1">
      <c r="A52" s="1018" t="s">
        <v>525</v>
      </c>
      <c r="B52" s="1002"/>
      <c r="C52" s="1002"/>
      <c r="D52" s="1003"/>
      <c r="E52" s="969">
        <v>100</v>
      </c>
      <c r="F52" s="970"/>
      <c r="G52" s="969">
        <v>104.6</v>
      </c>
      <c r="H52" s="971"/>
      <c r="I52" s="971"/>
      <c r="J52" s="970"/>
      <c r="K52" s="969">
        <v>104.6</v>
      </c>
      <c r="L52" s="971"/>
      <c r="M52" s="972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</row>
    <row r="53" spans="1:30" ht="13.5" customHeight="1">
      <c r="A53" s="1001" t="s">
        <v>526</v>
      </c>
      <c r="B53" s="1002"/>
      <c r="C53" s="1002"/>
      <c r="D53" s="1003"/>
      <c r="E53" s="969">
        <v>100</v>
      </c>
      <c r="F53" s="970"/>
      <c r="G53" s="969">
        <v>100</v>
      </c>
      <c r="H53" s="971"/>
      <c r="I53" s="971"/>
      <c r="J53" s="970"/>
      <c r="K53" s="969">
        <v>107</v>
      </c>
      <c r="L53" s="971"/>
      <c r="M53" s="972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</row>
    <row r="54" spans="1:30" ht="13.5" customHeight="1">
      <c r="A54" s="966" t="s">
        <v>527</v>
      </c>
      <c r="B54" s="967"/>
      <c r="C54" s="967"/>
      <c r="D54" s="968"/>
      <c r="E54" s="969"/>
      <c r="F54" s="1019"/>
      <c r="G54" s="1019"/>
      <c r="H54" s="1019"/>
      <c r="I54" s="1019"/>
      <c r="J54" s="1019"/>
      <c r="K54" s="1019"/>
      <c r="L54" s="1019"/>
      <c r="M54" s="1020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</row>
    <row r="55" spans="1:30" ht="13.5" customHeight="1">
      <c r="A55" s="1001" t="s">
        <v>528</v>
      </c>
      <c r="B55" s="1002"/>
      <c r="C55" s="1002"/>
      <c r="D55" s="1003"/>
      <c r="E55" s="969">
        <v>100</v>
      </c>
      <c r="F55" s="970"/>
      <c r="G55" s="969">
        <v>116.7</v>
      </c>
      <c r="H55" s="971"/>
      <c r="I55" s="971"/>
      <c r="J55" s="970"/>
      <c r="K55" s="969">
        <v>114.2</v>
      </c>
      <c r="L55" s="971"/>
      <c r="M55" s="972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</row>
    <row r="56" spans="1:30" ht="13.5" customHeight="1">
      <c r="A56" s="1001" t="s">
        <v>529</v>
      </c>
      <c r="B56" s="1002"/>
      <c r="C56" s="1002"/>
      <c r="D56" s="1003"/>
      <c r="E56" s="969">
        <v>100</v>
      </c>
      <c r="F56" s="970"/>
      <c r="G56" s="969">
        <v>113</v>
      </c>
      <c r="H56" s="971"/>
      <c r="I56" s="971"/>
      <c r="J56" s="970"/>
      <c r="K56" s="969">
        <v>111.8</v>
      </c>
      <c r="L56" s="971"/>
      <c r="M56" s="972"/>
    </row>
    <row r="57" spans="1:30" ht="13.5" customHeight="1">
      <c r="A57" s="1001" t="s">
        <v>530</v>
      </c>
      <c r="B57" s="1002"/>
      <c r="C57" s="1002"/>
      <c r="D57" s="1003"/>
      <c r="E57" s="969">
        <v>100</v>
      </c>
      <c r="F57" s="970"/>
      <c r="G57" s="969">
        <v>117.4</v>
      </c>
      <c r="H57" s="971"/>
      <c r="I57" s="971"/>
      <c r="J57" s="970"/>
      <c r="K57" s="969">
        <v>114.7</v>
      </c>
      <c r="L57" s="971"/>
      <c r="M57" s="972"/>
    </row>
    <row r="58" spans="1:30" ht="13.5" customHeight="1">
      <c r="A58" s="1001" t="s">
        <v>531</v>
      </c>
      <c r="B58" s="1002"/>
      <c r="C58" s="1002"/>
      <c r="D58" s="1003"/>
      <c r="E58" s="969">
        <v>100</v>
      </c>
      <c r="F58" s="970"/>
      <c r="G58" s="969">
        <v>105</v>
      </c>
      <c r="H58" s="971"/>
      <c r="I58" s="971"/>
      <c r="J58" s="970"/>
      <c r="K58" s="969">
        <v>104.6</v>
      </c>
      <c r="L58" s="971"/>
      <c r="M58" s="972"/>
    </row>
    <row r="59" spans="1:30" ht="13.5" customHeight="1">
      <c r="A59" s="1018" t="s">
        <v>532</v>
      </c>
      <c r="B59" s="1002"/>
      <c r="C59" s="1002"/>
      <c r="D59" s="1003"/>
      <c r="E59" s="969">
        <v>100</v>
      </c>
      <c r="F59" s="970"/>
      <c r="G59" s="969">
        <v>100</v>
      </c>
      <c r="H59" s="971"/>
      <c r="I59" s="971"/>
      <c r="J59" s="970"/>
      <c r="K59" s="969">
        <v>100</v>
      </c>
      <c r="L59" s="971"/>
      <c r="M59" s="972"/>
    </row>
    <row r="60" spans="1:30" ht="13.5" customHeight="1">
      <c r="A60" s="1001" t="s">
        <v>533</v>
      </c>
      <c r="B60" s="1002"/>
      <c r="C60" s="1002"/>
      <c r="D60" s="1003"/>
      <c r="E60" s="969">
        <v>100</v>
      </c>
      <c r="F60" s="970"/>
      <c r="G60" s="969">
        <v>101.8</v>
      </c>
      <c r="H60" s="971"/>
      <c r="I60" s="971"/>
      <c r="J60" s="970"/>
      <c r="K60" s="969">
        <v>101.7</v>
      </c>
      <c r="L60" s="971"/>
      <c r="M60" s="972"/>
    </row>
    <row r="61" spans="1:30">
      <c r="A61" s="1028" t="s">
        <v>534</v>
      </c>
      <c r="B61" s="1029"/>
      <c r="C61" s="1029"/>
      <c r="D61" s="1030"/>
      <c r="E61" s="1031">
        <v>100</v>
      </c>
      <c r="F61" s="1032"/>
      <c r="G61" s="969">
        <v>100</v>
      </c>
      <c r="H61" s="971"/>
      <c r="I61" s="971"/>
      <c r="J61" s="970"/>
      <c r="K61" s="1031">
        <v>100</v>
      </c>
      <c r="L61" s="1033"/>
      <c r="M61" s="1034"/>
    </row>
    <row r="62" spans="1:30">
      <c r="A62" s="1028" t="s">
        <v>535</v>
      </c>
      <c r="B62" s="1029"/>
      <c r="C62" s="1029"/>
      <c r="D62" s="1030"/>
      <c r="E62" s="1031">
        <v>100</v>
      </c>
      <c r="F62" s="1032"/>
      <c r="G62" s="969">
        <v>100</v>
      </c>
      <c r="H62" s="971"/>
      <c r="I62" s="971"/>
      <c r="J62" s="970"/>
      <c r="K62" s="1031">
        <v>100</v>
      </c>
      <c r="L62" s="1033"/>
      <c r="M62" s="1034"/>
    </row>
    <row r="63" spans="1:30" ht="13.5" thickBot="1">
      <c r="A63" s="1021" t="s">
        <v>536</v>
      </c>
      <c r="B63" s="1022"/>
      <c r="C63" s="1022"/>
      <c r="D63" s="1023"/>
      <c r="E63" s="1024">
        <v>100</v>
      </c>
      <c r="F63" s="1025"/>
      <c r="G63" s="978">
        <v>128.6</v>
      </c>
      <c r="H63" s="979"/>
      <c r="I63" s="979"/>
      <c r="J63" s="980"/>
      <c r="K63" s="1024">
        <v>123.8</v>
      </c>
      <c r="L63" s="1026"/>
      <c r="M63" s="1027"/>
    </row>
    <row r="64" spans="1:30" ht="27.75" customHeight="1"/>
    <row r="65" spans="1:13" ht="15" thickBot="1">
      <c r="A65" s="997" t="s">
        <v>382</v>
      </c>
      <c r="B65" s="997"/>
      <c r="C65" s="997"/>
      <c r="D65" s="997"/>
      <c r="E65" s="997"/>
      <c r="F65" s="997"/>
      <c r="G65" s="997"/>
      <c r="H65" s="997"/>
      <c r="I65" s="997"/>
      <c r="J65" s="997"/>
      <c r="K65" s="997"/>
      <c r="L65" s="997"/>
      <c r="M65" s="997"/>
    </row>
    <row r="66" spans="1:13">
      <c r="A66" s="912" t="s">
        <v>153</v>
      </c>
      <c r="B66" s="913"/>
      <c r="C66" s="916">
        <v>2009</v>
      </c>
      <c r="D66" s="918">
        <v>2010</v>
      </c>
      <c r="E66" s="1014">
        <v>2011</v>
      </c>
      <c r="F66" s="920">
        <v>2012</v>
      </c>
      <c r="G66" s="1017">
        <v>2013</v>
      </c>
      <c r="H66" s="923"/>
      <c r="I66" s="923"/>
      <c r="J66" s="923"/>
      <c r="K66" s="923"/>
      <c r="L66" s="923"/>
      <c r="M66" s="924" t="s">
        <v>585</v>
      </c>
    </row>
    <row r="67" spans="1:13">
      <c r="A67" s="914"/>
      <c r="B67" s="915"/>
      <c r="C67" s="917"/>
      <c r="D67" s="919"/>
      <c r="E67" s="1015"/>
      <c r="F67" s="1016"/>
      <c r="G67" s="445" t="s">
        <v>3</v>
      </c>
      <c r="H67" s="432" t="s">
        <v>4</v>
      </c>
      <c r="I67" s="432" t="s">
        <v>12</v>
      </c>
      <c r="J67" s="432" t="s">
        <v>5</v>
      </c>
      <c r="K67" s="432" t="s">
        <v>14</v>
      </c>
      <c r="L67" s="432" t="s">
        <v>15</v>
      </c>
      <c r="M67" s="925"/>
    </row>
    <row r="68" spans="1:13">
      <c r="A68" s="894" t="s">
        <v>180</v>
      </c>
      <c r="B68" s="895"/>
      <c r="C68" s="900">
        <v>108.8</v>
      </c>
      <c r="D68" s="903">
        <v>108.8</v>
      </c>
      <c r="E68" s="906">
        <v>106.1</v>
      </c>
      <c r="F68" s="1011">
        <v>106.6</v>
      </c>
      <c r="G68" s="446">
        <v>100.97</v>
      </c>
      <c r="H68" s="434">
        <v>100.56</v>
      </c>
      <c r="I68" s="434">
        <v>100.34</v>
      </c>
      <c r="J68" s="434">
        <v>100.5</v>
      </c>
      <c r="K68" s="434">
        <v>100.66</v>
      </c>
      <c r="L68" s="434">
        <v>100.42</v>
      </c>
      <c r="M68" s="909">
        <v>106.47</v>
      </c>
    </row>
    <row r="69" spans="1:13">
      <c r="A69" s="896"/>
      <c r="B69" s="897"/>
      <c r="C69" s="901"/>
      <c r="D69" s="904"/>
      <c r="E69" s="907"/>
      <c r="F69" s="1012"/>
      <c r="G69" s="447" t="s">
        <v>135</v>
      </c>
      <c r="H69" s="436" t="s">
        <v>145</v>
      </c>
      <c r="I69" s="436" t="s">
        <v>146</v>
      </c>
      <c r="J69" s="436" t="s">
        <v>147</v>
      </c>
      <c r="K69" s="436" t="s">
        <v>148</v>
      </c>
      <c r="L69" s="436" t="s">
        <v>149</v>
      </c>
      <c r="M69" s="909"/>
    </row>
    <row r="70" spans="1:13" ht="13.5" thickBot="1">
      <c r="A70" s="898"/>
      <c r="B70" s="899"/>
      <c r="C70" s="902"/>
      <c r="D70" s="905"/>
      <c r="E70" s="908"/>
      <c r="F70" s="1013"/>
      <c r="G70" s="448">
        <v>100.8</v>
      </c>
      <c r="H70" s="449">
        <v>100.1</v>
      </c>
      <c r="I70" s="449">
        <v>100.21</v>
      </c>
      <c r="J70" s="449">
        <v>100.57</v>
      </c>
      <c r="K70" s="449">
        <v>100.56</v>
      </c>
      <c r="L70" s="449">
        <v>100.51</v>
      </c>
      <c r="M70" s="910"/>
    </row>
  </sheetData>
  <mergeCells count="187">
    <mergeCell ref="G29:J29"/>
    <mergeCell ref="G30:J30"/>
    <mergeCell ref="G31:J31"/>
    <mergeCell ref="G36:J36"/>
    <mergeCell ref="G37:J37"/>
    <mergeCell ref="G38:J38"/>
    <mergeCell ref="A34:M34"/>
    <mergeCell ref="A35:D36"/>
    <mergeCell ref="E35:J35"/>
    <mergeCell ref="K35:M36"/>
    <mergeCell ref="E36:F36"/>
    <mergeCell ref="A31:D31"/>
    <mergeCell ref="E31:F31"/>
    <mergeCell ref="K31:M31"/>
    <mergeCell ref="A63:D63"/>
    <mergeCell ref="E63:F63"/>
    <mergeCell ref="K63:M63"/>
    <mergeCell ref="A61:D61"/>
    <mergeCell ref="E61:F61"/>
    <mergeCell ref="K61:M61"/>
    <mergeCell ref="A62:D62"/>
    <mergeCell ref="E62:F62"/>
    <mergeCell ref="K62:M62"/>
    <mergeCell ref="G61:J61"/>
    <mergeCell ref="G62:J62"/>
    <mergeCell ref="G63:J63"/>
    <mergeCell ref="A59:D59"/>
    <mergeCell ref="E59:F59"/>
    <mergeCell ref="K59:M59"/>
    <mergeCell ref="A60:D60"/>
    <mergeCell ref="E60:F60"/>
    <mergeCell ref="K60:M60"/>
    <mergeCell ref="A57:D57"/>
    <mergeCell ref="E57:F57"/>
    <mergeCell ref="K57:M57"/>
    <mergeCell ref="A58:D58"/>
    <mergeCell ref="E58:F58"/>
    <mergeCell ref="K58:M58"/>
    <mergeCell ref="G59:J59"/>
    <mergeCell ref="G60:J60"/>
    <mergeCell ref="G57:J57"/>
    <mergeCell ref="G58:J58"/>
    <mergeCell ref="A55:D55"/>
    <mergeCell ref="E55:F55"/>
    <mergeCell ref="K55:M55"/>
    <mergeCell ref="A56:D56"/>
    <mergeCell ref="E56:F56"/>
    <mergeCell ref="K56:M56"/>
    <mergeCell ref="A53:D53"/>
    <mergeCell ref="E53:F53"/>
    <mergeCell ref="K53:M53"/>
    <mergeCell ref="A54:D54"/>
    <mergeCell ref="G53:J53"/>
    <mergeCell ref="E54:M54"/>
    <mergeCell ref="G55:J55"/>
    <mergeCell ref="G56:J56"/>
    <mergeCell ref="A51:D51"/>
    <mergeCell ref="E51:F51"/>
    <mergeCell ref="K51:M51"/>
    <mergeCell ref="A52:D52"/>
    <mergeCell ref="E52:F52"/>
    <mergeCell ref="K52:M52"/>
    <mergeCell ref="A49:D49"/>
    <mergeCell ref="E49:F49"/>
    <mergeCell ref="K49:M49"/>
    <mergeCell ref="A50:D50"/>
    <mergeCell ref="E50:F50"/>
    <mergeCell ref="K50:M50"/>
    <mergeCell ref="G49:J49"/>
    <mergeCell ref="G50:J50"/>
    <mergeCell ref="G51:J51"/>
    <mergeCell ref="G52:J52"/>
    <mergeCell ref="A47:D47"/>
    <mergeCell ref="A48:D48"/>
    <mergeCell ref="E48:F48"/>
    <mergeCell ref="K48:M48"/>
    <mergeCell ref="A45:D45"/>
    <mergeCell ref="E45:F45"/>
    <mergeCell ref="K45:M45"/>
    <mergeCell ref="A46:D46"/>
    <mergeCell ref="E46:F46"/>
    <mergeCell ref="K46:M46"/>
    <mergeCell ref="E47:M47"/>
    <mergeCell ref="G48:J48"/>
    <mergeCell ref="A43:D43"/>
    <mergeCell ref="E43:F43"/>
    <mergeCell ref="K43:M43"/>
    <mergeCell ref="A44:D44"/>
    <mergeCell ref="E44:F44"/>
    <mergeCell ref="K44:M44"/>
    <mergeCell ref="A41:D41"/>
    <mergeCell ref="E41:F41"/>
    <mergeCell ref="K41:M41"/>
    <mergeCell ref="A42:D42"/>
    <mergeCell ref="G43:J43"/>
    <mergeCell ref="G44:J44"/>
    <mergeCell ref="G41:J41"/>
    <mergeCell ref="M66:M67"/>
    <mergeCell ref="A68:B70"/>
    <mergeCell ref="C68:C70"/>
    <mergeCell ref="D68:D70"/>
    <mergeCell ref="E68:E70"/>
    <mergeCell ref="F68:F70"/>
    <mergeCell ref="M68:M70"/>
    <mergeCell ref="A66:B67"/>
    <mergeCell ref="C66:C67"/>
    <mergeCell ref="D66:D67"/>
    <mergeCell ref="E66:E67"/>
    <mergeCell ref="F66:F67"/>
    <mergeCell ref="G66:L66"/>
    <mergeCell ref="A65:M65"/>
    <mergeCell ref="G39:J39"/>
    <mergeCell ref="E42:M42"/>
    <mergeCell ref="G45:J45"/>
    <mergeCell ref="G46:J46"/>
    <mergeCell ref="A29:D29"/>
    <mergeCell ref="E29:F29"/>
    <mergeCell ref="K29:M29"/>
    <mergeCell ref="A30:D30"/>
    <mergeCell ref="E30:F30"/>
    <mergeCell ref="K30:M30"/>
    <mergeCell ref="A39:D39"/>
    <mergeCell ref="E39:F39"/>
    <mergeCell ref="K39:M39"/>
    <mergeCell ref="A40:D40"/>
    <mergeCell ref="E40:F40"/>
    <mergeCell ref="K40:M40"/>
    <mergeCell ref="A37:D37"/>
    <mergeCell ref="E37:F37"/>
    <mergeCell ref="K37:M37"/>
    <mergeCell ref="A38:D38"/>
    <mergeCell ref="E38:F38"/>
    <mergeCell ref="K38:M38"/>
    <mergeCell ref="G40:J40"/>
    <mergeCell ref="A28:D28"/>
    <mergeCell ref="E28:F28"/>
    <mergeCell ref="K28:M28"/>
    <mergeCell ref="G27:J27"/>
    <mergeCell ref="G28:J28"/>
    <mergeCell ref="A22:B22"/>
    <mergeCell ref="C22:F22"/>
    <mergeCell ref="G22:J22"/>
    <mergeCell ref="K22:M22"/>
    <mergeCell ref="A25:M25"/>
    <mergeCell ref="A26:D27"/>
    <mergeCell ref="E26:J26"/>
    <mergeCell ref="K26:M27"/>
    <mergeCell ref="E27:F27"/>
    <mergeCell ref="A20:B20"/>
    <mergeCell ref="C20:F20"/>
    <mergeCell ref="G20:J20"/>
    <mergeCell ref="K20:M20"/>
    <mergeCell ref="A21:B21"/>
    <mergeCell ref="C21:F21"/>
    <mergeCell ref="G21:J21"/>
    <mergeCell ref="K21:M21"/>
    <mergeCell ref="A18:M18"/>
    <mergeCell ref="A19:B19"/>
    <mergeCell ref="C19:F19"/>
    <mergeCell ref="G19:J19"/>
    <mergeCell ref="K19:M19"/>
    <mergeCell ref="A12:B15"/>
    <mergeCell ref="C12:C15"/>
    <mergeCell ref="D12:D15"/>
    <mergeCell ref="E12:E15"/>
    <mergeCell ref="F12:F15"/>
    <mergeCell ref="M12:M15"/>
    <mergeCell ref="A8:B11"/>
    <mergeCell ref="C8:C11"/>
    <mergeCell ref="D8:D11"/>
    <mergeCell ref="E8:E11"/>
    <mergeCell ref="F8:F11"/>
    <mergeCell ref="M8:M11"/>
    <mergeCell ref="A5:B7"/>
    <mergeCell ref="C5:C7"/>
    <mergeCell ref="D5:D7"/>
    <mergeCell ref="E5:E7"/>
    <mergeCell ref="F5:F7"/>
    <mergeCell ref="M5:M7"/>
    <mergeCell ref="A2:M2"/>
    <mergeCell ref="A3:B4"/>
    <mergeCell ref="C3:C4"/>
    <mergeCell ref="D3:D4"/>
    <mergeCell ref="E3:E4"/>
    <mergeCell ref="F3:F4"/>
    <mergeCell ref="G3:L3"/>
    <mergeCell ref="M3:M4"/>
  </mergeCells>
  <pageMargins left="1.0629921259842521" right="0.15748031496062992" top="0.59055118110236227" bottom="0.62992125984251968" header="0.51181102362204722" footer="0.39370078740157483"/>
  <pageSetup paperSize="9" scale="69" orientation="portrait" r:id="rId1"/>
  <headerFooter alignWithMargins="0">
    <oddFooter>&amp;C20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S74"/>
  <sheetViews>
    <sheetView zoomScaleNormal="100" workbookViewId="0">
      <selection activeCell="AB51" sqref="AB51"/>
    </sheetView>
  </sheetViews>
  <sheetFormatPr defaultColWidth="4.5703125" defaultRowHeight="15.75"/>
  <cols>
    <col min="1" max="1" width="3.7109375" style="15" customWidth="1"/>
    <col min="2" max="2" width="3.85546875" style="18" customWidth="1"/>
    <col min="3" max="3" width="7.28515625" style="18" customWidth="1"/>
    <col min="4" max="4" width="4.28515625" style="18" customWidth="1"/>
    <col min="5" max="8" width="4.7109375" style="15" customWidth="1"/>
    <col min="9" max="9" width="4.85546875" style="15" customWidth="1"/>
    <col min="10" max="10" width="5.7109375" style="15" customWidth="1"/>
    <col min="11" max="11" width="12.28515625" style="15" customWidth="1"/>
    <col min="12" max="12" width="5.42578125" style="15" customWidth="1"/>
    <col min="13" max="13" width="6.140625" style="15" customWidth="1"/>
    <col min="14" max="14" width="5.28515625" style="15" customWidth="1"/>
    <col min="15" max="15" width="6" style="15" customWidth="1"/>
    <col min="16" max="16" width="4.85546875" style="15" customWidth="1"/>
    <col min="17" max="17" width="5.140625" style="15" customWidth="1"/>
    <col min="18" max="18" width="4.42578125" style="15" customWidth="1"/>
    <col min="19" max="19" width="5.7109375" style="15" customWidth="1"/>
    <col min="20" max="226" width="4.28515625" style="15" customWidth="1"/>
    <col min="227" max="16384" width="4.5703125" style="15"/>
  </cols>
  <sheetData>
    <row r="1" spans="1:45" ht="18.75" customHeight="1">
      <c r="A1" s="1055" t="s">
        <v>547</v>
      </c>
      <c r="B1" s="1055"/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  <c r="P1" s="1055"/>
      <c r="Q1" s="1055"/>
      <c r="R1" s="1055"/>
      <c r="S1" s="1055"/>
    </row>
    <row r="2" spans="1:45" ht="12.75" customHeight="1" thickBot="1">
      <c r="A2" s="457"/>
      <c r="B2" s="457"/>
      <c r="C2" s="457"/>
      <c r="D2" s="457"/>
      <c r="E2" s="457"/>
      <c r="S2" s="458" t="s">
        <v>141</v>
      </c>
    </row>
    <row r="3" spans="1:45" ht="30.75" customHeight="1" thickBot="1">
      <c r="A3" s="1056" t="s">
        <v>16</v>
      </c>
      <c r="B3" s="1057"/>
      <c r="C3" s="1057"/>
      <c r="D3" s="1057"/>
      <c r="E3" s="1058"/>
      <c r="F3" s="1059" t="s">
        <v>122</v>
      </c>
      <c r="G3" s="1060"/>
      <c r="H3" s="1059" t="s">
        <v>50</v>
      </c>
      <c r="I3" s="1061"/>
      <c r="J3" s="1060"/>
      <c r="K3" s="1059" t="s">
        <v>51</v>
      </c>
      <c r="L3" s="1061"/>
      <c r="M3" s="1060"/>
      <c r="N3" s="1062" t="s">
        <v>17</v>
      </c>
      <c r="O3" s="1063"/>
      <c r="P3" s="1064"/>
      <c r="Q3" s="1062" t="s">
        <v>59</v>
      </c>
      <c r="R3" s="1063"/>
      <c r="S3" s="106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</row>
    <row r="4" spans="1:45" ht="31.5" customHeight="1" thickBot="1">
      <c r="A4" s="1071" t="s">
        <v>138</v>
      </c>
      <c r="B4" s="1072"/>
      <c r="C4" s="1072"/>
      <c r="D4" s="1072"/>
      <c r="E4" s="1073"/>
      <c r="F4" s="1074" t="s">
        <v>18</v>
      </c>
      <c r="G4" s="1075"/>
      <c r="H4" s="1076" t="s">
        <v>625</v>
      </c>
      <c r="I4" s="1077"/>
      <c r="J4" s="1078"/>
      <c r="K4" s="1076">
        <v>20</v>
      </c>
      <c r="L4" s="1077"/>
      <c r="M4" s="1078"/>
      <c r="N4" s="1076">
        <v>16</v>
      </c>
      <c r="O4" s="1077"/>
      <c r="P4" s="1078"/>
      <c r="Q4" s="1068">
        <v>15.68</v>
      </c>
      <c r="R4" s="1069"/>
      <c r="S4" s="1070"/>
    </row>
    <row r="5" spans="1:45" ht="32.25" customHeight="1" thickBot="1">
      <c r="A5" s="1065" t="s">
        <v>19</v>
      </c>
      <c r="B5" s="1066"/>
      <c r="C5" s="1066"/>
      <c r="D5" s="1066"/>
      <c r="E5" s="1067"/>
      <c r="F5" s="1062" t="s">
        <v>20</v>
      </c>
      <c r="G5" s="1064"/>
      <c r="H5" s="1068">
        <f>218.91+302.47</f>
        <v>521.38</v>
      </c>
      <c r="I5" s="1069"/>
      <c r="J5" s="1070"/>
      <c r="K5" s="1068">
        <f>163.67+254.37</f>
        <v>418.03999999999996</v>
      </c>
      <c r="L5" s="1069"/>
      <c r="M5" s="1070"/>
      <c r="N5" s="1068">
        <f>100.22+122.08</f>
        <v>222.3</v>
      </c>
      <c r="O5" s="1069"/>
      <c r="P5" s="1070"/>
      <c r="Q5" s="1068">
        <f>122.67+182.14</f>
        <v>304.81</v>
      </c>
      <c r="R5" s="1069"/>
      <c r="S5" s="1070"/>
    </row>
    <row r="6" spans="1:45" ht="35.25" customHeight="1" thickBot="1">
      <c r="A6" s="1079" t="s">
        <v>21</v>
      </c>
      <c r="B6" s="1080"/>
      <c r="C6" s="1080"/>
      <c r="D6" s="1080"/>
      <c r="E6" s="1081"/>
      <c r="F6" s="1082" t="s">
        <v>142</v>
      </c>
      <c r="G6" s="1083"/>
      <c r="H6" s="1084">
        <v>33.25</v>
      </c>
      <c r="I6" s="1085"/>
      <c r="J6" s="1086"/>
      <c r="K6" s="1084">
        <v>38.700000000000003</v>
      </c>
      <c r="L6" s="1085"/>
      <c r="M6" s="1086"/>
      <c r="N6" s="1084">
        <v>31.24</v>
      </c>
      <c r="O6" s="1085"/>
      <c r="P6" s="1086"/>
      <c r="Q6" s="1084">
        <v>32.25</v>
      </c>
      <c r="R6" s="1085"/>
      <c r="S6" s="1086"/>
    </row>
    <row r="7" spans="1:45" ht="30.75" customHeight="1" thickBot="1">
      <c r="A7" s="1065" t="s">
        <v>22</v>
      </c>
      <c r="B7" s="1066"/>
      <c r="C7" s="1066"/>
      <c r="D7" s="1066"/>
      <c r="E7" s="1067"/>
      <c r="F7" s="1062" t="s">
        <v>20</v>
      </c>
      <c r="G7" s="1064"/>
      <c r="H7" s="1068">
        <v>244.17</v>
      </c>
      <c r="I7" s="1069"/>
      <c r="J7" s="1070"/>
      <c r="K7" s="1068">
        <v>318.79000000000002</v>
      </c>
      <c r="L7" s="1069"/>
      <c r="M7" s="1070"/>
      <c r="N7" s="1068">
        <v>449.4</v>
      </c>
      <c r="O7" s="1069"/>
      <c r="P7" s="1070"/>
      <c r="Q7" s="1068">
        <v>384.48</v>
      </c>
      <c r="R7" s="1069"/>
      <c r="S7" s="1070"/>
    </row>
    <row r="8" spans="1:45" ht="33.75" customHeight="1" thickBot="1">
      <c r="A8" s="1065" t="s">
        <v>137</v>
      </c>
      <c r="B8" s="1066"/>
      <c r="C8" s="1066"/>
      <c r="D8" s="1066"/>
      <c r="E8" s="1067"/>
      <c r="F8" s="1062" t="s">
        <v>538</v>
      </c>
      <c r="G8" s="1064"/>
      <c r="H8" s="1068">
        <v>128</v>
      </c>
      <c r="I8" s="1069"/>
      <c r="J8" s="1070"/>
      <c r="K8" s="1068">
        <v>128</v>
      </c>
      <c r="L8" s="1069"/>
      <c r="M8" s="1070"/>
      <c r="N8" s="1068">
        <v>128</v>
      </c>
      <c r="O8" s="1069"/>
      <c r="P8" s="1070"/>
      <c r="Q8" s="1068">
        <v>128</v>
      </c>
      <c r="R8" s="1069"/>
      <c r="S8" s="1070"/>
    </row>
    <row r="9" spans="1:45" ht="15.75" customHeight="1">
      <c r="A9" s="1087" t="s">
        <v>403</v>
      </c>
      <c r="B9" s="1087"/>
      <c r="C9" s="1087"/>
      <c r="D9" s="1087"/>
      <c r="E9" s="1087"/>
      <c r="F9" s="1087"/>
      <c r="G9" s="1087"/>
      <c r="H9" s="1087"/>
      <c r="I9" s="1087"/>
      <c r="J9" s="1087"/>
      <c r="K9" s="1087"/>
      <c r="L9" s="1087"/>
      <c r="M9" s="1087"/>
      <c r="N9" s="1087"/>
      <c r="O9" s="1087"/>
      <c r="P9" s="1087"/>
      <c r="Q9" s="1087"/>
      <c r="R9" s="1087"/>
      <c r="S9" s="1087"/>
    </row>
    <row r="10" spans="1:45" ht="18" customHeight="1">
      <c r="A10" s="1087" t="s">
        <v>404</v>
      </c>
      <c r="B10" s="1087"/>
      <c r="C10" s="1087"/>
      <c r="D10" s="1087"/>
      <c r="E10" s="1087"/>
      <c r="F10" s="1087"/>
      <c r="G10" s="1087"/>
      <c r="H10" s="1087"/>
      <c r="I10" s="1087"/>
      <c r="J10" s="1087"/>
      <c r="K10" s="1087"/>
      <c r="L10" s="1087"/>
      <c r="M10" s="1087"/>
      <c r="N10" s="1087"/>
      <c r="O10" s="1087"/>
      <c r="P10" s="1087"/>
      <c r="Q10" s="1087"/>
      <c r="R10" s="1087"/>
      <c r="S10" s="1087"/>
    </row>
    <row r="11" spans="1:45" ht="4.5" hidden="1" customHeight="1">
      <c r="A11" s="634"/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</row>
    <row r="12" spans="1:45" ht="20.25" customHeight="1" thickBot="1">
      <c r="A12" s="1055" t="s">
        <v>537</v>
      </c>
      <c r="B12" s="1088"/>
      <c r="C12" s="1088"/>
      <c r="D12" s="1088"/>
      <c r="E12" s="1088"/>
      <c r="F12" s="1088"/>
      <c r="G12" s="1088"/>
      <c r="H12" s="1088"/>
      <c r="I12" s="1088"/>
      <c r="J12" s="1088"/>
      <c r="K12" s="1088"/>
      <c r="L12" s="1088"/>
      <c r="M12" s="1088"/>
      <c r="N12" s="1088"/>
      <c r="O12" s="1088"/>
      <c r="P12" s="1088"/>
      <c r="Q12" s="1088"/>
      <c r="R12" s="1088"/>
      <c r="S12" s="1088"/>
    </row>
    <row r="13" spans="1:45" ht="15" customHeight="1" thickBot="1">
      <c r="A13" s="1089"/>
      <c r="B13" s="1090"/>
      <c r="C13" s="1091"/>
      <c r="D13" s="1092" t="s">
        <v>539</v>
      </c>
      <c r="E13" s="1093"/>
      <c r="F13" s="1093"/>
      <c r="G13" s="1094"/>
      <c r="H13" s="1095" t="s">
        <v>540</v>
      </c>
      <c r="I13" s="1096"/>
      <c r="J13" s="1096"/>
      <c r="K13" s="1097"/>
      <c r="L13" s="1098" t="s">
        <v>541</v>
      </c>
      <c r="M13" s="1093"/>
      <c r="N13" s="1093"/>
      <c r="O13" s="1099"/>
      <c r="P13" s="1098" t="s">
        <v>542</v>
      </c>
      <c r="Q13" s="1093"/>
      <c r="R13" s="1093"/>
      <c r="S13" s="1099"/>
    </row>
    <row r="14" spans="1:45" ht="15" customHeight="1">
      <c r="A14" s="1100" t="s">
        <v>24</v>
      </c>
      <c r="B14" s="1101"/>
      <c r="C14" s="1102"/>
      <c r="D14" s="1103" t="s">
        <v>390</v>
      </c>
      <c r="E14" s="1104"/>
      <c r="F14" s="1104"/>
      <c r="G14" s="1105"/>
      <c r="H14" s="1106" t="s">
        <v>288</v>
      </c>
      <c r="I14" s="1107"/>
      <c r="J14" s="1107"/>
      <c r="K14" s="1108"/>
      <c r="L14" s="1106" t="s">
        <v>288</v>
      </c>
      <c r="M14" s="1107"/>
      <c r="N14" s="1107"/>
      <c r="O14" s="1108"/>
      <c r="P14" s="1106">
        <v>32</v>
      </c>
      <c r="Q14" s="1107"/>
      <c r="R14" s="1107"/>
      <c r="S14" s="1108"/>
    </row>
    <row r="15" spans="1:45" ht="15" customHeight="1">
      <c r="A15" s="1109" t="s">
        <v>139</v>
      </c>
      <c r="B15" s="1110"/>
      <c r="C15" s="1111"/>
      <c r="D15" s="1112" t="s">
        <v>391</v>
      </c>
      <c r="E15" s="1113"/>
      <c r="F15" s="1113"/>
      <c r="G15" s="1114"/>
      <c r="H15" s="1115" t="s">
        <v>462</v>
      </c>
      <c r="I15" s="1116"/>
      <c r="J15" s="1116"/>
      <c r="K15" s="1117"/>
      <c r="L15" s="1115">
        <v>34</v>
      </c>
      <c r="M15" s="1116"/>
      <c r="N15" s="1116"/>
      <c r="O15" s="1117"/>
      <c r="P15" s="1115" t="s">
        <v>462</v>
      </c>
      <c r="Q15" s="1116"/>
      <c r="R15" s="1116"/>
      <c r="S15" s="1117"/>
    </row>
    <row r="16" spans="1:45" ht="15" customHeight="1">
      <c r="A16" s="1109" t="s">
        <v>140</v>
      </c>
      <c r="B16" s="1110"/>
      <c r="C16" s="1111"/>
      <c r="D16" s="1112" t="s">
        <v>392</v>
      </c>
      <c r="E16" s="1113"/>
      <c r="F16" s="1113"/>
      <c r="G16" s="1114"/>
      <c r="H16" s="1115" t="s">
        <v>543</v>
      </c>
      <c r="I16" s="1116"/>
      <c r="J16" s="1116"/>
      <c r="K16" s="1117"/>
      <c r="L16" s="1115" t="s">
        <v>544</v>
      </c>
      <c r="M16" s="1116"/>
      <c r="N16" s="1116"/>
      <c r="O16" s="1117"/>
      <c r="P16" s="1115" t="s">
        <v>545</v>
      </c>
      <c r="Q16" s="1116"/>
      <c r="R16" s="1116"/>
      <c r="S16" s="1117"/>
    </row>
    <row r="17" spans="1:19" ht="15" customHeight="1" thickBot="1">
      <c r="A17" s="1130" t="s">
        <v>25</v>
      </c>
      <c r="B17" s="1131"/>
      <c r="C17" s="1132"/>
      <c r="D17" s="1133" t="s">
        <v>398</v>
      </c>
      <c r="E17" s="1134"/>
      <c r="F17" s="1134"/>
      <c r="G17" s="1135"/>
      <c r="H17" s="1136" t="s">
        <v>454</v>
      </c>
      <c r="I17" s="1137"/>
      <c r="J17" s="1137"/>
      <c r="K17" s="1138"/>
      <c r="L17" s="1136" t="s">
        <v>543</v>
      </c>
      <c r="M17" s="1137"/>
      <c r="N17" s="1137"/>
      <c r="O17" s="1138"/>
      <c r="P17" s="1136" t="s">
        <v>546</v>
      </c>
      <c r="Q17" s="1137"/>
      <c r="R17" s="1137"/>
      <c r="S17" s="1138"/>
    </row>
    <row r="18" spans="1:19" ht="18.75" customHeight="1">
      <c r="A18" s="1118" t="s">
        <v>405</v>
      </c>
      <c r="B18" s="1118"/>
      <c r="C18" s="1118"/>
      <c r="D18" s="1118"/>
      <c r="E18" s="1118"/>
      <c r="F18" s="1118"/>
      <c r="G18" s="1118"/>
      <c r="H18" s="1118"/>
      <c r="I18" s="1118"/>
      <c r="J18" s="1118"/>
      <c r="K18" s="1118"/>
      <c r="L18" s="1118"/>
      <c r="M18" s="1118"/>
      <c r="N18" s="1118"/>
      <c r="O18" s="1118"/>
      <c r="P18" s="1118"/>
      <c r="Q18" s="1118"/>
      <c r="R18" s="1118"/>
      <c r="S18" s="1118"/>
    </row>
    <row r="19" spans="1:19" ht="13.5" customHeight="1" thickBot="1">
      <c r="A19" s="1119" t="s">
        <v>463</v>
      </c>
      <c r="B19" s="1119"/>
      <c r="C19" s="1119"/>
      <c r="D19" s="1119"/>
      <c r="E19" s="1119"/>
      <c r="F19" s="1119"/>
      <c r="G19" s="1119"/>
      <c r="H19" s="1119"/>
      <c r="I19" s="1119"/>
      <c r="J19" s="1119"/>
      <c r="K19" s="1119"/>
      <c r="L19" s="1119"/>
      <c r="M19" s="1119"/>
      <c r="N19" s="1119"/>
      <c r="O19" s="1119"/>
      <c r="P19" s="1119"/>
      <c r="Q19" s="1119"/>
      <c r="R19" s="1119"/>
      <c r="S19" s="1119"/>
    </row>
    <row r="20" spans="1:19" ht="18.75" customHeight="1">
      <c r="A20" s="1120" t="s">
        <v>136</v>
      </c>
      <c r="B20" s="1121"/>
      <c r="C20" s="1121"/>
      <c r="D20" s="1121" t="s">
        <v>549</v>
      </c>
      <c r="E20" s="1121"/>
      <c r="F20" s="1121"/>
      <c r="G20" s="1121"/>
      <c r="H20" s="1124" t="s">
        <v>548</v>
      </c>
      <c r="I20" s="1124"/>
      <c r="J20" s="1124"/>
      <c r="K20" s="1124"/>
      <c r="L20" s="1124"/>
      <c r="M20" s="1124"/>
      <c r="N20" s="1124"/>
      <c r="O20" s="1124"/>
      <c r="P20" s="1124"/>
      <c r="Q20" s="1124"/>
      <c r="R20" s="1124"/>
      <c r="S20" s="1125"/>
    </row>
    <row r="21" spans="1:19" ht="16.5" customHeight="1" thickBot="1">
      <c r="A21" s="1122"/>
      <c r="B21" s="1123"/>
      <c r="C21" s="1123"/>
      <c r="D21" s="1123"/>
      <c r="E21" s="1123"/>
      <c r="F21" s="1123"/>
      <c r="G21" s="1123"/>
      <c r="H21" s="1126" t="s">
        <v>464</v>
      </c>
      <c r="I21" s="1126"/>
      <c r="J21" s="1126"/>
      <c r="K21" s="1126"/>
      <c r="L21" s="1127" t="s">
        <v>465</v>
      </c>
      <c r="M21" s="1128"/>
      <c r="N21" s="1128"/>
      <c r="O21" s="1128"/>
      <c r="P21" s="1128"/>
      <c r="Q21" s="1128"/>
      <c r="R21" s="1128"/>
      <c r="S21" s="1129"/>
    </row>
    <row r="22" spans="1:19" ht="15.75" customHeight="1">
      <c r="A22" s="1143" t="s">
        <v>346</v>
      </c>
      <c r="B22" s="1144"/>
      <c r="C22" s="1144"/>
      <c r="D22" s="1145">
        <v>30.37</v>
      </c>
      <c r="E22" s="1145"/>
      <c r="F22" s="1145"/>
      <c r="G22" s="1145"/>
      <c r="H22" s="1146" t="s">
        <v>466</v>
      </c>
      <c r="I22" s="1146"/>
      <c r="J22" s="1146"/>
      <c r="K22" s="1146"/>
      <c r="L22" s="1156" t="s">
        <v>467</v>
      </c>
      <c r="M22" s="1157"/>
      <c r="N22" s="1157"/>
      <c r="O22" s="1157"/>
      <c r="P22" s="1157"/>
      <c r="Q22" s="1157"/>
      <c r="R22" s="1157"/>
      <c r="S22" s="1158"/>
    </row>
    <row r="23" spans="1:19" ht="15.75" customHeight="1">
      <c r="A23" s="1139" t="s">
        <v>192</v>
      </c>
      <c r="B23" s="1140"/>
      <c r="C23" s="1140"/>
      <c r="D23" s="1141">
        <v>30.03</v>
      </c>
      <c r="E23" s="1141"/>
      <c r="F23" s="1141"/>
      <c r="G23" s="1141"/>
      <c r="H23" s="1142" t="s">
        <v>468</v>
      </c>
      <c r="I23" s="1142"/>
      <c r="J23" s="1142"/>
      <c r="K23" s="1142"/>
      <c r="L23" s="1159" t="s">
        <v>469</v>
      </c>
      <c r="M23" s="1160"/>
      <c r="N23" s="1160"/>
      <c r="O23" s="1160"/>
      <c r="P23" s="1160"/>
      <c r="Q23" s="1160"/>
      <c r="R23" s="1160"/>
      <c r="S23" s="1161"/>
    </row>
    <row r="24" spans="1:19" ht="15.75" customHeight="1">
      <c r="A24" s="1139" t="s">
        <v>11</v>
      </c>
      <c r="B24" s="1140"/>
      <c r="C24" s="1140"/>
      <c r="D24" s="1141">
        <v>30.62</v>
      </c>
      <c r="E24" s="1141"/>
      <c r="F24" s="1141"/>
      <c r="G24" s="1141"/>
      <c r="H24" s="1142" t="s">
        <v>470</v>
      </c>
      <c r="I24" s="1142"/>
      <c r="J24" s="1142"/>
      <c r="K24" s="1142"/>
      <c r="L24" s="1159" t="s">
        <v>471</v>
      </c>
      <c r="M24" s="1160"/>
      <c r="N24" s="1160"/>
      <c r="O24" s="1160"/>
      <c r="P24" s="1160"/>
      <c r="Q24" s="1160"/>
      <c r="R24" s="1160"/>
      <c r="S24" s="1161"/>
    </row>
    <row r="25" spans="1:19" ht="15.75" customHeight="1">
      <c r="A25" s="1139" t="s">
        <v>12</v>
      </c>
      <c r="B25" s="1140"/>
      <c r="C25" s="1140"/>
      <c r="D25" s="1141">
        <v>31.08</v>
      </c>
      <c r="E25" s="1141"/>
      <c r="F25" s="1141"/>
      <c r="G25" s="1141"/>
      <c r="H25" s="1142" t="s">
        <v>472</v>
      </c>
      <c r="I25" s="1142"/>
      <c r="J25" s="1142"/>
      <c r="K25" s="1142"/>
      <c r="L25" s="1159" t="s">
        <v>473</v>
      </c>
      <c r="M25" s="1160"/>
      <c r="N25" s="1160"/>
      <c r="O25" s="1160"/>
      <c r="P25" s="1160"/>
      <c r="Q25" s="1160"/>
      <c r="R25" s="1160"/>
      <c r="S25" s="1161"/>
    </row>
    <row r="26" spans="1:19" ht="15.75" customHeight="1">
      <c r="A26" s="1148" t="s">
        <v>13</v>
      </c>
      <c r="B26" s="1149"/>
      <c r="C26" s="1149"/>
      <c r="D26" s="1150">
        <v>31.26</v>
      </c>
      <c r="E26" s="1150"/>
      <c r="F26" s="1150"/>
      <c r="G26" s="1150"/>
      <c r="H26" s="1151" t="s">
        <v>474</v>
      </c>
      <c r="I26" s="1151"/>
      <c r="J26" s="1151"/>
      <c r="K26" s="1151"/>
      <c r="L26" s="1159" t="s">
        <v>475</v>
      </c>
      <c r="M26" s="1160"/>
      <c r="N26" s="1160"/>
      <c r="O26" s="1160"/>
      <c r="P26" s="1160"/>
      <c r="Q26" s="1160"/>
      <c r="R26" s="1160"/>
      <c r="S26" s="1161"/>
    </row>
    <row r="27" spans="1:19" ht="15.75" customHeight="1">
      <c r="A27" s="1152" t="s">
        <v>14</v>
      </c>
      <c r="B27" s="1153"/>
      <c r="C27" s="1153"/>
      <c r="D27" s="1154">
        <v>31.59</v>
      </c>
      <c r="E27" s="1154"/>
      <c r="F27" s="1154"/>
      <c r="G27" s="1154"/>
      <c r="H27" s="1126" t="s">
        <v>476</v>
      </c>
      <c r="I27" s="1126"/>
      <c r="J27" s="1126"/>
      <c r="K27" s="1126"/>
      <c r="L27" s="1159" t="s">
        <v>477</v>
      </c>
      <c r="M27" s="1160"/>
      <c r="N27" s="1160"/>
      <c r="O27" s="1160"/>
      <c r="P27" s="1160"/>
      <c r="Q27" s="1160"/>
      <c r="R27" s="1160"/>
      <c r="S27" s="1161"/>
    </row>
    <row r="28" spans="1:19" ht="15.75" customHeight="1">
      <c r="A28" s="1152" t="s">
        <v>15</v>
      </c>
      <c r="B28" s="1153"/>
      <c r="C28" s="1153"/>
      <c r="D28" s="1154">
        <v>32.71</v>
      </c>
      <c r="E28" s="1154"/>
      <c r="F28" s="1154"/>
      <c r="G28" s="1154"/>
      <c r="H28" s="1126" t="s">
        <v>478</v>
      </c>
      <c r="I28" s="1126"/>
      <c r="J28" s="1126"/>
      <c r="K28" s="1126"/>
      <c r="L28" s="1159" t="s">
        <v>479</v>
      </c>
      <c r="M28" s="1160"/>
      <c r="N28" s="1160"/>
      <c r="O28" s="1160"/>
      <c r="P28" s="1160"/>
      <c r="Q28" s="1160"/>
      <c r="R28" s="1160"/>
      <c r="S28" s="1161"/>
    </row>
    <row r="29" spans="1:19" ht="15.75" customHeight="1">
      <c r="A29" s="1139" t="s">
        <v>135</v>
      </c>
      <c r="B29" s="1140"/>
      <c r="C29" s="1140"/>
      <c r="D29" s="1141">
        <v>32.89</v>
      </c>
      <c r="E29" s="1141"/>
      <c r="F29" s="1141"/>
      <c r="G29" s="1141"/>
      <c r="H29" s="1142" t="s">
        <v>480</v>
      </c>
      <c r="I29" s="1142"/>
      <c r="J29" s="1142"/>
      <c r="K29" s="1142"/>
      <c r="L29" s="1159" t="s">
        <v>481</v>
      </c>
      <c r="M29" s="1160"/>
      <c r="N29" s="1160"/>
      <c r="O29" s="1160"/>
      <c r="P29" s="1160"/>
      <c r="Q29" s="1160"/>
      <c r="R29" s="1160"/>
      <c r="S29" s="1161"/>
    </row>
    <row r="30" spans="1:19" ht="15.75" customHeight="1">
      <c r="A30" s="1139" t="s">
        <v>144</v>
      </c>
      <c r="B30" s="1140"/>
      <c r="C30" s="1140"/>
      <c r="D30" s="1141">
        <v>33.25</v>
      </c>
      <c r="E30" s="1141"/>
      <c r="F30" s="1141"/>
      <c r="G30" s="1141"/>
      <c r="H30" s="1142" t="s">
        <v>482</v>
      </c>
      <c r="I30" s="1142"/>
      <c r="J30" s="1142"/>
      <c r="K30" s="1142"/>
      <c r="L30" s="1159" t="s">
        <v>483</v>
      </c>
      <c r="M30" s="1160"/>
      <c r="N30" s="1160"/>
      <c r="O30" s="1160"/>
      <c r="P30" s="1160"/>
      <c r="Q30" s="1160"/>
      <c r="R30" s="1160"/>
      <c r="S30" s="1161"/>
    </row>
    <row r="31" spans="1:19" ht="15.75" customHeight="1">
      <c r="A31" s="1139" t="s">
        <v>150</v>
      </c>
      <c r="B31" s="1140"/>
      <c r="C31" s="1140"/>
      <c r="D31" s="1141">
        <v>32.35</v>
      </c>
      <c r="E31" s="1141"/>
      <c r="F31" s="1141"/>
      <c r="G31" s="1141"/>
      <c r="H31" s="1142" t="s">
        <v>552</v>
      </c>
      <c r="I31" s="1142"/>
      <c r="J31" s="1142"/>
      <c r="K31" s="1142"/>
      <c r="L31" s="1159" t="s">
        <v>553</v>
      </c>
      <c r="M31" s="1160"/>
      <c r="N31" s="1160"/>
      <c r="O31" s="1160"/>
      <c r="P31" s="1160"/>
      <c r="Q31" s="1160"/>
      <c r="R31" s="1160"/>
      <c r="S31" s="1161"/>
    </row>
    <row r="32" spans="1:19" ht="15.75" customHeight="1">
      <c r="A32" s="1139" t="s">
        <v>151</v>
      </c>
      <c r="B32" s="1140"/>
      <c r="C32" s="1140"/>
      <c r="D32" s="1141">
        <v>32.06</v>
      </c>
      <c r="E32" s="1141"/>
      <c r="F32" s="1141"/>
      <c r="G32" s="1141"/>
      <c r="H32" s="1142" t="s">
        <v>554</v>
      </c>
      <c r="I32" s="1142"/>
      <c r="J32" s="1142"/>
      <c r="K32" s="1142"/>
      <c r="L32" s="1159" t="s">
        <v>555</v>
      </c>
      <c r="M32" s="1160"/>
      <c r="N32" s="1160"/>
      <c r="O32" s="1160"/>
      <c r="P32" s="1160"/>
      <c r="Q32" s="1160"/>
      <c r="R32" s="1160"/>
      <c r="S32" s="1161"/>
    </row>
    <row r="33" spans="1:32" ht="15.75" customHeight="1">
      <c r="A33" s="1139" t="s">
        <v>156</v>
      </c>
      <c r="B33" s="1140"/>
      <c r="C33" s="1140"/>
      <c r="D33" s="1141">
        <v>33.19</v>
      </c>
      <c r="E33" s="1141"/>
      <c r="F33" s="1141"/>
      <c r="G33" s="1141"/>
      <c r="H33" s="1142" t="s">
        <v>556</v>
      </c>
      <c r="I33" s="1142"/>
      <c r="J33" s="1142"/>
      <c r="K33" s="1142"/>
      <c r="L33" s="1159" t="s">
        <v>557</v>
      </c>
      <c r="M33" s="1160"/>
      <c r="N33" s="1160"/>
      <c r="O33" s="1160"/>
      <c r="P33" s="1160"/>
      <c r="Q33" s="1160"/>
      <c r="R33" s="1160"/>
      <c r="S33" s="1161"/>
    </row>
    <row r="34" spans="1:32" ht="15.75" customHeight="1" thickBot="1">
      <c r="A34" s="1163" t="s">
        <v>157</v>
      </c>
      <c r="B34" s="1164"/>
      <c r="C34" s="1164"/>
      <c r="D34" s="1177">
        <v>32.729999999999997</v>
      </c>
      <c r="E34" s="1177"/>
      <c r="F34" s="1177"/>
      <c r="G34" s="1177"/>
      <c r="H34" s="1147" t="s">
        <v>558</v>
      </c>
      <c r="I34" s="1147"/>
      <c r="J34" s="1147"/>
      <c r="K34" s="1147"/>
      <c r="L34" s="1147" t="s">
        <v>559</v>
      </c>
      <c r="M34" s="1147"/>
      <c r="N34" s="1147"/>
      <c r="O34" s="1147"/>
      <c r="P34" s="1147"/>
      <c r="Q34" s="1147"/>
      <c r="R34" s="1147"/>
      <c r="S34" s="1167"/>
    </row>
    <row r="35" spans="1:32" ht="18" customHeight="1" thickBot="1">
      <c r="A35" s="1119" t="s">
        <v>484</v>
      </c>
      <c r="B35" s="1119"/>
      <c r="C35" s="1119"/>
      <c r="D35" s="1119"/>
      <c r="E35" s="1119"/>
      <c r="F35" s="1119"/>
      <c r="G35" s="1119"/>
      <c r="H35" s="1119"/>
      <c r="I35" s="1119"/>
      <c r="J35" s="1119"/>
      <c r="K35" s="1119"/>
      <c r="L35" s="1119"/>
      <c r="M35" s="1119"/>
      <c r="N35" s="1119"/>
      <c r="O35" s="1119"/>
      <c r="P35" s="1119"/>
      <c r="Q35" s="1119"/>
      <c r="R35" s="1119"/>
      <c r="S35" s="1119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ht="20.25" customHeight="1">
      <c r="A36" s="1120" t="s">
        <v>136</v>
      </c>
      <c r="B36" s="1121"/>
      <c r="C36" s="1121"/>
      <c r="D36" s="1121" t="s">
        <v>549</v>
      </c>
      <c r="E36" s="1121"/>
      <c r="F36" s="1121"/>
      <c r="G36" s="1121"/>
      <c r="H36" s="1124" t="s">
        <v>548</v>
      </c>
      <c r="I36" s="1124"/>
      <c r="J36" s="1124"/>
      <c r="K36" s="1124"/>
      <c r="L36" s="1124"/>
      <c r="M36" s="1124"/>
      <c r="N36" s="1124"/>
      <c r="O36" s="1124"/>
      <c r="P36" s="1124"/>
      <c r="Q36" s="1124"/>
      <c r="R36" s="1124"/>
      <c r="S36" s="1125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2" ht="16.5" customHeight="1" thickBot="1">
      <c r="A37" s="1122"/>
      <c r="B37" s="1123"/>
      <c r="C37" s="1123"/>
      <c r="D37" s="1123"/>
      <c r="E37" s="1123"/>
      <c r="F37" s="1123"/>
      <c r="G37" s="1123"/>
      <c r="H37" s="1126" t="s">
        <v>464</v>
      </c>
      <c r="I37" s="1126"/>
      <c r="J37" s="1126"/>
      <c r="K37" s="1126"/>
      <c r="L37" s="1127" t="s">
        <v>465</v>
      </c>
      <c r="M37" s="1128"/>
      <c r="N37" s="1128"/>
      <c r="O37" s="1128"/>
      <c r="P37" s="1128"/>
      <c r="Q37" s="1128"/>
      <c r="R37" s="1128"/>
      <c r="S37" s="1129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ht="15.75" customHeight="1">
      <c r="A38" s="1143" t="s">
        <v>346</v>
      </c>
      <c r="B38" s="1144"/>
      <c r="C38" s="1144"/>
      <c r="D38" s="1145">
        <v>40.229999999999997</v>
      </c>
      <c r="E38" s="1145"/>
      <c r="F38" s="1145"/>
      <c r="G38" s="1145"/>
      <c r="H38" s="1146" t="s">
        <v>485</v>
      </c>
      <c r="I38" s="1146"/>
      <c r="J38" s="1146"/>
      <c r="K38" s="1146"/>
      <c r="L38" s="1156" t="s">
        <v>486</v>
      </c>
      <c r="M38" s="1157"/>
      <c r="N38" s="1157"/>
      <c r="O38" s="1157"/>
      <c r="P38" s="1157"/>
      <c r="Q38" s="1157"/>
      <c r="R38" s="1157"/>
      <c r="S38" s="1158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32" ht="15.75" customHeight="1">
      <c r="A39" s="1139" t="s">
        <v>192</v>
      </c>
      <c r="B39" s="1140"/>
      <c r="C39" s="1140"/>
      <c r="D39" s="1162">
        <v>40.51</v>
      </c>
      <c r="E39" s="1162"/>
      <c r="F39" s="1162"/>
      <c r="G39" s="1162"/>
      <c r="H39" s="1142" t="s">
        <v>487</v>
      </c>
      <c r="I39" s="1142"/>
      <c r="J39" s="1142"/>
      <c r="K39" s="1142"/>
      <c r="L39" s="1159" t="s">
        <v>488</v>
      </c>
      <c r="M39" s="1160"/>
      <c r="N39" s="1160"/>
      <c r="O39" s="1160"/>
      <c r="P39" s="1160"/>
      <c r="Q39" s="1160"/>
      <c r="R39" s="1160"/>
      <c r="S39" s="1161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 ht="16.5" customHeight="1">
      <c r="A40" s="1139" t="s">
        <v>11</v>
      </c>
      <c r="B40" s="1140"/>
      <c r="C40" s="1140"/>
      <c r="D40" s="1162">
        <v>40.04</v>
      </c>
      <c r="E40" s="1162"/>
      <c r="F40" s="1162"/>
      <c r="G40" s="1162"/>
      <c r="H40" s="1142" t="s">
        <v>489</v>
      </c>
      <c r="I40" s="1142"/>
      <c r="J40" s="1142"/>
      <c r="K40" s="1142"/>
      <c r="L40" s="1159" t="s">
        <v>490</v>
      </c>
      <c r="M40" s="1160"/>
      <c r="N40" s="1160"/>
      <c r="O40" s="1160"/>
      <c r="P40" s="1160"/>
      <c r="Q40" s="1160"/>
      <c r="R40" s="1160"/>
      <c r="S40" s="1161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 ht="16.5" customHeight="1">
      <c r="A41" s="1168" t="s">
        <v>12</v>
      </c>
      <c r="B41" s="1169"/>
      <c r="C41" s="1170"/>
      <c r="D41" s="1171">
        <v>39.799999999999997</v>
      </c>
      <c r="E41" s="1172"/>
      <c r="F41" s="1172"/>
      <c r="G41" s="1173"/>
      <c r="H41" s="1174" t="s">
        <v>491</v>
      </c>
      <c r="I41" s="1175"/>
      <c r="J41" s="1175"/>
      <c r="K41" s="1176"/>
      <c r="L41" s="1159" t="s">
        <v>492</v>
      </c>
      <c r="M41" s="1160"/>
      <c r="N41" s="1160"/>
      <c r="O41" s="1160"/>
      <c r="P41" s="1160"/>
      <c r="Q41" s="1160"/>
      <c r="R41" s="1160"/>
      <c r="S41" s="1161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1:32" ht="16.5" customHeight="1">
      <c r="A42" s="1148" t="s">
        <v>13</v>
      </c>
      <c r="B42" s="1149"/>
      <c r="C42" s="1149"/>
      <c r="D42" s="1166">
        <v>40.840000000000003</v>
      </c>
      <c r="E42" s="1166"/>
      <c r="F42" s="1166"/>
      <c r="G42" s="1166"/>
      <c r="H42" s="1151" t="s">
        <v>493</v>
      </c>
      <c r="I42" s="1151"/>
      <c r="J42" s="1151"/>
      <c r="K42" s="1151"/>
      <c r="L42" s="1159" t="s">
        <v>494</v>
      </c>
      <c r="M42" s="1160"/>
      <c r="N42" s="1160"/>
      <c r="O42" s="1160"/>
      <c r="P42" s="1160"/>
      <c r="Q42" s="1160"/>
      <c r="R42" s="1160"/>
      <c r="S42" s="1161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ht="16.5" customHeight="1">
      <c r="A43" s="1152" t="s">
        <v>14</v>
      </c>
      <c r="B43" s="1153"/>
      <c r="C43" s="1153"/>
      <c r="D43" s="1123">
        <v>40.97</v>
      </c>
      <c r="E43" s="1123"/>
      <c r="F43" s="1123"/>
      <c r="G43" s="1123"/>
      <c r="H43" s="1126" t="s">
        <v>495</v>
      </c>
      <c r="I43" s="1126"/>
      <c r="J43" s="1126"/>
      <c r="K43" s="1126"/>
      <c r="L43" s="1159" t="s">
        <v>496</v>
      </c>
      <c r="M43" s="1160"/>
      <c r="N43" s="1160"/>
      <c r="O43" s="1160"/>
      <c r="P43" s="1160"/>
      <c r="Q43" s="1160"/>
      <c r="R43" s="1160"/>
      <c r="S43" s="1161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 ht="16.5" customHeight="1">
      <c r="A44" s="1152" t="s">
        <v>15</v>
      </c>
      <c r="B44" s="1153"/>
      <c r="C44" s="1153"/>
      <c r="D44" s="1123">
        <v>42.72</v>
      </c>
      <c r="E44" s="1123"/>
      <c r="F44" s="1123"/>
      <c r="G44" s="1123"/>
      <c r="H44" s="1126" t="s">
        <v>497</v>
      </c>
      <c r="I44" s="1126"/>
      <c r="J44" s="1126"/>
      <c r="K44" s="1126"/>
      <c r="L44" s="1159" t="s">
        <v>498</v>
      </c>
      <c r="M44" s="1160"/>
      <c r="N44" s="1160"/>
      <c r="O44" s="1160"/>
      <c r="P44" s="1160"/>
      <c r="Q44" s="1160"/>
      <c r="R44" s="1160"/>
      <c r="S44" s="1161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1:32" ht="16.5" customHeight="1">
      <c r="A45" s="1139" t="s">
        <v>135</v>
      </c>
      <c r="B45" s="1140"/>
      <c r="C45" s="1140"/>
      <c r="D45" s="1162">
        <v>43.61</v>
      </c>
      <c r="E45" s="1162"/>
      <c r="F45" s="1162"/>
      <c r="G45" s="1162"/>
      <c r="H45" s="1142" t="s">
        <v>499</v>
      </c>
      <c r="I45" s="1142"/>
      <c r="J45" s="1142"/>
      <c r="K45" s="1142"/>
      <c r="L45" s="1159" t="s">
        <v>500</v>
      </c>
      <c r="M45" s="1160"/>
      <c r="N45" s="1160"/>
      <c r="O45" s="1160"/>
      <c r="P45" s="1160"/>
      <c r="Q45" s="1160"/>
      <c r="R45" s="1160"/>
      <c r="S45" s="1161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1:32" ht="16.5" customHeight="1">
      <c r="A46" s="1139" t="s">
        <v>144</v>
      </c>
      <c r="B46" s="1140"/>
      <c r="C46" s="1140"/>
      <c r="D46" s="1162">
        <v>44.01</v>
      </c>
      <c r="E46" s="1162"/>
      <c r="F46" s="1162"/>
      <c r="G46" s="1162"/>
      <c r="H46" s="1142" t="s">
        <v>501</v>
      </c>
      <c r="I46" s="1142"/>
      <c r="J46" s="1142"/>
      <c r="K46" s="1142"/>
      <c r="L46" s="1159" t="s">
        <v>502</v>
      </c>
      <c r="M46" s="1160"/>
      <c r="N46" s="1160"/>
      <c r="O46" s="1160"/>
      <c r="P46" s="1160"/>
      <c r="Q46" s="1160"/>
      <c r="R46" s="1160"/>
      <c r="S46" s="1161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1:32" ht="16.5" customHeight="1">
      <c r="A47" s="1139" t="s">
        <v>150</v>
      </c>
      <c r="B47" s="1140"/>
      <c r="C47" s="1140"/>
      <c r="D47" s="1162">
        <v>43.65</v>
      </c>
      <c r="E47" s="1162"/>
      <c r="F47" s="1162"/>
      <c r="G47" s="1162"/>
      <c r="H47" s="1142" t="s">
        <v>560</v>
      </c>
      <c r="I47" s="1142"/>
      <c r="J47" s="1142"/>
      <c r="K47" s="1142"/>
      <c r="L47" s="1159" t="s">
        <v>561</v>
      </c>
      <c r="M47" s="1160"/>
      <c r="N47" s="1160"/>
      <c r="O47" s="1160"/>
      <c r="P47" s="1160"/>
      <c r="Q47" s="1160"/>
      <c r="R47" s="1160"/>
      <c r="S47" s="1161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2" ht="16.5" customHeight="1">
      <c r="A48" s="1139" t="s">
        <v>151</v>
      </c>
      <c r="B48" s="1140"/>
      <c r="C48" s="1140"/>
      <c r="D48" s="1162">
        <v>44.06</v>
      </c>
      <c r="E48" s="1162"/>
      <c r="F48" s="1162"/>
      <c r="G48" s="1162"/>
      <c r="H48" s="1142" t="s">
        <v>562</v>
      </c>
      <c r="I48" s="1142"/>
      <c r="J48" s="1142"/>
      <c r="K48" s="1142"/>
      <c r="L48" s="1159" t="s">
        <v>563</v>
      </c>
      <c r="M48" s="1160"/>
      <c r="N48" s="1160"/>
      <c r="O48" s="1160"/>
      <c r="P48" s="1160"/>
      <c r="Q48" s="1160"/>
      <c r="R48" s="1160"/>
      <c r="S48" s="1161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ht="16.5" customHeight="1">
      <c r="A49" s="1139" t="s">
        <v>156</v>
      </c>
      <c r="B49" s="1140"/>
      <c r="C49" s="1140"/>
      <c r="D49" s="1162">
        <v>45.19</v>
      </c>
      <c r="E49" s="1162"/>
      <c r="F49" s="1162"/>
      <c r="G49" s="1162"/>
      <c r="H49" s="1142" t="s">
        <v>564</v>
      </c>
      <c r="I49" s="1142"/>
      <c r="J49" s="1142"/>
      <c r="K49" s="1142"/>
      <c r="L49" s="1159" t="s">
        <v>565</v>
      </c>
      <c r="M49" s="1160"/>
      <c r="N49" s="1160"/>
      <c r="O49" s="1160"/>
      <c r="P49" s="1160"/>
      <c r="Q49" s="1160"/>
      <c r="R49" s="1160"/>
      <c r="S49" s="1161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 ht="16.5" customHeight="1" thickBot="1">
      <c r="A50" s="1163" t="s">
        <v>157</v>
      </c>
      <c r="B50" s="1164"/>
      <c r="C50" s="1164"/>
      <c r="D50" s="1165">
        <v>44.97</v>
      </c>
      <c r="E50" s="1165"/>
      <c r="F50" s="1165"/>
      <c r="G50" s="1165"/>
      <c r="H50" s="1147" t="s">
        <v>566</v>
      </c>
      <c r="I50" s="1147"/>
      <c r="J50" s="1147"/>
      <c r="K50" s="1147"/>
      <c r="L50" s="1147" t="s">
        <v>567</v>
      </c>
      <c r="M50" s="1147"/>
      <c r="N50" s="1147"/>
      <c r="O50" s="1147"/>
      <c r="P50" s="1147"/>
      <c r="Q50" s="1147"/>
      <c r="R50" s="1147"/>
      <c r="S50" s="1167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ht="15" customHeight="1">
      <c r="A51" s="1118" t="s">
        <v>551</v>
      </c>
      <c r="B51" s="1118"/>
      <c r="C51" s="1118"/>
      <c r="D51" s="1118"/>
      <c r="E51" s="1118"/>
      <c r="F51" s="1118"/>
      <c r="G51" s="1118"/>
      <c r="H51" s="1118"/>
      <c r="I51" s="1118"/>
      <c r="J51" s="1118"/>
      <c r="K51" s="1118"/>
      <c r="L51" s="1118"/>
      <c r="M51" s="1118"/>
      <c r="N51" s="1118"/>
      <c r="O51" s="1118"/>
      <c r="P51" s="1118"/>
      <c r="Q51" s="1118"/>
      <c r="R51" s="1118"/>
      <c r="S51" s="1118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2" ht="14.25" customHeight="1">
      <c r="A52" s="1118" t="s">
        <v>550</v>
      </c>
      <c r="B52" s="1118"/>
      <c r="C52" s="1118"/>
      <c r="D52" s="1118"/>
      <c r="E52" s="1118"/>
      <c r="F52" s="1118"/>
      <c r="G52" s="1118"/>
      <c r="H52" s="1118"/>
      <c r="I52" s="1118"/>
      <c r="J52" s="1118"/>
      <c r="K52" s="1118"/>
      <c r="L52" s="1118"/>
      <c r="M52" s="1118"/>
      <c r="N52" s="1118"/>
      <c r="O52" s="1118"/>
      <c r="P52" s="1118"/>
      <c r="Q52" s="1118"/>
      <c r="R52" s="1118"/>
      <c r="S52" s="1118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ht="3.75" hidden="1" customHeight="1">
      <c r="A53" s="555"/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555"/>
      <c r="Q53" s="555"/>
      <c r="R53" s="555"/>
      <c r="S53" s="555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2" ht="18.75">
      <c r="A54" s="456"/>
      <c r="B54" s="57"/>
      <c r="C54" s="58"/>
      <c r="D54" s="58"/>
      <c r="E54" s="58"/>
      <c r="F54" s="254"/>
      <c r="G54" s="255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ht="18.75">
      <c r="A55" s="456"/>
      <c r="B55" s="57"/>
      <c r="C55" s="5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155"/>
      <c r="P55" s="1155"/>
      <c r="Q55" s="1155"/>
      <c r="R55" s="1155"/>
      <c r="S55" s="1155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spans="1:32" ht="15.75" customHeight="1">
      <c r="A56" s="57"/>
      <c r="B56" s="57"/>
      <c r="C56" s="58"/>
      <c r="D56" s="58"/>
      <c r="E56" s="58"/>
      <c r="F56" s="254"/>
      <c r="G56" s="255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</row>
    <row r="57" spans="1:32" ht="15.75" customHeight="1">
      <c r="D57" s="58"/>
      <c r="E57" s="58"/>
      <c r="F57" s="254"/>
      <c r="G57" s="255"/>
      <c r="H57" s="128"/>
      <c r="I57" s="128"/>
      <c r="J57" s="128"/>
      <c r="K57" s="633"/>
      <c r="L57" s="128"/>
      <c r="M57" s="128"/>
      <c r="N57" s="128"/>
      <c r="O57" s="128"/>
      <c r="P57" s="128"/>
      <c r="Q57" s="128"/>
      <c r="R57" s="128"/>
      <c r="S57" s="128"/>
    </row>
    <row r="58" spans="1:32" ht="18.75">
      <c r="A58" s="128"/>
      <c r="B58" s="129"/>
      <c r="C58" s="129"/>
      <c r="D58" s="129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Q58" s="128"/>
      <c r="R58" s="128"/>
      <c r="S58" s="128"/>
    </row>
    <row r="59" spans="1:32" ht="18.75">
      <c r="B59" s="57"/>
      <c r="C59" s="58"/>
    </row>
    <row r="62" spans="1:32" ht="18.75">
      <c r="A62" s="57"/>
      <c r="B62" s="57"/>
      <c r="C62" s="58"/>
    </row>
    <row r="64" spans="1:32" ht="18.75">
      <c r="A64" s="57"/>
      <c r="B64" s="57"/>
      <c r="C64" s="58"/>
    </row>
    <row r="65" spans="1:45">
      <c r="B65" s="15"/>
      <c r="C65" s="15"/>
    </row>
    <row r="69" spans="1:45" ht="18.75">
      <c r="A69" s="57"/>
      <c r="B69" s="57"/>
      <c r="C69" s="58"/>
    </row>
    <row r="72" spans="1:45" s="18" customFormat="1" ht="18.75">
      <c r="A72" s="57"/>
      <c r="B72" s="57"/>
      <c r="C72" s="58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</row>
    <row r="74" spans="1:45" s="18" customFormat="1" ht="18.75">
      <c r="A74" s="57"/>
      <c r="B74" s="57"/>
      <c r="C74" s="58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</row>
  </sheetData>
  <mergeCells count="185">
    <mergeCell ref="L32:S32"/>
    <mergeCell ref="L26:S26"/>
    <mergeCell ref="L27:S27"/>
    <mergeCell ref="L28:S28"/>
    <mergeCell ref="L29:S29"/>
    <mergeCell ref="L30:S30"/>
    <mergeCell ref="L38:S38"/>
    <mergeCell ref="L33:S33"/>
    <mergeCell ref="L31:S31"/>
    <mergeCell ref="L34:S34"/>
    <mergeCell ref="A35:S35"/>
    <mergeCell ref="H37:K37"/>
    <mergeCell ref="A36:C37"/>
    <mergeCell ref="D36:G37"/>
    <mergeCell ref="H36:S36"/>
    <mergeCell ref="A30:C30"/>
    <mergeCell ref="D30:G30"/>
    <mergeCell ref="H30:K30"/>
    <mergeCell ref="A34:C34"/>
    <mergeCell ref="D34:G34"/>
    <mergeCell ref="A31:C31"/>
    <mergeCell ref="D31:G31"/>
    <mergeCell ref="A28:C28"/>
    <mergeCell ref="D28:G28"/>
    <mergeCell ref="D40:G40"/>
    <mergeCell ref="H40:K40"/>
    <mergeCell ref="A41:C41"/>
    <mergeCell ref="D41:G41"/>
    <mergeCell ref="H41:K41"/>
    <mergeCell ref="A38:C38"/>
    <mergeCell ref="D38:G38"/>
    <mergeCell ref="H38:K38"/>
    <mergeCell ref="A39:C39"/>
    <mergeCell ref="D39:G39"/>
    <mergeCell ref="H39:K39"/>
    <mergeCell ref="H50:K50"/>
    <mergeCell ref="L50:S50"/>
    <mergeCell ref="A47:C47"/>
    <mergeCell ref="D47:G47"/>
    <mergeCell ref="H47:K47"/>
    <mergeCell ref="L47:S47"/>
    <mergeCell ref="A48:C48"/>
    <mergeCell ref="L39:S39"/>
    <mergeCell ref="L40:S40"/>
    <mergeCell ref="L41:S41"/>
    <mergeCell ref="L42:S42"/>
    <mergeCell ref="L43:S43"/>
    <mergeCell ref="L44:S44"/>
    <mergeCell ref="L48:S48"/>
    <mergeCell ref="A49:C49"/>
    <mergeCell ref="D49:G49"/>
    <mergeCell ref="H49:K49"/>
    <mergeCell ref="L49:S49"/>
    <mergeCell ref="L45:S45"/>
    <mergeCell ref="L46:S46"/>
    <mergeCell ref="A43:C43"/>
    <mergeCell ref="D43:G43"/>
    <mergeCell ref="H43:K43"/>
    <mergeCell ref="A40:C40"/>
    <mergeCell ref="A51:S51"/>
    <mergeCell ref="A52:S52"/>
    <mergeCell ref="O55:S55"/>
    <mergeCell ref="L37:S37"/>
    <mergeCell ref="L22:S22"/>
    <mergeCell ref="L23:S23"/>
    <mergeCell ref="L24:S24"/>
    <mergeCell ref="L25:S25"/>
    <mergeCell ref="A46:C46"/>
    <mergeCell ref="D46:G46"/>
    <mergeCell ref="H46:K46"/>
    <mergeCell ref="A50:C50"/>
    <mergeCell ref="D50:G50"/>
    <mergeCell ref="D48:G48"/>
    <mergeCell ref="H48:K48"/>
    <mergeCell ref="A44:C44"/>
    <mergeCell ref="D44:G44"/>
    <mergeCell ref="H44:K44"/>
    <mergeCell ref="A45:C45"/>
    <mergeCell ref="D45:G45"/>
    <mergeCell ref="H45:K45"/>
    <mergeCell ref="A42:C42"/>
    <mergeCell ref="D42:G42"/>
    <mergeCell ref="H42:K42"/>
    <mergeCell ref="H34:K34"/>
    <mergeCell ref="D32:G32"/>
    <mergeCell ref="H32:K32"/>
    <mergeCell ref="A26:C26"/>
    <mergeCell ref="D26:G26"/>
    <mergeCell ref="H26:K26"/>
    <mergeCell ref="A27:C27"/>
    <mergeCell ref="D27:G27"/>
    <mergeCell ref="H27:K27"/>
    <mergeCell ref="H28:K28"/>
    <mergeCell ref="A29:C29"/>
    <mergeCell ref="D29:G29"/>
    <mergeCell ref="H29:K29"/>
    <mergeCell ref="A33:C33"/>
    <mergeCell ref="D33:G33"/>
    <mergeCell ref="H33:K33"/>
    <mergeCell ref="H31:K31"/>
    <mergeCell ref="A32:C32"/>
    <mergeCell ref="A24:C24"/>
    <mergeCell ref="D24:G24"/>
    <mergeCell ref="H24:K24"/>
    <mergeCell ref="A25:C25"/>
    <mergeCell ref="D25:G25"/>
    <mergeCell ref="H25:K25"/>
    <mergeCell ref="A22:C22"/>
    <mergeCell ref="D22:G22"/>
    <mergeCell ref="H22:K22"/>
    <mergeCell ref="A23:C23"/>
    <mergeCell ref="D23:G23"/>
    <mergeCell ref="H23:K23"/>
    <mergeCell ref="A18:S18"/>
    <mergeCell ref="A19:S19"/>
    <mergeCell ref="A20:C21"/>
    <mergeCell ref="D20:G21"/>
    <mergeCell ref="H20:S20"/>
    <mergeCell ref="H21:K21"/>
    <mergeCell ref="L21:S21"/>
    <mergeCell ref="A16:C16"/>
    <mergeCell ref="D16:G16"/>
    <mergeCell ref="H16:K16"/>
    <mergeCell ref="L16:O16"/>
    <mergeCell ref="P16:S16"/>
    <mergeCell ref="A17:C17"/>
    <mergeCell ref="D17:G17"/>
    <mergeCell ref="H17:K17"/>
    <mergeCell ref="L17:O17"/>
    <mergeCell ref="P17:S17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9:S9"/>
    <mergeCell ref="A10:S10"/>
    <mergeCell ref="A12:S12"/>
    <mergeCell ref="A13:C13"/>
    <mergeCell ref="D13:G13"/>
    <mergeCell ref="H13:K13"/>
    <mergeCell ref="L13:O13"/>
    <mergeCell ref="P13:S13"/>
    <mergeCell ref="A8:E8"/>
    <mergeCell ref="F8:G8"/>
    <mergeCell ref="H8:J8"/>
    <mergeCell ref="K8:M8"/>
    <mergeCell ref="N8:P8"/>
    <mergeCell ref="Q8:S8"/>
    <mergeCell ref="A7:E7"/>
    <mergeCell ref="F7:G7"/>
    <mergeCell ref="H7:J7"/>
    <mergeCell ref="K7:M7"/>
    <mergeCell ref="N7:P7"/>
    <mergeCell ref="Q7:S7"/>
    <mergeCell ref="A6:E6"/>
    <mergeCell ref="F6:G6"/>
    <mergeCell ref="H6:J6"/>
    <mergeCell ref="K6:M6"/>
    <mergeCell ref="N6:P6"/>
    <mergeCell ref="Q6:S6"/>
    <mergeCell ref="A1:S1"/>
    <mergeCell ref="A3:E3"/>
    <mergeCell ref="F3:G3"/>
    <mergeCell ref="H3:J3"/>
    <mergeCell ref="K3:M3"/>
    <mergeCell ref="N3:P3"/>
    <mergeCell ref="Q3:S3"/>
    <mergeCell ref="A5:E5"/>
    <mergeCell ref="F5:G5"/>
    <mergeCell ref="H5:J5"/>
    <mergeCell ref="K5:M5"/>
    <mergeCell ref="N5:P5"/>
    <mergeCell ref="Q5:S5"/>
    <mergeCell ref="A4:E4"/>
    <mergeCell ref="F4:G4"/>
    <mergeCell ref="H4:J4"/>
    <mergeCell ref="K4:M4"/>
    <mergeCell ref="N4:P4"/>
    <mergeCell ref="Q4:S4"/>
  </mergeCells>
  <printOptions horizontalCentered="1"/>
  <pageMargins left="0.9055118110236221" right="0.19685039370078741" top="0.27559055118110237" bottom="0.39370078740157483" header="0.15748031496062992" footer="0.15748031496062992"/>
  <pageSetup paperSize="9" scale="82" fitToHeight="2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"/>
  <sheetViews>
    <sheetView workbookViewId="0">
      <selection activeCell="M3" sqref="M3"/>
    </sheetView>
  </sheetViews>
  <sheetFormatPr defaultRowHeight="12.75"/>
  <sheetData>
    <row r="1" spans="1:19">
      <c r="B1" s="247" t="s">
        <v>10</v>
      </c>
      <c r="C1" s="247" t="s">
        <v>11</v>
      </c>
      <c r="D1" s="247" t="s">
        <v>12</v>
      </c>
      <c r="E1" s="247" t="s">
        <v>13</v>
      </c>
      <c r="F1" s="247" t="s">
        <v>14</v>
      </c>
      <c r="G1" s="247" t="s">
        <v>15</v>
      </c>
      <c r="H1" s="247" t="s">
        <v>135</v>
      </c>
      <c r="I1" s="247" t="s">
        <v>144</v>
      </c>
      <c r="J1" s="247" t="s">
        <v>150</v>
      </c>
      <c r="K1" s="247" t="s">
        <v>151</v>
      </c>
      <c r="L1" s="247" t="s">
        <v>156</v>
      </c>
      <c r="M1" s="247" t="s">
        <v>157</v>
      </c>
    </row>
    <row r="2" spans="1:19">
      <c r="A2" s="248">
        <v>2012</v>
      </c>
      <c r="B2" s="248">
        <v>100.3</v>
      </c>
      <c r="C2" s="248">
        <v>100.9</v>
      </c>
      <c r="D2" s="248">
        <v>101.5</v>
      </c>
      <c r="E2" s="248">
        <v>101.9</v>
      </c>
      <c r="F2" s="248">
        <v>102.3</v>
      </c>
      <c r="G2" s="248">
        <v>103.1</v>
      </c>
      <c r="H2" s="248">
        <v>104.5</v>
      </c>
      <c r="I2" s="248">
        <v>105</v>
      </c>
      <c r="J2" s="248">
        <v>105.8</v>
      </c>
      <c r="K2" s="248">
        <v>106.1</v>
      </c>
      <c r="L2" s="248">
        <v>106.4</v>
      </c>
      <c r="M2" s="248">
        <v>106.8</v>
      </c>
    </row>
    <row r="3" spans="1:19">
      <c r="A3">
        <v>2013</v>
      </c>
      <c r="B3" s="248">
        <v>100.7</v>
      </c>
      <c r="C3" s="248">
        <v>101.8</v>
      </c>
      <c r="D3" s="248">
        <v>102.1</v>
      </c>
      <c r="E3" s="248">
        <v>102.2</v>
      </c>
      <c r="F3" s="248">
        <v>102.3</v>
      </c>
      <c r="G3" s="248">
        <v>102.4</v>
      </c>
      <c r="H3" s="248">
        <v>103.5</v>
      </c>
      <c r="I3" s="248">
        <v>103.6</v>
      </c>
      <c r="J3" s="248">
        <v>103.8</v>
      </c>
      <c r="K3" s="248">
        <v>103.9</v>
      </c>
      <c r="L3" s="248">
        <v>104.3</v>
      </c>
      <c r="M3" s="248">
        <v>104.8</v>
      </c>
      <c r="N3" s="248"/>
      <c r="O3" s="248"/>
      <c r="P3" s="248"/>
      <c r="Q3" s="248"/>
      <c r="R3" s="248"/>
      <c r="S3" s="248"/>
    </row>
    <row r="4" spans="1:19">
      <c r="K4" s="248"/>
      <c r="L4" s="248"/>
      <c r="M4" s="248"/>
      <c r="N4" s="248"/>
      <c r="O4" s="248"/>
      <c r="P4" s="248"/>
      <c r="Q4" s="248"/>
      <c r="R4" s="248"/>
      <c r="S4" s="24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"/>
  <sheetViews>
    <sheetView workbookViewId="0">
      <selection activeCell="J7" sqref="J7"/>
    </sheetView>
  </sheetViews>
  <sheetFormatPr defaultRowHeight="12.75"/>
  <sheetData>
    <row r="1" spans="1:19">
      <c r="B1" s="247" t="s">
        <v>10</v>
      </c>
      <c r="C1" s="247" t="s">
        <v>11</v>
      </c>
      <c r="D1" s="247" t="s">
        <v>12</v>
      </c>
      <c r="E1" s="247" t="s">
        <v>13</v>
      </c>
      <c r="F1" s="247" t="s">
        <v>14</v>
      </c>
      <c r="G1" s="247" t="s">
        <v>15</v>
      </c>
      <c r="H1" s="247" t="s">
        <v>135</v>
      </c>
      <c r="I1" s="247" t="s">
        <v>144</v>
      </c>
      <c r="J1" s="247" t="s">
        <v>150</v>
      </c>
      <c r="K1" s="247" t="s">
        <v>151</v>
      </c>
      <c r="L1" s="247" t="s">
        <v>156</v>
      </c>
      <c r="M1" s="247" t="s">
        <v>157</v>
      </c>
    </row>
    <row r="2" spans="1:19">
      <c r="A2" s="248">
        <v>2012</v>
      </c>
      <c r="B2" s="248">
        <v>100.3</v>
      </c>
      <c r="C2" s="248">
        <v>100.9</v>
      </c>
      <c r="D2" s="248">
        <v>101.5</v>
      </c>
      <c r="E2" s="248">
        <v>101.9</v>
      </c>
      <c r="F2" s="248">
        <v>102.3</v>
      </c>
      <c r="G2" s="248">
        <v>103.1</v>
      </c>
      <c r="H2" s="248">
        <v>104.5</v>
      </c>
      <c r="I2" s="248">
        <v>105</v>
      </c>
      <c r="J2" s="248">
        <v>105.8</v>
      </c>
      <c r="K2" s="248">
        <v>106.1</v>
      </c>
      <c r="L2" s="248">
        <v>106.4</v>
      </c>
      <c r="M2" s="248">
        <v>106.8</v>
      </c>
    </row>
    <row r="3" spans="1:19">
      <c r="A3">
        <v>2013</v>
      </c>
      <c r="B3" s="248">
        <v>100.7</v>
      </c>
      <c r="C3" s="248">
        <v>101.8</v>
      </c>
      <c r="D3" s="248">
        <v>102.1</v>
      </c>
      <c r="E3" s="248">
        <v>102.2</v>
      </c>
      <c r="F3" s="248">
        <v>102.3</v>
      </c>
      <c r="G3" s="248">
        <v>102.4</v>
      </c>
      <c r="H3" s="248">
        <v>103.5</v>
      </c>
      <c r="I3" s="248">
        <v>103.6</v>
      </c>
      <c r="J3" s="248">
        <v>103.8</v>
      </c>
      <c r="K3" s="248"/>
      <c r="L3" s="248"/>
      <c r="M3" s="248"/>
      <c r="N3" s="248"/>
      <c r="O3" s="248"/>
      <c r="P3" s="248"/>
      <c r="Q3" s="248"/>
      <c r="R3" s="248"/>
      <c r="S3" s="248"/>
    </row>
    <row r="4" spans="1:19">
      <c r="K4" s="248"/>
      <c r="L4" s="248"/>
      <c r="M4" s="248"/>
      <c r="N4" s="248"/>
      <c r="O4" s="248"/>
      <c r="P4" s="248"/>
      <c r="Q4" s="248"/>
      <c r="R4" s="248"/>
      <c r="S4" s="2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6"/>
  <sheetViews>
    <sheetView tabSelected="1" zoomScaleNormal="100" workbookViewId="0">
      <selection activeCell="J14" sqref="J14"/>
    </sheetView>
  </sheetViews>
  <sheetFormatPr defaultRowHeight="12.75"/>
  <cols>
    <col min="1" max="1" width="42.140625" style="2" customWidth="1"/>
    <col min="2" max="2" width="7.7109375" style="2" bestFit="1" customWidth="1"/>
    <col min="3" max="3" width="18.28515625" style="2" hidden="1" customWidth="1"/>
    <col min="4" max="4" width="18.5703125" style="25" customWidth="1"/>
    <col min="5" max="5" width="17" style="25" customWidth="1"/>
    <col min="6" max="6" width="14.85546875" style="25" customWidth="1"/>
    <col min="7" max="7" width="14.85546875" style="2" bestFit="1" customWidth="1"/>
    <col min="8" max="9" width="17.85546875" style="2" customWidth="1"/>
    <col min="10" max="258" width="9.140625" style="2"/>
    <col min="259" max="259" width="42.140625" style="2" bestFit="1" customWidth="1"/>
    <col min="260" max="260" width="7.7109375" style="2" bestFit="1" customWidth="1"/>
    <col min="261" max="261" width="14.85546875" style="2" bestFit="1" customWidth="1"/>
    <col min="262" max="262" width="14.85546875" style="2" customWidth="1"/>
    <col min="263" max="263" width="14.85546875" style="2" bestFit="1" customWidth="1"/>
    <col min="264" max="265" width="17.85546875" style="2" customWidth="1"/>
    <col min="266" max="514" width="9.140625" style="2"/>
    <col min="515" max="515" width="42.140625" style="2" bestFit="1" customWidth="1"/>
    <col min="516" max="516" width="7.7109375" style="2" bestFit="1" customWidth="1"/>
    <col min="517" max="517" width="14.85546875" style="2" bestFit="1" customWidth="1"/>
    <col min="518" max="518" width="14.85546875" style="2" customWidth="1"/>
    <col min="519" max="519" width="14.85546875" style="2" bestFit="1" customWidth="1"/>
    <col min="520" max="521" width="17.85546875" style="2" customWidth="1"/>
    <col min="522" max="770" width="9.140625" style="2"/>
    <col min="771" max="771" width="42.140625" style="2" bestFit="1" customWidth="1"/>
    <col min="772" max="772" width="7.7109375" style="2" bestFit="1" customWidth="1"/>
    <col min="773" max="773" width="14.85546875" style="2" bestFit="1" customWidth="1"/>
    <col min="774" max="774" width="14.85546875" style="2" customWidth="1"/>
    <col min="775" max="775" width="14.85546875" style="2" bestFit="1" customWidth="1"/>
    <col min="776" max="777" width="17.85546875" style="2" customWidth="1"/>
    <col min="778" max="1026" width="9.140625" style="2"/>
    <col min="1027" max="1027" width="42.140625" style="2" bestFit="1" customWidth="1"/>
    <col min="1028" max="1028" width="7.7109375" style="2" bestFit="1" customWidth="1"/>
    <col min="1029" max="1029" width="14.85546875" style="2" bestFit="1" customWidth="1"/>
    <col min="1030" max="1030" width="14.85546875" style="2" customWidth="1"/>
    <col min="1031" max="1031" width="14.85546875" style="2" bestFit="1" customWidth="1"/>
    <col min="1032" max="1033" width="17.85546875" style="2" customWidth="1"/>
    <col min="1034" max="1282" width="9.140625" style="2"/>
    <col min="1283" max="1283" width="42.140625" style="2" bestFit="1" customWidth="1"/>
    <col min="1284" max="1284" width="7.7109375" style="2" bestFit="1" customWidth="1"/>
    <col min="1285" max="1285" width="14.85546875" style="2" bestFit="1" customWidth="1"/>
    <col min="1286" max="1286" width="14.85546875" style="2" customWidth="1"/>
    <col min="1287" max="1287" width="14.85546875" style="2" bestFit="1" customWidth="1"/>
    <col min="1288" max="1289" width="17.85546875" style="2" customWidth="1"/>
    <col min="1290" max="1538" width="9.140625" style="2"/>
    <col min="1539" max="1539" width="42.140625" style="2" bestFit="1" customWidth="1"/>
    <col min="1540" max="1540" width="7.7109375" style="2" bestFit="1" customWidth="1"/>
    <col min="1541" max="1541" width="14.85546875" style="2" bestFit="1" customWidth="1"/>
    <col min="1542" max="1542" width="14.85546875" style="2" customWidth="1"/>
    <col min="1543" max="1543" width="14.85546875" style="2" bestFit="1" customWidth="1"/>
    <col min="1544" max="1545" width="17.85546875" style="2" customWidth="1"/>
    <col min="1546" max="1794" width="9.140625" style="2"/>
    <col min="1795" max="1795" width="42.140625" style="2" bestFit="1" customWidth="1"/>
    <col min="1796" max="1796" width="7.7109375" style="2" bestFit="1" customWidth="1"/>
    <col min="1797" max="1797" width="14.85546875" style="2" bestFit="1" customWidth="1"/>
    <col min="1798" max="1798" width="14.85546875" style="2" customWidth="1"/>
    <col min="1799" max="1799" width="14.85546875" style="2" bestFit="1" customWidth="1"/>
    <col min="1800" max="1801" width="17.85546875" style="2" customWidth="1"/>
    <col min="1802" max="2050" width="9.140625" style="2"/>
    <col min="2051" max="2051" width="42.140625" style="2" bestFit="1" customWidth="1"/>
    <col min="2052" max="2052" width="7.7109375" style="2" bestFit="1" customWidth="1"/>
    <col min="2053" max="2053" width="14.85546875" style="2" bestFit="1" customWidth="1"/>
    <col min="2054" max="2054" width="14.85546875" style="2" customWidth="1"/>
    <col min="2055" max="2055" width="14.85546875" style="2" bestFit="1" customWidth="1"/>
    <col min="2056" max="2057" width="17.85546875" style="2" customWidth="1"/>
    <col min="2058" max="2306" width="9.140625" style="2"/>
    <col min="2307" max="2307" width="42.140625" style="2" bestFit="1" customWidth="1"/>
    <col min="2308" max="2308" width="7.7109375" style="2" bestFit="1" customWidth="1"/>
    <col min="2309" max="2309" width="14.85546875" style="2" bestFit="1" customWidth="1"/>
    <col min="2310" max="2310" width="14.85546875" style="2" customWidth="1"/>
    <col min="2311" max="2311" width="14.85546875" style="2" bestFit="1" customWidth="1"/>
    <col min="2312" max="2313" width="17.85546875" style="2" customWidth="1"/>
    <col min="2314" max="2562" width="9.140625" style="2"/>
    <col min="2563" max="2563" width="42.140625" style="2" bestFit="1" customWidth="1"/>
    <col min="2564" max="2564" width="7.7109375" style="2" bestFit="1" customWidth="1"/>
    <col min="2565" max="2565" width="14.85546875" style="2" bestFit="1" customWidth="1"/>
    <col min="2566" max="2566" width="14.85546875" style="2" customWidth="1"/>
    <col min="2567" max="2567" width="14.85546875" style="2" bestFit="1" customWidth="1"/>
    <col min="2568" max="2569" width="17.85546875" style="2" customWidth="1"/>
    <col min="2570" max="2818" width="9.140625" style="2"/>
    <col min="2819" max="2819" width="42.140625" style="2" bestFit="1" customWidth="1"/>
    <col min="2820" max="2820" width="7.7109375" style="2" bestFit="1" customWidth="1"/>
    <col min="2821" max="2821" width="14.85546875" style="2" bestFit="1" customWidth="1"/>
    <col min="2822" max="2822" width="14.85546875" style="2" customWidth="1"/>
    <col min="2823" max="2823" width="14.85546875" style="2" bestFit="1" customWidth="1"/>
    <col min="2824" max="2825" width="17.85546875" style="2" customWidth="1"/>
    <col min="2826" max="3074" width="9.140625" style="2"/>
    <col min="3075" max="3075" width="42.140625" style="2" bestFit="1" customWidth="1"/>
    <col min="3076" max="3076" width="7.7109375" style="2" bestFit="1" customWidth="1"/>
    <col min="3077" max="3077" width="14.85546875" style="2" bestFit="1" customWidth="1"/>
    <col min="3078" max="3078" width="14.85546875" style="2" customWidth="1"/>
    <col min="3079" max="3079" width="14.85546875" style="2" bestFit="1" customWidth="1"/>
    <col min="3080" max="3081" width="17.85546875" style="2" customWidth="1"/>
    <col min="3082" max="3330" width="9.140625" style="2"/>
    <col min="3331" max="3331" width="42.140625" style="2" bestFit="1" customWidth="1"/>
    <col min="3332" max="3332" width="7.7109375" style="2" bestFit="1" customWidth="1"/>
    <col min="3333" max="3333" width="14.85546875" style="2" bestFit="1" customWidth="1"/>
    <col min="3334" max="3334" width="14.85546875" style="2" customWidth="1"/>
    <col min="3335" max="3335" width="14.85546875" style="2" bestFit="1" customWidth="1"/>
    <col min="3336" max="3337" width="17.85546875" style="2" customWidth="1"/>
    <col min="3338" max="3586" width="9.140625" style="2"/>
    <col min="3587" max="3587" width="42.140625" style="2" bestFit="1" customWidth="1"/>
    <col min="3588" max="3588" width="7.7109375" style="2" bestFit="1" customWidth="1"/>
    <col min="3589" max="3589" width="14.85546875" style="2" bestFit="1" customWidth="1"/>
    <col min="3590" max="3590" width="14.85546875" style="2" customWidth="1"/>
    <col min="3591" max="3591" width="14.85546875" style="2" bestFit="1" customWidth="1"/>
    <col min="3592" max="3593" width="17.85546875" style="2" customWidth="1"/>
    <col min="3594" max="3842" width="9.140625" style="2"/>
    <col min="3843" max="3843" width="42.140625" style="2" bestFit="1" customWidth="1"/>
    <col min="3844" max="3844" width="7.7109375" style="2" bestFit="1" customWidth="1"/>
    <col min="3845" max="3845" width="14.85546875" style="2" bestFit="1" customWidth="1"/>
    <col min="3846" max="3846" width="14.85546875" style="2" customWidth="1"/>
    <col min="3847" max="3847" width="14.85546875" style="2" bestFit="1" customWidth="1"/>
    <col min="3848" max="3849" width="17.85546875" style="2" customWidth="1"/>
    <col min="3850" max="4098" width="9.140625" style="2"/>
    <col min="4099" max="4099" width="42.140625" style="2" bestFit="1" customWidth="1"/>
    <col min="4100" max="4100" width="7.7109375" style="2" bestFit="1" customWidth="1"/>
    <col min="4101" max="4101" width="14.85546875" style="2" bestFit="1" customWidth="1"/>
    <col min="4102" max="4102" width="14.85546875" style="2" customWidth="1"/>
    <col min="4103" max="4103" width="14.85546875" style="2" bestFit="1" customWidth="1"/>
    <col min="4104" max="4105" width="17.85546875" style="2" customWidth="1"/>
    <col min="4106" max="4354" width="9.140625" style="2"/>
    <col min="4355" max="4355" width="42.140625" style="2" bestFit="1" customWidth="1"/>
    <col min="4356" max="4356" width="7.7109375" style="2" bestFit="1" customWidth="1"/>
    <col min="4357" max="4357" width="14.85546875" style="2" bestFit="1" customWidth="1"/>
    <col min="4358" max="4358" width="14.85546875" style="2" customWidth="1"/>
    <col min="4359" max="4359" width="14.85546875" style="2" bestFit="1" customWidth="1"/>
    <col min="4360" max="4361" width="17.85546875" style="2" customWidth="1"/>
    <col min="4362" max="4610" width="9.140625" style="2"/>
    <col min="4611" max="4611" width="42.140625" style="2" bestFit="1" customWidth="1"/>
    <col min="4612" max="4612" width="7.7109375" style="2" bestFit="1" customWidth="1"/>
    <col min="4613" max="4613" width="14.85546875" style="2" bestFit="1" customWidth="1"/>
    <col min="4614" max="4614" width="14.85546875" style="2" customWidth="1"/>
    <col min="4615" max="4615" width="14.85546875" style="2" bestFit="1" customWidth="1"/>
    <col min="4616" max="4617" width="17.85546875" style="2" customWidth="1"/>
    <col min="4618" max="4866" width="9.140625" style="2"/>
    <col min="4867" max="4867" width="42.140625" style="2" bestFit="1" customWidth="1"/>
    <col min="4868" max="4868" width="7.7109375" style="2" bestFit="1" customWidth="1"/>
    <col min="4869" max="4869" width="14.85546875" style="2" bestFit="1" customWidth="1"/>
    <col min="4870" max="4870" width="14.85546875" style="2" customWidth="1"/>
    <col min="4871" max="4871" width="14.85546875" style="2" bestFit="1" customWidth="1"/>
    <col min="4872" max="4873" width="17.85546875" style="2" customWidth="1"/>
    <col min="4874" max="5122" width="9.140625" style="2"/>
    <col min="5123" max="5123" width="42.140625" style="2" bestFit="1" customWidth="1"/>
    <col min="5124" max="5124" width="7.7109375" style="2" bestFit="1" customWidth="1"/>
    <col min="5125" max="5125" width="14.85546875" style="2" bestFit="1" customWidth="1"/>
    <col min="5126" max="5126" width="14.85546875" style="2" customWidth="1"/>
    <col min="5127" max="5127" width="14.85546875" style="2" bestFit="1" customWidth="1"/>
    <col min="5128" max="5129" width="17.85546875" style="2" customWidth="1"/>
    <col min="5130" max="5378" width="9.140625" style="2"/>
    <col min="5379" max="5379" width="42.140625" style="2" bestFit="1" customWidth="1"/>
    <col min="5380" max="5380" width="7.7109375" style="2" bestFit="1" customWidth="1"/>
    <col min="5381" max="5381" width="14.85546875" style="2" bestFit="1" customWidth="1"/>
    <col min="5382" max="5382" width="14.85546875" style="2" customWidth="1"/>
    <col min="5383" max="5383" width="14.85546875" style="2" bestFit="1" customWidth="1"/>
    <col min="5384" max="5385" width="17.85546875" style="2" customWidth="1"/>
    <col min="5386" max="5634" width="9.140625" style="2"/>
    <col min="5635" max="5635" width="42.140625" style="2" bestFit="1" customWidth="1"/>
    <col min="5636" max="5636" width="7.7109375" style="2" bestFit="1" customWidth="1"/>
    <col min="5637" max="5637" width="14.85546875" style="2" bestFit="1" customWidth="1"/>
    <col min="5638" max="5638" width="14.85546875" style="2" customWidth="1"/>
    <col min="5639" max="5639" width="14.85546875" style="2" bestFit="1" customWidth="1"/>
    <col min="5640" max="5641" width="17.85546875" style="2" customWidth="1"/>
    <col min="5642" max="5890" width="9.140625" style="2"/>
    <col min="5891" max="5891" width="42.140625" style="2" bestFit="1" customWidth="1"/>
    <col min="5892" max="5892" width="7.7109375" style="2" bestFit="1" customWidth="1"/>
    <col min="5893" max="5893" width="14.85546875" style="2" bestFit="1" customWidth="1"/>
    <col min="5894" max="5894" width="14.85546875" style="2" customWidth="1"/>
    <col min="5895" max="5895" width="14.85546875" style="2" bestFit="1" customWidth="1"/>
    <col min="5896" max="5897" width="17.85546875" style="2" customWidth="1"/>
    <col min="5898" max="6146" width="9.140625" style="2"/>
    <col min="6147" max="6147" width="42.140625" style="2" bestFit="1" customWidth="1"/>
    <col min="6148" max="6148" width="7.7109375" style="2" bestFit="1" customWidth="1"/>
    <col min="6149" max="6149" width="14.85546875" style="2" bestFit="1" customWidth="1"/>
    <col min="6150" max="6150" width="14.85546875" style="2" customWidth="1"/>
    <col min="6151" max="6151" width="14.85546875" style="2" bestFit="1" customWidth="1"/>
    <col min="6152" max="6153" width="17.85546875" style="2" customWidth="1"/>
    <col min="6154" max="6402" width="9.140625" style="2"/>
    <col min="6403" max="6403" width="42.140625" style="2" bestFit="1" customWidth="1"/>
    <col min="6404" max="6404" width="7.7109375" style="2" bestFit="1" customWidth="1"/>
    <col min="6405" max="6405" width="14.85546875" style="2" bestFit="1" customWidth="1"/>
    <col min="6406" max="6406" width="14.85546875" style="2" customWidth="1"/>
    <col min="6407" max="6407" width="14.85546875" style="2" bestFit="1" customWidth="1"/>
    <col min="6408" max="6409" width="17.85546875" style="2" customWidth="1"/>
    <col min="6410" max="6658" width="9.140625" style="2"/>
    <col min="6659" max="6659" width="42.140625" style="2" bestFit="1" customWidth="1"/>
    <col min="6660" max="6660" width="7.7109375" style="2" bestFit="1" customWidth="1"/>
    <col min="6661" max="6661" width="14.85546875" style="2" bestFit="1" customWidth="1"/>
    <col min="6662" max="6662" width="14.85546875" style="2" customWidth="1"/>
    <col min="6663" max="6663" width="14.85546875" style="2" bestFit="1" customWidth="1"/>
    <col min="6664" max="6665" width="17.85546875" style="2" customWidth="1"/>
    <col min="6666" max="6914" width="9.140625" style="2"/>
    <col min="6915" max="6915" width="42.140625" style="2" bestFit="1" customWidth="1"/>
    <col min="6916" max="6916" width="7.7109375" style="2" bestFit="1" customWidth="1"/>
    <col min="6917" max="6917" width="14.85546875" style="2" bestFit="1" customWidth="1"/>
    <col min="6918" max="6918" width="14.85546875" style="2" customWidth="1"/>
    <col min="6919" max="6919" width="14.85546875" style="2" bestFit="1" customWidth="1"/>
    <col min="6920" max="6921" width="17.85546875" style="2" customWidth="1"/>
    <col min="6922" max="7170" width="9.140625" style="2"/>
    <col min="7171" max="7171" width="42.140625" style="2" bestFit="1" customWidth="1"/>
    <col min="7172" max="7172" width="7.7109375" style="2" bestFit="1" customWidth="1"/>
    <col min="7173" max="7173" width="14.85546875" style="2" bestFit="1" customWidth="1"/>
    <col min="7174" max="7174" width="14.85546875" style="2" customWidth="1"/>
    <col min="7175" max="7175" width="14.85546875" style="2" bestFit="1" customWidth="1"/>
    <col min="7176" max="7177" width="17.85546875" style="2" customWidth="1"/>
    <col min="7178" max="7426" width="9.140625" style="2"/>
    <col min="7427" max="7427" width="42.140625" style="2" bestFit="1" customWidth="1"/>
    <col min="7428" max="7428" width="7.7109375" style="2" bestFit="1" customWidth="1"/>
    <col min="7429" max="7429" width="14.85546875" style="2" bestFit="1" customWidth="1"/>
    <col min="7430" max="7430" width="14.85546875" style="2" customWidth="1"/>
    <col min="7431" max="7431" width="14.85546875" style="2" bestFit="1" customWidth="1"/>
    <col min="7432" max="7433" width="17.85546875" style="2" customWidth="1"/>
    <col min="7434" max="7682" width="9.140625" style="2"/>
    <col min="7683" max="7683" width="42.140625" style="2" bestFit="1" customWidth="1"/>
    <col min="7684" max="7684" width="7.7109375" style="2" bestFit="1" customWidth="1"/>
    <col min="7685" max="7685" width="14.85546875" style="2" bestFit="1" customWidth="1"/>
    <col min="7686" max="7686" width="14.85546875" style="2" customWidth="1"/>
    <col min="7687" max="7687" width="14.85546875" style="2" bestFit="1" customWidth="1"/>
    <col min="7688" max="7689" width="17.85546875" style="2" customWidth="1"/>
    <col min="7690" max="7938" width="9.140625" style="2"/>
    <col min="7939" max="7939" width="42.140625" style="2" bestFit="1" customWidth="1"/>
    <col min="7940" max="7940" width="7.7109375" style="2" bestFit="1" customWidth="1"/>
    <col min="7941" max="7941" width="14.85546875" style="2" bestFit="1" customWidth="1"/>
    <col min="7942" max="7942" width="14.85546875" style="2" customWidth="1"/>
    <col min="7943" max="7943" width="14.85546875" style="2" bestFit="1" customWidth="1"/>
    <col min="7944" max="7945" width="17.85546875" style="2" customWidth="1"/>
    <col min="7946" max="8194" width="9.140625" style="2"/>
    <col min="8195" max="8195" width="42.140625" style="2" bestFit="1" customWidth="1"/>
    <col min="8196" max="8196" width="7.7109375" style="2" bestFit="1" customWidth="1"/>
    <col min="8197" max="8197" width="14.85546875" style="2" bestFit="1" customWidth="1"/>
    <col min="8198" max="8198" width="14.85546875" style="2" customWidth="1"/>
    <col min="8199" max="8199" width="14.85546875" style="2" bestFit="1" customWidth="1"/>
    <col min="8200" max="8201" width="17.85546875" style="2" customWidth="1"/>
    <col min="8202" max="8450" width="9.140625" style="2"/>
    <col min="8451" max="8451" width="42.140625" style="2" bestFit="1" customWidth="1"/>
    <col min="8452" max="8452" width="7.7109375" style="2" bestFit="1" customWidth="1"/>
    <col min="8453" max="8453" width="14.85546875" style="2" bestFit="1" customWidth="1"/>
    <col min="8454" max="8454" width="14.85546875" style="2" customWidth="1"/>
    <col min="8455" max="8455" width="14.85546875" style="2" bestFit="1" customWidth="1"/>
    <col min="8456" max="8457" width="17.85546875" style="2" customWidth="1"/>
    <col min="8458" max="8706" width="9.140625" style="2"/>
    <col min="8707" max="8707" width="42.140625" style="2" bestFit="1" customWidth="1"/>
    <col min="8708" max="8708" width="7.7109375" style="2" bestFit="1" customWidth="1"/>
    <col min="8709" max="8709" width="14.85546875" style="2" bestFit="1" customWidth="1"/>
    <col min="8710" max="8710" width="14.85546875" style="2" customWidth="1"/>
    <col min="8711" max="8711" width="14.85546875" style="2" bestFit="1" customWidth="1"/>
    <col min="8712" max="8713" width="17.85546875" style="2" customWidth="1"/>
    <col min="8714" max="8962" width="9.140625" style="2"/>
    <col min="8963" max="8963" width="42.140625" style="2" bestFit="1" customWidth="1"/>
    <col min="8964" max="8964" width="7.7109375" style="2" bestFit="1" customWidth="1"/>
    <col min="8965" max="8965" width="14.85546875" style="2" bestFit="1" customWidth="1"/>
    <col min="8966" max="8966" width="14.85546875" style="2" customWidth="1"/>
    <col min="8967" max="8967" width="14.85546875" style="2" bestFit="1" customWidth="1"/>
    <col min="8968" max="8969" width="17.85546875" style="2" customWidth="1"/>
    <col min="8970" max="9218" width="9.140625" style="2"/>
    <col min="9219" max="9219" width="42.140625" style="2" bestFit="1" customWidth="1"/>
    <col min="9220" max="9220" width="7.7109375" style="2" bestFit="1" customWidth="1"/>
    <col min="9221" max="9221" width="14.85546875" style="2" bestFit="1" customWidth="1"/>
    <col min="9222" max="9222" width="14.85546875" style="2" customWidth="1"/>
    <col min="9223" max="9223" width="14.85546875" style="2" bestFit="1" customWidth="1"/>
    <col min="9224" max="9225" width="17.85546875" style="2" customWidth="1"/>
    <col min="9226" max="9474" width="9.140625" style="2"/>
    <col min="9475" max="9475" width="42.140625" style="2" bestFit="1" customWidth="1"/>
    <col min="9476" max="9476" width="7.7109375" style="2" bestFit="1" customWidth="1"/>
    <col min="9477" max="9477" width="14.85546875" style="2" bestFit="1" customWidth="1"/>
    <col min="9478" max="9478" width="14.85546875" style="2" customWidth="1"/>
    <col min="9479" max="9479" width="14.85546875" style="2" bestFit="1" customWidth="1"/>
    <col min="9480" max="9481" width="17.85546875" style="2" customWidth="1"/>
    <col min="9482" max="9730" width="9.140625" style="2"/>
    <col min="9731" max="9731" width="42.140625" style="2" bestFit="1" customWidth="1"/>
    <col min="9732" max="9732" width="7.7109375" style="2" bestFit="1" customWidth="1"/>
    <col min="9733" max="9733" width="14.85546875" style="2" bestFit="1" customWidth="1"/>
    <col min="9734" max="9734" width="14.85546875" style="2" customWidth="1"/>
    <col min="9735" max="9735" width="14.85546875" style="2" bestFit="1" customWidth="1"/>
    <col min="9736" max="9737" width="17.85546875" style="2" customWidth="1"/>
    <col min="9738" max="9986" width="9.140625" style="2"/>
    <col min="9987" max="9987" width="42.140625" style="2" bestFit="1" customWidth="1"/>
    <col min="9988" max="9988" width="7.7109375" style="2" bestFit="1" customWidth="1"/>
    <col min="9989" max="9989" width="14.85546875" style="2" bestFit="1" customWidth="1"/>
    <col min="9990" max="9990" width="14.85546875" style="2" customWidth="1"/>
    <col min="9991" max="9991" width="14.85546875" style="2" bestFit="1" customWidth="1"/>
    <col min="9992" max="9993" width="17.85546875" style="2" customWidth="1"/>
    <col min="9994" max="10242" width="9.140625" style="2"/>
    <col min="10243" max="10243" width="42.140625" style="2" bestFit="1" customWidth="1"/>
    <col min="10244" max="10244" width="7.7109375" style="2" bestFit="1" customWidth="1"/>
    <col min="10245" max="10245" width="14.85546875" style="2" bestFit="1" customWidth="1"/>
    <col min="10246" max="10246" width="14.85546875" style="2" customWidth="1"/>
    <col min="10247" max="10247" width="14.85546875" style="2" bestFit="1" customWidth="1"/>
    <col min="10248" max="10249" width="17.85546875" style="2" customWidth="1"/>
    <col min="10250" max="10498" width="9.140625" style="2"/>
    <col min="10499" max="10499" width="42.140625" style="2" bestFit="1" customWidth="1"/>
    <col min="10500" max="10500" width="7.7109375" style="2" bestFit="1" customWidth="1"/>
    <col min="10501" max="10501" width="14.85546875" style="2" bestFit="1" customWidth="1"/>
    <col min="10502" max="10502" width="14.85546875" style="2" customWidth="1"/>
    <col min="10503" max="10503" width="14.85546875" style="2" bestFit="1" customWidth="1"/>
    <col min="10504" max="10505" width="17.85546875" style="2" customWidth="1"/>
    <col min="10506" max="10754" width="9.140625" style="2"/>
    <col min="10755" max="10755" width="42.140625" style="2" bestFit="1" customWidth="1"/>
    <col min="10756" max="10756" width="7.7109375" style="2" bestFit="1" customWidth="1"/>
    <col min="10757" max="10757" width="14.85546875" style="2" bestFit="1" customWidth="1"/>
    <col min="10758" max="10758" width="14.85546875" style="2" customWidth="1"/>
    <col min="10759" max="10759" width="14.85546875" style="2" bestFit="1" customWidth="1"/>
    <col min="10760" max="10761" width="17.85546875" style="2" customWidth="1"/>
    <col min="10762" max="11010" width="9.140625" style="2"/>
    <col min="11011" max="11011" width="42.140625" style="2" bestFit="1" customWidth="1"/>
    <col min="11012" max="11012" width="7.7109375" style="2" bestFit="1" customWidth="1"/>
    <col min="11013" max="11013" width="14.85546875" style="2" bestFit="1" customWidth="1"/>
    <col min="11014" max="11014" width="14.85546875" style="2" customWidth="1"/>
    <col min="11015" max="11015" width="14.85546875" style="2" bestFit="1" customWidth="1"/>
    <col min="11016" max="11017" width="17.85546875" style="2" customWidth="1"/>
    <col min="11018" max="11266" width="9.140625" style="2"/>
    <col min="11267" max="11267" width="42.140625" style="2" bestFit="1" customWidth="1"/>
    <col min="11268" max="11268" width="7.7109375" style="2" bestFit="1" customWidth="1"/>
    <col min="11269" max="11269" width="14.85546875" style="2" bestFit="1" customWidth="1"/>
    <col min="11270" max="11270" width="14.85546875" style="2" customWidth="1"/>
    <col min="11271" max="11271" width="14.85546875" style="2" bestFit="1" customWidth="1"/>
    <col min="11272" max="11273" width="17.85546875" style="2" customWidth="1"/>
    <col min="11274" max="11522" width="9.140625" style="2"/>
    <col min="11523" max="11523" width="42.140625" style="2" bestFit="1" customWidth="1"/>
    <col min="11524" max="11524" width="7.7109375" style="2" bestFit="1" customWidth="1"/>
    <col min="11525" max="11525" width="14.85546875" style="2" bestFit="1" customWidth="1"/>
    <col min="11526" max="11526" width="14.85546875" style="2" customWidth="1"/>
    <col min="11527" max="11527" width="14.85546875" style="2" bestFit="1" customWidth="1"/>
    <col min="11528" max="11529" width="17.85546875" style="2" customWidth="1"/>
    <col min="11530" max="11778" width="9.140625" style="2"/>
    <col min="11779" max="11779" width="42.140625" style="2" bestFit="1" customWidth="1"/>
    <col min="11780" max="11780" width="7.7109375" style="2" bestFit="1" customWidth="1"/>
    <col min="11781" max="11781" width="14.85546875" style="2" bestFit="1" customWidth="1"/>
    <col min="11782" max="11782" width="14.85546875" style="2" customWidth="1"/>
    <col min="11783" max="11783" width="14.85546875" style="2" bestFit="1" customWidth="1"/>
    <col min="11784" max="11785" width="17.85546875" style="2" customWidth="1"/>
    <col min="11786" max="12034" width="9.140625" style="2"/>
    <col min="12035" max="12035" width="42.140625" style="2" bestFit="1" customWidth="1"/>
    <col min="12036" max="12036" width="7.7109375" style="2" bestFit="1" customWidth="1"/>
    <col min="12037" max="12037" width="14.85546875" style="2" bestFit="1" customWidth="1"/>
    <col min="12038" max="12038" width="14.85546875" style="2" customWidth="1"/>
    <col min="12039" max="12039" width="14.85546875" style="2" bestFit="1" customWidth="1"/>
    <col min="12040" max="12041" width="17.85546875" style="2" customWidth="1"/>
    <col min="12042" max="12290" width="9.140625" style="2"/>
    <col min="12291" max="12291" width="42.140625" style="2" bestFit="1" customWidth="1"/>
    <col min="12292" max="12292" width="7.7109375" style="2" bestFit="1" customWidth="1"/>
    <col min="12293" max="12293" width="14.85546875" style="2" bestFit="1" customWidth="1"/>
    <col min="12294" max="12294" width="14.85546875" style="2" customWidth="1"/>
    <col min="12295" max="12295" width="14.85546875" style="2" bestFit="1" customWidth="1"/>
    <col min="12296" max="12297" width="17.85546875" style="2" customWidth="1"/>
    <col min="12298" max="12546" width="9.140625" style="2"/>
    <col min="12547" max="12547" width="42.140625" style="2" bestFit="1" customWidth="1"/>
    <col min="12548" max="12548" width="7.7109375" style="2" bestFit="1" customWidth="1"/>
    <col min="12549" max="12549" width="14.85546875" style="2" bestFit="1" customWidth="1"/>
    <col min="12550" max="12550" width="14.85546875" style="2" customWidth="1"/>
    <col min="12551" max="12551" width="14.85546875" style="2" bestFit="1" customWidth="1"/>
    <col min="12552" max="12553" width="17.85546875" style="2" customWidth="1"/>
    <col min="12554" max="12802" width="9.140625" style="2"/>
    <col min="12803" max="12803" width="42.140625" style="2" bestFit="1" customWidth="1"/>
    <col min="12804" max="12804" width="7.7109375" style="2" bestFit="1" customWidth="1"/>
    <col min="12805" max="12805" width="14.85546875" style="2" bestFit="1" customWidth="1"/>
    <col min="12806" max="12806" width="14.85546875" style="2" customWidth="1"/>
    <col min="12807" max="12807" width="14.85546875" style="2" bestFit="1" customWidth="1"/>
    <col min="12808" max="12809" width="17.85546875" style="2" customWidth="1"/>
    <col min="12810" max="13058" width="9.140625" style="2"/>
    <col min="13059" max="13059" width="42.140625" style="2" bestFit="1" customWidth="1"/>
    <col min="13060" max="13060" width="7.7109375" style="2" bestFit="1" customWidth="1"/>
    <col min="13061" max="13061" width="14.85546875" style="2" bestFit="1" customWidth="1"/>
    <col min="13062" max="13062" width="14.85546875" style="2" customWidth="1"/>
    <col min="13063" max="13063" width="14.85546875" style="2" bestFit="1" customWidth="1"/>
    <col min="13064" max="13065" width="17.85546875" style="2" customWidth="1"/>
    <col min="13066" max="13314" width="9.140625" style="2"/>
    <col min="13315" max="13315" width="42.140625" style="2" bestFit="1" customWidth="1"/>
    <col min="13316" max="13316" width="7.7109375" style="2" bestFit="1" customWidth="1"/>
    <col min="13317" max="13317" width="14.85546875" style="2" bestFit="1" customWidth="1"/>
    <col min="13318" max="13318" width="14.85546875" style="2" customWidth="1"/>
    <col min="13319" max="13319" width="14.85546875" style="2" bestFit="1" customWidth="1"/>
    <col min="13320" max="13321" width="17.85546875" style="2" customWidth="1"/>
    <col min="13322" max="13570" width="9.140625" style="2"/>
    <col min="13571" max="13571" width="42.140625" style="2" bestFit="1" customWidth="1"/>
    <col min="13572" max="13572" width="7.7109375" style="2" bestFit="1" customWidth="1"/>
    <col min="13573" max="13573" width="14.85546875" style="2" bestFit="1" customWidth="1"/>
    <col min="13574" max="13574" width="14.85546875" style="2" customWidth="1"/>
    <col min="13575" max="13575" width="14.85546875" style="2" bestFit="1" customWidth="1"/>
    <col min="13576" max="13577" width="17.85546875" style="2" customWidth="1"/>
    <col min="13578" max="13826" width="9.140625" style="2"/>
    <col min="13827" max="13827" width="42.140625" style="2" bestFit="1" customWidth="1"/>
    <col min="13828" max="13828" width="7.7109375" style="2" bestFit="1" customWidth="1"/>
    <col min="13829" max="13829" width="14.85546875" style="2" bestFit="1" customWidth="1"/>
    <col min="13830" max="13830" width="14.85546875" style="2" customWidth="1"/>
    <col min="13831" max="13831" width="14.85546875" style="2" bestFit="1" customWidth="1"/>
    <col min="13832" max="13833" width="17.85546875" style="2" customWidth="1"/>
    <col min="13834" max="14082" width="9.140625" style="2"/>
    <col min="14083" max="14083" width="42.140625" style="2" bestFit="1" customWidth="1"/>
    <col min="14084" max="14084" width="7.7109375" style="2" bestFit="1" customWidth="1"/>
    <col min="14085" max="14085" width="14.85546875" style="2" bestFit="1" customWidth="1"/>
    <col min="14086" max="14086" width="14.85546875" style="2" customWidth="1"/>
    <col min="14087" max="14087" width="14.85546875" style="2" bestFit="1" customWidth="1"/>
    <col min="14088" max="14089" width="17.85546875" style="2" customWidth="1"/>
    <col min="14090" max="14338" width="9.140625" style="2"/>
    <col min="14339" max="14339" width="42.140625" style="2" bestFit="1" customWidth="1"/>
    <col min="14340" max="14340" width="7.7109375" style="2" bestFit="1" customWidth="1"/>
    <col min="14341" max="14341" width="14.85546875" style="2" bestFit="1" customWidth="1"/>
    <col min="14342" max="14342" width="14.85546875" style="2" customWidth="1"/>
    <col min="14343" max="14343" width="14.85546875" style="2" bestFit="1" customWidth="1"/>
    <col min="14344" max="14345" width="17.85546875" style="2" customWidth="1"/>
    <col min="14346" max="14594" width="9.140625" style="2"/>
    <col min="14595" max="14595" width="42.140625" style="2" bestFit="1" customWidth="1"/>
    <col min="14596" max="14596" width="7.7109375" style="2" bestFit="1" customWidth="1"/>
    <col min="14597" max="14597" width="14.85546875" style="2" bestFit="1" customWidth="1"/>
    <col min="14598" max="14598" width="14.85546875" style="2" customWidth="1"/>
    <col min="14599" max="14599" width="14.85546875" style="2" bestFit="1" customWidth="1"/>
    <col min="14600" max="14601" width="17.85546875" style="2" customWidth="1"/>
    <col min="14602" max="14850" width="9.140625" style="2"/>
    <col min="14851" max="14851" width="42.140625" style="2" bestFit="1" customWidth="1"/>
    <col min="14852" max="14852" width="7.7109375" style="2" bestFit="1" customWidth="1"/>
    <col min="14853" max="14853" width="14.85546875" style="2" bestFit="1" customWidth="1"/>
    <col min="14854" max="14854" width="14.85546875" style="2" customWidth="1"/>
    <col min="14855" max="14855" width="14.85546875" style="2" bestFit="1" customWidth="1"/>
    <col min="14856" max="14857" width="17.85546875" style="2" customWidth="1"/>
    <col min="14858" max="15106" width="9.140625" style="2"/>
    <col min="15107" max="15107" width="42.140625" style="2" bestFit="1" customWidth="1"/>
    <col min="15108" max="15108" width="7.7109375" style="2" bestFit="1" customWidth="1"/>
    <col min="15109" max="15109" width="14.85546875" style="2" bestFit="1" customWidth="1"/>
    <col min="15110" max="15110" width="14.85546875" style="2" customWidth="1"/>
    <col min="15111" max="15111" width="14.85546875" style="2" bestFit="1" customWidth="1"/>
    <col min="15112" max="15113" width="17.85546875" style="2" customWidth="1"/>
    <col min="15114" max="15362" width="9.140625" style="2"/>
    <col min="15363" max="15363" width="42.140625" style="2" bestFit="1" customWidth="1"/>
    <col min="15364" max="15364" width="7.7109375" style="2" bestFit="1" customWidth="1"/>
    <col min="15365" max="15365" width="14.85546875" style="2" bestFit="1" customWidth="1"/>
    <col min="15366" max="15366" width="14.85546875" style="2" customWidth="1"/>
    <col min="15367" max="15367" width="14.85546875" style="2" bestFit="1" customWidth="1"/>
    <col min="15368" max="15369" width="17.85546875" style="2" customWidth="1"/>
    <col min="15370" max="15618" width="9.140625" style="2"/>
    <col min="15619" max="15619" width="42.140625" style="2" bestFit="1" customWidth="1"/>
    <col min="15620" max="15620" width="7.7109375" style="2" bestFit="1" customWidth="1"/>
    <col min="15621" max="15621" width="14.85546875" style="2" bestFit="1" customWidth="1"/>
    <col min="15622" max="15622" width="14.85546875" style="2" customWidth="1"/>
    <col min="15623" max="15623" width="14.85546875" style="2" bestFit="1" customWidth="1"/>
    <col min="15624" max="15625" width="17.85546875" style="2" customWidth="1"/>
    <col min="15626" max="15874" width="9.140625" style="2"/>
    <col min="15875" max="15875" width="42.140625" style="2" bestFit="1" customWidth="1"/>
    <col min="15876" max="15876" width="7.7109375" style="2" bestFit="1" customWidth="1"/>
    <col min="15877" max="15877" width="14.85546875" style="2" bestFit="1" customWidth="1"/>
    <col min="15878" max="15878" width="14.85546875" style="2" customWidth="1"/>
    <col min="15879" max="15879" width="14.85546875" style="2" bestFit="1" customWidth="1"/>
    <col min="15880" max="15881" width="17.85546875" style="2" customWidth="1"/>
    <col min="15882" max="16130" width="9.140625" style="2"/>
    <col min="16131" max="16131" width="42.140625" style="2" bestFit="1" customWidth="1"/>
    <col min="16132" max="16132" width="7.7109375" style="2" bestFit="1" customWidth="1"/>
    <col min="16133" max="16133" width="14.85546875" style="2" bestFit="1" customWidth="1"/>
    <col min="16134" max="16134" width="14.85546875" style="2" customWidth="1"/>
    <col min="16135" max="16135" width="14.85546875" style="2" bestFit="1" customWidth="1"/>
    <col min="16136" max="16137" width="17.85546875" style="2" customWidth="1"/>
    <col min="16138" max="16384" width="9.140625" style="2"/>
  </cols>
  <sheetData>
    <row r="1" spans="1:11" ht="22.5">
      <c r="A1" s="740" t="s">
        <v>166</v>
      </c>
      <c r="B1" s="740"/>
      <c r="C1" s="740"/>
      <c r="D1" s="740"/>
      <c r="E1" s="740"/>
      <c r="F1" s="740"/>
      <c r="G1" s="740"/>
      <c r="H1" s="717"/>
      <c r="I1" s="235"/>
    </row>
    <row r="2" spans="1:11" ht="32.25" customHeight="1" thickBot="1">
      <c r="A2" s="462"/>
      <c r="B2" s="462"/>
      <c r="C2" s="462"/>
      <c r="D2" s="462"/>
      <c r="E2" s="462"/>
      <c r="F2" s="739" t="s">
        <v>202</v>
      </c>
      <c r="G2" s="739"/>
      <c r="H2" s="126"/>
      <c r="I2" s="117"/>
    </row>
    <row r="3" spans="1:11" ht="51.75" thickBot="1">
      <c r="A3" s="735" t="s">
        <v>69</v>
      </c>
      <c r="B3" s="737" t="s">
        <v>624</v>
      </c>
      <c r="C3" s="743" t="s">
        <v>340</v>
      </c>
      <c r="D3" s="744"/>
      <c r="E3" s="744"/>
      <c r="F3" s="745"/>
      <c r="G3" s="122" t="s">
        <v>159</v>
      </c>
      <c r="H3" s="127"/>
      <c r="I3" s="236"/>
    </row>
    <row r="4" spans="1:11" ht="41.25" customHeight="1" thickBot="1">
      <c r="A4" s="736"/>
      <c r="B4" s="738"/>
      <c r="C4" s="562"/>
      <c r="D4" s="463" t="s">
        <v>341</v>
      </c>
      <c r="E4" s="463" t="s">
        <v>458</v>
      </c>
      <c r="F4" s="556" t="s">
        <v>459</v>
      </c>
      <c r="G4" s="578" t="s">
        <v>586</v>
      </c>
      <c r="H4" s="127"/>
      <c r="I4" s="237"/>
    </row>
    <row r="5" spans="1:11" ht="20.25" thickBot="1">
      <c r="A5" s="563" t="s">
        <v>371</v>
      </c>
      <c r="B5" s="564" t="s">
        <v>29</v>
      </c>
      <c r="C5" s="535"/>
      <c r="D5" s="543">
        <v>178586</v>
      </c>
      <c r="E5" s="464">
        <f>D5+E13+E22</f>
        <v>177376</v>
      </c>
      <c r="F5" s="557">
        <f>E5-D5</f>
        <v>-1210</v>
      </c>
      <c r="G5" s="543">
        <v>33814</v>
      </c>
      <c r="H5" s="127"/>
      <c r="I5" s="732">
        <f>D5+E9+E20-E11-E21</f>
        <v>177376</v>
      </c>
      <c r="J5" s="718"/>
      <c r="K5" s="39"/>
    </row>
    <row r="6" spans="1:11" ht="19.5" hidden="1" customHeight="1">
      <c r="A6" s="565" t="s">
        <v>160</v>
      </c>
      <c r="B6" s="566" t="s">
        <v>29</v>
      </c>
      <c r="C6" s="537"/>
      <c r="D6" s="124"/>
      <c r="E6" s="465"/>
      <c r="F6" s="558"/>
      <c r="G6" s="124"/>
      <c r="H6" s="127"/>
      <c r="I6" s="732"/>
      <c r="J6" s="718"/>
    </row>
    <row r="7" spans="1:11" ht="17.25" hidden="1" customHeight="1" thickBot="1">
      <c r="A7" s="252" t="s">
        <v>143</v>
      </c>
      <c r="B7" s="567" t="s">
        <v>29</v>
      </c>
      <c r="C7" s="539">
        <v>1083</v>
      </c>
      <c r="D7" s="544">
        <v>1083</v>
      </c>
      <c r="E7" s="465"/>
      <c r="F7" s="559"/>
      <c r="G7" s="544"/>
      <c r="H7" s="127"/>
      <c r="I7" s="732"/>
      <c r="J7" s="718"/>
    </row>
    <row r="8" spans="1:11" ht="19.5" customHeight="1">
      <c r="A8" s="568" t="s">
        <v>70</v>
      </c>
      <c r="B8" s="564"/>
      <c r="C8" s="536"/>
      <c r="D8" s="464"/>
      <c r="E8" s="464"/>
      <c r="F8" s="560"/>
      <c r="G8" s="687"/>
      <c r="H8" s="127"/>
      <c r="I8" s="719"/>
      <c r="J8" s="720"/>
    </row>
    <row r="9" spans="1:11" ht="20.25" customHeight="1" thickBot="1">
      <c r="A9" s="569" t="s">
        <v>66</v>
      </c>
      <c r="B9" s="566" t="s">
        <v>29</v>
      </c>
      <c r="C9" s="538"/>
      <c r="D9" s="465">
        <v>10987</v>
      </c>
      <c r="E9" s="465">
        <v>11008</v>
      </c>
      <c r="F9" s="124">
        <f>E9-D9</f>
        <v>21</v>
      </c>
      <c r="G9" s="688">
        <v>1571</v>
      </c>
      <c r="H9" s="127"/>
      <c r="I9" s="719">
        <f>D5+I5</f>
        <v>355962</v>
      </c>
      <c r="J9" s="720">
        <f>I9/2</f>
        <v>177981</v>
      </c>
    </row>
    <row r="10" spans="1:11" ht="18.75" customHeight="1">
      <c r="A10" s="570" t="s">
        <v>71</v>
      </c>
      <c r="B10" s="564"/>
      <c r="C10" s="540"/>
      <c r="D10" s="550"/>
      <c r="E10" s="550"/>
      <c r="F10" s="561"/>
      <c r="G10" s="68"/>
      <c r="H10" s="127"/>
      <c r="I10" s="721"/>
      <c r="J10" s="718"/>
    </row>
    <row r="11" spans="1:11" ht="20.25" customHeight="1" thickBot="1">
      <c r="A11" s="569" t="s">
        <v>66</v>
      </c>
      <c r="B11" s="566" t="s">
        <v>29</v>
      </c>
      <c r="C11" s="538"/>
      <c r="D11" s="465">
        <v>12198</v>
      </c>
      <c r="E11" s="465">
        <v>13872</v>
      </c>
      <c r="F11" s="124">
        <f>E11-D11</f>
        <v>1674</v>
      </c>
      <c r="G11" s="689">
        <v>1995</v>
      </c>
      <c r="H11" s="127"/>
      <c r="I11" s="719"/>
      <c r="J11" s="718"/>
    </row>
    <row r="12" spans="1:11" ht="18.75" customHeight="1">
      <c r="A12" s="571" t="s">
        <v>63</v>
      </c>
      <c r="B12" s="564"/>
      <c r="C12" s="540"/>
      <c r="D12" s="550"/>
      <c r="E12" s="550"/>
      <c r="F12" s="545"/>
      <c r="G12" s="687"/>
      <c r="H12" s="127"/>
      <c r="I12" s="719">
        <f>D5+E13+E22</f>
        <v>177376</v>
      </c>
      <c r="J12" s="718"/>
    </row>
    <row r="13" spans="1:11" ht="19.5" customHeight="1" thickBot="1">
      <c r="A13" s="572" t="s">
        <v>66</v>
      </c>
      <c r="B13" s="573" t="s">
        <v>29</v>
      </c>
      <c r="C13" s="541"/>
      <c r="D13" s="466">
        <f>D9-D11</f>
        <v>-1211</v>
      </c>
      <c r="E13" s="466">
        <f>E9-E11</f>
        <v>-2864</v>
      </c>
      <c r="F13" s="544">
        <f>E13-D13</f>
        <v>-1653</v>
      </c>
      <c r="G13" s="544">
        <f>G9-G11</f>
        <v>-424</v>
      </c>
      <c r="H13" s="127"/>
      <c r="I13" s="722"/>
      <c r="J13" s="718"/>
    </row>
    <row r="14" spans="1:11" ht="36.75" customHeight="1">
      <c r="A14" s="733" t="s">
        <v>370</v>
      </c>
      <c r="B14" s="733"/>
      <c r="C14" s="733"/>
      <c r="D14" s="733"/>
      <c r="E14" s="733"/>
      <c r="F14" s="733"/>
      <c r="G14" s="733"/>
      <c r="I14" s="718"/>
      <c r="J14" s="718"/>
    </row>
    <row r="15" spans="1:11" ht="47.25" customHeight="1">
      <c r="A15" s="734" t="s">
        <v>372</v>
      </c>
      <c r="B15" s="734"/>
      <c r="C15" s="734"/>
      <c r="D15" s="734"/>
      <c r="E15" s="734"/>
      <c r="F15" s="734"/>
      <c r="G15" s="734"/>
      <c r="I15" s="39"/>
    </row>
    <row r="16" spans="1:11" ht="16.5" customHeight="1">
      <c r="A16" s="734" t="s">
        <v>587</v>
      </c>
      <c r="B16" s="734"/>
      <c r="C16" s="734"/>
      <c r="D16" s="734"/>
      <c r="E16" s="734"/>
      <c r="F16" s="734"/>
      <c r="G16" s="734"/>
    </row>
    <row r="17" spans="1:7" ht="12.75" customHeight="1" thickBot="1">
      <c r="D17" s="2"/>
      <c r="E17" s="2"/>
      <c r="F17" s="2"/>
    </row>
    <row r="18" spans="1:7" ht="53.45" customHeight="1" thickBot="1">
      <c r="A18" s="741" t="s">
        <v>69</v>
      </c>
      <c r="B18" s="737" t="s">
        <v>624</v>
      </c>
      <c r="C18" s="750" t="s">
        <v>340</v>
      </c>
      <c r="D18" s="751"/>
      <c r="E18" s="751"/>
      <c r="F18" s="752"/>
      <c r="G18" s="574" t="s">
        <v>159</v>
      </c>
    </row>
    <row r="19" spans="1:7" ht="44.25" customHeight="1" thickBot="1">
      <c r="A19" s="742"/>
      <c r="B19" s="738"/>
      <c r="C19" s="575"/>
      <c r="D19" s="467" t="s">
        <v>341</v>
      </c>
      <c r="E19" s="467" t="s">
        <v>457</v>
      </c>
      <c r="F19" s="576" t="s">
        <v>459</v>
      </c>
      <c r="G19" s="577" t="s">
        <v>460</v>
      </c>
    </row>
    <row r="20" spans="1:7" ht="19.5" customHeight="1" thickBot="1">
      <c r="A20" s="579" t="s">
        <v>35</v>
      </c>
      <c r="B20" s="573" t="s">
        <v>29</v>
      </c>
      <c r="C20" s="542"/>
      <c r="D20" s="125">
        <v>2751</v>
      </c>
      <c r="E20" s="125">
        <v>2749</v>
      </c>
      <c r="F20" s="585">
        <f>E20-D20</f>
        <v>-2</v>
      </c>
      <c r="G20" s="689">
        <v>512</v>
      </c>
    </row>
    <row r="21" spans="1:7" ht="20.25" customHeight="1" thickBot="1">
      <c r="A21" s="580" t="s">
        <v>36</v>
      </c>
      <c r="B21" s="581" t="s">
        <v>29</v>
      </c>
      <c r="C21" s="542"/>
      <c r="D21" s="125">
        <v>1093</v>
      </c>
      <c r="E21" s="125">
        <v>1095</v>
      </c>
      <c r="F21" s="585">
        <f>E21-D21</f>
        <v>2</v>
      </c>
      <c r="G21" s="690">
        <v>327</v>
      </c>
    </row>
    <row r="22" spans="1:7" ht="18.75" customHeight="1">
      <c r="A22" s="570" t="s">
        <v>174</v>
      </c>
      <c r="B22" s="746" t="s">
        <v>29</v>
      </c>
      <c r="C22" s="753"/>
      <c r="D22" s="748">
        <f>D20-D21</f>
        <v>1658</v>
      </c>
      <c r="E22" s="748">
        <f>E20-E21</f>
        <v>1654</v>
      </c>
      <c r="F22" s="748">
        <f>E22-D22</f>
        <v>-4</v>
      </c>
      <c r="G22" s="748">
        <f>G20-G21</f>
        <v>185</v>
      </c>
    </row>
    <row r="23" spans="1:7" ht="17.25" thickBot="1">
      <c r="A23" s="582" t="s">
        <v>66</v>
      </c>
      <c r="B23" s="747"/>
      <c r="C23" s="754"/>
      <c r="D23" s="749"/>
      <c r="E23" s="749"/>
      <c r="F23" s="749"/>
      <c r="G23" s="749"/>
    </row>
    <row r="24" spans="1:7" ht="19.5" customHeight="1" thickBot="1">
      <c r="A24" s="583" t="s">
        <v>67</v>
      </c>
      <c r="B24" s="573"/>
      <c r="C24" s="542"/>
      <c r="D24" s="125">
        <v>2102</v>
      </c>
      <c r="E24" s="125">
        <v>2148</v>
      </c>
      <c r="F24" s="585">
        <f>E24-D24</f>
        <v>46</v>
      </c>
      <c r="G24" s="690">
        <v>231</v>
      </c>
    </row>
    <row r="25" spans="1:7" ht="20.25" customHeight="1" thickBot="1">
      <c r="A25" s="584" t="s">
        <v>68</v>
      </c>
      <c r="B25" s="581"/>
      <c r="C25" s="542"/>
      <c r="D25" s="125">
        <v>1077</v>
      </c>
      <c r="E25" s="125">
        <v>1479</v>
      </c>
      <c r="F25" s="585">
        <f>E25-D25</f>
        <v>402</v>
      </c>
      <c r="G25" s="690">
        <v>212</v>
      </c>
    </row>
    <row r="26" spans="1:7" ht="15.75" customHeight="1">
      <c r="A26" s="240" t="s">
        <v>399</v>
      </c>
    </row>
    <row r="36" ht="12" customHeight="1"/>
  </sheetData>
  <mergeCells count="18">
    <mergeCell ref="B22:B23"/>
    <mergeCell ref="F22:F23"/>
    <mergeCell ref="G22:G23"/>
    <mergeCell ref="C18:F18"/>
    <mergeCell ref="C22:C23"/>
    <mergeCell ref="D22:D23"/>
    <mergeCell ref="E22:E23"/>
    <mergeCell ref="F2:G2"/>
    <mergeCell ref="A1:G1"/>
    <mergeCell ref="A16:G16"/>
    <mergeCell ref="A18:A19"/>
    <mergeCell ref="B18:B19"/>
    <mergeCell ref="C3:F3"/>
    <mergeCell ref="I5:I7"/>
    <mergeCell ref="A14:G14"/>
    <mergeCell ref="A15:G15"/>
    <mergeCell ref="A3:A4"/>
    <mergeCell ref="B3:B4"/>
  </mergeCells>
  <printOptions horizontalCentered="1"/>
  <pageMargins left="0.6692913385826772" right="0.35433070866141736" top="0.35433070866141736" bottom="0.43307086614173229" header="0.19685039370078741" footer="0.15748031496062992"/>
  <pageSetup paperSize="9" scale="78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70"/>
  <sheetViews>
    <sheetView zoomScale="70" zoomScaleNormal="70" workbookViewId="0">
      <selection activeCell="M53" sqref="M53"/>
    </sheetView>
  </sheetViews>
  <sheetFormatPr defaultColWidth="9.140625" defaultRowHeight="12.75"/>
  <cols>
    <col min="1" max="1" width="7.42578125" style="2" customWidth="1"/>
    <col min="2" max="2" width="79.28515625" style="2" customWidth="1"/>
    <col min="3" max="3" width="9.28515625" style="2" customWidth="1"/>
    <col min="4" max="4" width="10.85546875" style="2" customWidth="1"/>
    <col min="5" max="5" width="10.85546875" style="2" hidden="1" customWidth="1"/>
    <col min="6" max="6" width="10.8554687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ht="30.75" customHeight="1">
      <c r="A1" s="789" t="s">
        <v>164</v>
      </c>
      <c r="B1" s="789"/>
      <c r="C1" s="789"/>
      <c r="D1" s="789"/>
      <c r="E1" s="789"/>
      <c r="F1" s="789"/>
      <c r="G1" s="789"/>
      <c r="H1" s="789"/>
      <c r="I1" s="789"/>
    </row>
    <row r="2" spans="1:12" ht="23.25" thickBot="1">
      <c r="B2" s="265"/>
      <c r="C2" s="265"/>
      <c r="D2" s="794"/>
      <c r="E2" s="794"/>
      <c r="F2" s="794"/>
      <c r="G2" s="794"/>
      <c r="H2" s="794"/>
      <c r="I2" s="265"/>
    </row>
    <row r="3" spans="1:12" ht="17.25" customHeight="1" thickBot="1">
      <c r="A3" s="782"/>
      <c r="B3" s="767" t="s">
        <v>69</v>
      </c>
      <c r="C3" s="770" t="s">
        <v>624</v>
      </c>
      <c r="D3" s="773" t="s">
        <v>346</v>
      </c>
      <c r="E3" s="773" t="s">
        <v>344</v>
      </c>
      <c r="F3" s="773" t="s">
        <v>575</v>
      </c>
      <c r="G3" s="759" t="s">
        <v>576</v>
      </c>
      <c r="H3" s="760"/>
      <c r="I3" s="258" t="s">
        <v>55</v>
      </c>
    </row>
    <row r="4" spans="1:12" ht="13.5" customHeight="1" thickBot="1">
      <c r="A4" s="783"/>
      <c r="B4" s="768"/>
      <c r="C4" s="771"/>
      <c r="D4" s="774"/>
      <c r="E4" s="774"/>
      <c r="F4" s="774"/>
      <c r="G4" s="761"/>
      <c r="H4" s="762"/>
      <c r="I4" s="258"/>
    </row>
    <row r="5" spans="1:12" ht="15.75" customHeight="1" thickBot="1">
      <c r="A5" s="784"/>
      <c r="B5" s="769"/>
      <c r="C5" s="772"/>
      <c r="D5" s="775"/>
      <c r="E5" s="775"/>
      <c r="F5" s="775"/>
      <c r="G5" s="476" t="s">
        <v>132</v>
      </c>
      <c r="H5" s="485" t="s">
        <v>30</v>
      </c>
      <c r="I5" s="259" t="s">
        <v>129</v>
      </c>
    </row>
    <row r="6" spans="1:12" ht="41.25" customHeight="1">
      <c r="A6" s="495" t="s">
        <v>60</v>
      </c>
      <c r="B6" s="496" t="s">
        <v>450</v>
      </c>
      <c r="C6" s="497" t="s">
        <v>29</v>
      </c>
      <c r="D6" s="481">
        <v>86346</v>
      </c>
      <c r="E6" s="481"/>
      <c r="F6" s="481">
        <v>84061</v>
      </c>
      <c r="G6" s="481">
        <f>F6-D6</f>
        <v>-2285</v>
      </c>
      <c r="H6" s="509">
        <f>F6/D6*100</f>
        <v>97.353670117897764</v>
      </c>
      <c r="I6" s="243"/>
      <c r="J6" s="26"/>
      <c r="K6" s="26"/>
    </row>
    <row r="7" spans="1:12" ht="16.5">
      <c r="A7" s="486"/>
      <c r="B7" s="487" t="s">
        <v>32</v>
      </c>
      <c r="C7" s="488"/>
      <c r="D7" s="482"/>
      <c r="E7" s="482"/>
      <c r="F7" s="482"/>
      <c r="G7" s="482"/>
      <c r="H7" s="489"/>
      <c r="I7" s="244"/>
    </row>
    <row r="8" spans="1:12" ht="19.5">
      <c r="A8" s="490" t="s">
        <v>422</v>
      </c>
      <c r="B8" s="491" t="s">
        <v>451</v>
      </c>
      <c r="C8" s="488"/>
      <c r="D8" s="492" t="s">
        <v>357</v>
      </c>
      <c r="E8" s="482"/>
      <c r="F8" s="492" t="s">
        <v>357</v>
      </c>
      <c r="G8" s="482"/>
      <c r="H8" s="489"/>
      <c r="I8" s="244"/>
    </row>
    <row r="9" spans="1:12" ht="16.5">
      <c r="A9" s="490" t="s">
        <v>423</v>
      </c>
      <c r="B9" s="498" t="s">
        <v>438</v>
      </c>
      <c r="C9" s="494" t="s">
        <v>29</v>
      </c>
      <c r="D9" s="482">
        <v>10633</v>
      </c>
      <c r="E9" s="482"/>
      <c r="F9" s="482">
        <v>10368</v>
      </c>
      <c r="G9" s="482">
        <f t="shared" ref="G9:G21" si="0">F9-D9</f>
        <v>-265</v>
      </c>
      <c r="H9" s="489">
        <f t="shared" ref="H9:H21" si="1">F9/D9*100</f>
        <v>97.507758863914233</v>
      </c>
      <c r="I9" s="244"/>
      <c r="J9" s="8"/>
      <c r="K9" s="26"/>
      <c r="L9" s="8"/>
    </row>
    <row r="10" spans="1:12" ht="16.5">
      <c r="A10" s="490" t="s">
        <v>424</v>
      </c>
      <c r="B10" s="499" t="s">
        <v>439</v>
      </c>
      <c r="C10" s="494" t="s">
        <v>29</v>
      </c>
      <c r="D10" s="482">
        <v>25502</v>
      </c>
      <c r="E10" s="482"/>
      <c r="F10" s="482">
        <v>23905</v>
      </c>
      <c r="G10" s="482">
        <f t="shared" si="0"/>
        <v>-1597</v>
      </c>
      <c r="H10" s="489">
        <f t="shared" si="1"/>
        <v>93.737746059132618</v>
      </c>
      <c r="I10" s="244"/>
      <c r="J10" s="8"/>
      <c r="K10" s="26"/>
      <c r="L10" s="8"/>
    </row>
    <row r="11" spans="1:12" ht="16.5">
      <c r="A11" s="490" t="s">
        <v>425</v>
      </c>
      <c r="B11" s="353" t="s">
        <v>440</v>
      </c>
      <c r="C11" s="494" t="s">
        <v>29</v>
      </c>
      <c r="D11" s="482">
        <v>3619</v>
      </c>
      <c r="E11" s="482"/>
      <c r="F11" s="482">
        <v>3531</v>
      </c>
      <c r="G11" s="482">
        <f t="shared" si="0"/>
        <v>-88</v>
      </c>
      <c r="H11" s="489">
        <f t="shared" si="1"/>
        <v>97.568389057750764</v>
      </c>
      <c r="I11" s="244"/>
      <c r="J11" s="8"/>
      <c r="K11" s="26"/>
      <c r="L11" s="8"/>
    </row>
    <row r="12" spans="1:12" ht="16.5">
      <c r="A12" s="490" t="s">
        <v>426</v>
      </c>
      <c r="B12" s="352" t="s">
        <v>441</v>
      </c>
      <c r="C12" s="494" t="s">
        <v>29</v>
      </c>
      <c r="D12" s="482">
        <v>6373</v>
      </c>
      <c r="E12" s="482"/>
      <c r="F12" s="482">
        <v>6040</v>
      </c>
      <c r="G12" s="482">
        <f t="shared" si="0"/>
        <v>-333</v>
      </c>
      <c r="H12" s="489">
        <f t="shared" si="1"/>
        <v>94.774831319629698</v>
      </c>
      <c r="I12" s="244"/>
      <c r="J12" s="8"/>
      <c r="K12" s="26"/>
      <c r="L12" s="8"/>
    </row>
    <row r="13" spans="1:12" ht="33">
      <c r="A13" s="490" t="s">
        <v>427</v>
      </c>
      <c r="B13" s="500" t="s">
        <v>442</v>
      </c>
      <c r="C13" s="501" t="s">
        <v>29</v>
      </c>
      <c r="D13" s="482">
        <v>1086</v>
      </c>
      <c r="E13" s="482"/>
      <c r="F13" s="482">
        <v>1291</v>
      </c>
      <c r="G13" s="482">
        <f t="shared" si="0"/>
        <v>205</v>
      </c>
      <c r="H13" s="489">
        <f t="shared" si="1"/>
        <v>118.87661141804789</v>
      </c>
      <c r="I13" s="244"/>
      <c r="J13" s="8"/>
      <c r="K13" s="26"/>
      <c r="L13" s="8"/>
    </row>
    <row r="14" spans="1:12" s="27" customFormat="1" ht="16.5">
      <c r="A14" s="490" t="s">
        <v>428</v>
      </c>
      <c r="B14" s="500" t="s">
        <v>443</v>
      </c>
      <c r="C14" s="501" t="s">
        <v>29</v>
      </c>
      <c r="D14" s="482">
        <v>1324</v>
      </c>
      <c r="E14" s="482"/>
      <c r="F14" s="482">
        <v>1255</v>
      </c>
      <c r="G14" s="482">
        <f t="shared" si="0"/>
        <v>-69</v>
      </c>
      <c r="H14" s="489">
        <f t="shared" si="1"/>
        <v>94.78851963746223</v>
      </c>
      <c r="I14" s="245"/>
      <c r="J14" s="34"/>
      <c r="K14" s="35"/>
      <c r="L14" s="34"/>
    </row>
    <row r="15" spans="1:12" ht="16.5">
      <c r="A15" s="490" t="s">
        <v>429</v>
      </c>
      <c r="B15" s="351" t="s">
        <v>173</v>
      </c>
      <c r="C15" s="494" t="s">
        <v>29</v>
      </c>
      <c r="D15" s="482">
        <v>11214</v>
      </c>
      <c r="E15" s="482"/>
      <c r="F15" s="482">
        <v>10873</v>
      </c>
      <c r="G15" s="482">
        <f t="shared" si="0"/>
        <v>-341</v>
      </c>
      <c r="H15" s="489">
        <f t="shared" si="1"/>
        <v>96.959158195113247</v>
      </c>
      <c r="I15" s="244"/>
      <c r="J15" s="8"/>
      <c r="K15" s="26"/>
      <c r="L15" s="8"/>
    </row>
    <row r="16" spans="1:12" ht="16.5">
      <c r="A16" s="490" t="s">
        <v>430</v>
      </c>
      <c r="B16" s="502" t="s">
        <v>444</v>
      </c>
      <c r="C16" s="494" t="s">
        <v>29</v>
      </c>
      <c r="D16" s="482">
        <v>684</v>
      </c>
      <c r="E16" s="482"/>
      <c r="F16" s="482">
        <v>883</v>
      </c>
      <c r="G16" s="482">
        <f t="shared" si="0"/>
        <v>199</v>
      </c>
      <c r="H16" s="489">
        <f t="shared" si="1"/>
        <v>129.09356725146199</v>
      </c>
      <c r="I16" s="244"/>
      <c r="J16" s="8"/>
      <c r="K16" s="26"/>
      <c r="L16" s="8"/>
    </row>
    <row r="17" spans="1:12" ht="16.5" customHeight="1">
      <c r="A17" s="490" t="s">
        <v>431</v>
      </c>
      <c r="B17" s="352" t="s">
        <v>445</v>
      </c>
      <c r="C17" s="494" t="s">
        <v>29</v>
      </c>
      <c r="D17" s="482">
        <v>5242</v>
      </c>
      <c r="E17" s="482"/>
      <c r="F17" s="482">
        <v>5149</v>
      </c>
      <c r="G17" s="482">
        <f t="shared" si="0"/>
        <v>-93</v>
      </c>
      <c r="H17" s="489">
        <f t="shared" si="1"/>
        <v>98.225867989317052</v>
      </c>
      <c r="I17" s="244"/>
      <c r="J17" s="8"/>
      <c r="K17" s="26"/>
      <c r="L17" s="8"/>
    </row>
    <row r="18" spans="1:12" ht="33">
      <c r="A18" s="490" t="s">
        <v>432</v>
      </c>
      <c r="B18" s="352" t="s">
        <v>446</v>
      </c>
      <c r="C18" s="494" t="s">
        <v>29</v>
      </c>
      <c r="D18" s="482">
        <v>4778</v>
      </c>
      <c r="E18" s="482"/>
      <c r="F18" s="482">
        <v>4567</v>
      </c>
      <c r="G18" s="482">
        <f t="shared" si="0"/>
        <v>-211</v>
      </c>
      <c r="H18" s="489">
        <f t="shared" si="1"/>
        <v>95.583926329007951</v>
      </c>
      <c r="I18" s="244"/>
      <c r="J18" s="8"/>
      <c r="K18" s="26"/>
      <c r="L18" s="8"/>
    </row>
    <row r="19" spans="1:12" ht="16.5">
      <c r="A19" s="490" t="s">
        <v>433</v>
      </c>
      <c r="B19" s="352" t="s">
        <v>56</v>
      </c>
      <c r="C19" s="494" t="s">
        <v>29</v>
      </c>
      <c r="D19" s="482">
        <v>7247</v>
      </c>
      <c r="E19" s="482"/>
      <c r="F19" s="482">
        <v>7506</v>
      </c>
      <c r="G19" s="482">
        <f t="shared" si="0"/>
        <v>259</v>
      </c>
      <c r="H19" s="489">
        <f t="shared" si="1"/>
        <v>103.57389264523252</v>
      </c>
      <c r="I19" s="244"/>
      <c r="J19" s="8"/>
      <c r="K19" s="26"/>
      <c r="L19" s="8"/>
    </row>
    <row r="20" spans="1:12" ht="16.5">
      <c r="A20" s="490" t="s">
        <v>434</v>
      </c>
      <c r="B20" s="352" t="s">
        <v>447</v>
      </c>
      <c r="C20" s="494" t="s">
        <v>29</v>
      </c>
      <c r="D20" s="482">
        <v>6172</v>
      </c>
      <c r="E20" s="482"/>
      <c r="F20" s="482">
        <v>6321</v>
      </c>
      <c r="G20" s="482">
        <f t="shared" si="0"/>
        <v>149</v>
      </c>
      <c r="H20" s="489">
        <f t="shared" si="1"/>
        <v>102.41412832145171</v>
      </c>
      <c r="I20" s="244"/>
      <c r="J20" s="8"/>
      <c r="K20" s="26"/>
      <c r="L20" s="8"/>
    </row>
    <row r="21" spans="1:12" ht="16.5">
      <c r="A21" s="490" t="s">
        <v>435</v>
      </c>
      <c r="B21" s="352" t="s">
        <v>121</v>
      </c>
      <c r="C21" s="494" t="s">
        <v>29</v>
      </c>
      <c r="D21" s="482">
        <v>2452</v>
      </c>
      <c r="E21" s="482"/>
      <c r="F21" s="482">
        <v>2354</v>
      </c>
      <c r="G21" s="482">
        <f t="shared" si="0"/>
        <v>-98</v>
      </c>
      <c r="H21" s="489">
        <f t="shared" si="1"/>
        <v>96.003262642740623</v>
      </c>
      <c r="I21" s="244"/>
      <c r="J21" s="8"/>
      <c r="K21" s="26"/>
      <c r="L21" s="8"/>
    </row>
    <row r="22" spans="1:12" s="11" customFormat="1" ht="19.5">
      <c r="A22" s="490" t="s">
        <v>436</v>
      </c>
      <c r="B22" s="493" t="s">
        <v>452</v>
      </c>
      <c r="C22" s="494" t="s">
        <v>29</v>
      </c>
      <c r="D22" s="492" t="s">
        <v>357</v>
      </c>
      <c r="E22" s="482"/>
      <c r="F22" s="492" t="s">
        <v>357</v>
      </c>
      <c r="G22" s="482"/>
      <c r="H22" s="489"/>
      <c r="I22" s="269"/>
      <c r="J22" s="8"/>
      <c r="K22" s="26"/>
      <c r="L22" s="8"/>
    </row>
    <row r="23" spans="1:12" s="11" customFormat="1" ht="33">
      <c r="A23" s="503" t="s">
        <v>61</v>
      </c>
      <c r="B23" s="504" t="s">
        <v>437</v>
      </c>
      <c r="C23" s="505" t="s">
        <v>29</v>
      </c>
      <c r="D23" s="483">
        <v>7229</v>
      </c>
      <c r="E23" s="483"/>
      <c r="F23" s="483">
        <v>7229</v>
      </c>
      <c r="G23" s="483">
        <v>0</v>
      </c>
      <c r="H23" s="510">
        <v>100</v>
      </c>
      <c r="I23" s="246"/>
      <c r="J23" s="8"/>
      <c r="K23" s="26"/>
      <c r="L23" s="8"/>
    </row>
    <row r="24" spans="1:12" s="11" customFormat="1" ht="57" customHeight="1" thickBot="1">
      <c r="A24" s="506" t="s">
        <v>62</v>
      </c>
      <c r="B24" s="507" t="s">
        <v>453</v>
      </c>
      <c r="C24" s="508" t="s">
        <v>29</v>
      </c>
      <c r="D24" s="484">
        <f>D6+D23</f>
        <v>93575</v>
      </c>
      <c r="E24" s="484"/>
      <c r="F24" s="484">
        <f t="shared" ref="F24" si="2">F6+F23</f>
        <v>91290</v>
      </c>
      <c r="G24" s="484">
        <f>F24-D24</f>
        <v>-2285</v>
      </c>
      <c r="H24" s="511">
        <f>F24/D24*100</f>
        <v>97.558108469142397</v>
      </c>
      <c r="I24" s="246"/>
      <c r="J24" s="8"/>
      <c r="K24" s="26"/>
      <c r="L24" s="8"/>
    </row>
    <row r="25" spans="1:12" s="11" customFormat="1" ht="21" customHeight="1">
      <c r="A25" s="795" t="s">
        <v>448</v>
      </c>
      <c r="B25" s="795"/>
      <c r="C25" s="795"/>
      <c r="D25" s="795"/>
      <c r="E25" s="795"/>
      <c r="F25" s="795"/>
      <c r="G25" s="795"/>
      <c r="H25" s="795"/>
      <c r="I25" s="246"/>
      <c r="J25" s="8"/>
      <c r="K25" s="26"/>
      <c r="L25" s="8"/>
    </row>
    <row r="26" spans="1:12" s="11" customFormat="1" ht="38.25" customHeight="1">
      <c r="A26" s="795" t="s">
        <v>449</v>
      </c>
      <c r="B26" s="795"/>
      <c r="C26" s="795"/>
      <c r="D26" s="795"/>
      <c r="E26" s="795"/>
      <c r="F26" s="795"/>
      <c r="G26" s="795"/>
      <c r="H26" s="795"/>
      <c r="I26" s="269"/>
      <c r="J26" s="8"/>
      <c r="K26" s="26"/>
      <c r="L26" s="8"/>
    </row>
    <row r="27" spans="1:12" s="11" customFormat="1" ht="0.75" customHeight="1" thickBot="1">
      <c r="B27" s="270"/>
      <c r="C27" s="270"/>
      <c r="D27" s="270"/>
      <c r="E27" s="270"/>
      <c r="F27" s="270"/>
      <c r="G27" s="270"/>
      <c r="H27" s="270"/>
      <c r="I27" s="271"/>
      <c r="J27" s="8"/>
      <c r="K27" s="26"/>
      <c r="L27" s="8"/>
    </row>
    <row r="28" spans="1:12" s="11" customFormat="1" ht="33.75" customHeight="1" thickBot="1">
      <c r="A28" s="763" t="s">
        <v>69</v>
      </c>
      <c r="B28" s="764"/>
      <c r="C28" s="796"/>
      <c r="D28" s="755" t="s">
        <v>345</v>
      </c>
      <c r="E28" s="755"/>
      <c r="F28" s="755" t="s">
        <v>456</v>
      </c>
      <c r="G28" s="757" t="s">
        <v>577</v>
      </c>
      <c r="H28" s="758"/>
      <c r="I28" s="271"/>
      <c r="J28" s="8"/>
      <c r="K28" s="61"/>
      <c r="L28" s="8"/>
    </row>
    <row r="29" spans="1:12" s="11" customFormat="1" ht="17.25" thickBot="1">
      <c r="A29" s="765"/>
      <c r="B29" s="766"/>
      <c r="C29" s="797"/>
      <c r="D29" s="756"/>
      <c r="E29" s="756"/>
      <c r="F29" s="756"/>
      <c r="G29" s="476" t="s">
        <v>132</v>
      </c>
      <c r="H29" s="477" t="s">
        <v>30</v>
      </c>
      <c r="I29" s="271"/>
      <c r="J29" s="8"/>
      <c r="K29" s="61"/>
      <c r="L29" s="8"/>
    </row>
    <row r="30" spans="1:12" ht="19.5" customHeight="1">
      <c r="A30" s="790" t="s">
        <v>179</v>
      </c>
      <c r="B30" s="791"/>
      <c r="C30" s="480" t="s">
        <v>29</v>
      </c>
      <c r="D30" s="284">
        <f>D31+D32</f>
        <v>39065</v>
      </c>
      <c r="E30" s="284"/>
      <c r="F30" s="284">
        <f>F31+F32</f>
        <v>39557</v>
      </c>
      <c r="G30" s="478">
        <f>F30-D30</f>
        <v>492</v>
      </c>
      <c r="H30" s="479">
        <f>F30/D30*100</f>
        <v>101.25943939587867</v>
      </c>
      <c r="I30" s="232"/>
      <c r="K30" s="4"/>
    </row>
    <row r="31" spans="1:12" ht="16.5">
      <c r="A31" s="785" t="s">
        <v>185</v>
      </c>
      <c r="B31" s="786"/>
      <c r="C31" s="684" t="s">
        <v>29</v>
      </c>
      <c r="D31" s="474">
        <v>21770</v>
      </c>
      <c r="E31" s="474"/>
      <c r="F31" s="474">
        <v>21839</v>
      </c>
      <c r="G31" s="478">
        <f t="shared" ref="G31:G40" si="3">F31-D31</f>
        <v>69</v>
      </c>
      <c r="H31" s="479">
        <f t="shared" ref="H31:H40" si="4">F31/D31*100</f>
        <v>100.31694993109784</v>
      </c>
      <c r="I31" s="232"/>
      <c r="K31" s="4"/>
    </row>
    <row r="32" spans="1:12" ht="16.5">
      <c r="A32" s="785" t="s">
        <v>186</v>
      </c>
      <c r="B32" s="786"/>
      <c r="C32" s="684" t="s">
        <v>29</v>
      </c>
      <c r="D32" s="474">
        <v>17295</v>
      </c>
      <c r="E32" s="474"/>
      <c r="F32" s="474">
        <v>17718</v>
      </c>
      <c r="G32" s="478">
        <f>F32-D32</f>
        <v>423</v>
      </c>
      <c r="H32" s="479">
        <f>F32/D32*100</f>
        <v>102.4457935819601</v>
      </c>
      <c r="I32" s="232"/>
      <c r="K32" s="4"/>
    </row>
    <row r="33" spans="1:11" ht="16.5">
      <c r="A33" s="792" t="s">
        <v>356</v>
      </c>
      <c r="B33" s="793"/>
      <c r="C33" s="684"/>
      <c r="D33" s="474"/>
      <c r="E33" s="474"/>
      <c r="F33" s="474"/>
      <c r="G33" s="478"/>
      <c r="H33" s="479"/>
      <c r="I33" s="232"/>
      <c r="K33" s="4"/>
    </row>
    <row r="34" spans="1:11" ht="16.5">
      <c r="A34" s="792" t="s">
        <v>172</v>
      </c>
      <c r="B34" s="793"/>
      <c r="C34" s="684" t="s">
        <v>29</v>
      </c>
      <c r="D34" s="474">
        <f>D35+D36</f>
        <v>34353</v>
      </c>
      <c r="E34" s="474"/>
      <c r="F34" s="474">
        <f>F35+F36</f>
        <v>34764</v>
      </c>
      <c r="G34" s="478">
        <f t="shared" si="3"/>
        <v>411</v>
      </c>
      <c r="H34" s="479">
        <f t="shared" si="4"/>
        <v>101.19640206095536</v>
      </c>
      <c r="I34" s="232"/>
      <c r="K34" s="4"/>
    </row>
    <row r="35" spans="1:11" ht="16.5">
      <c r="A35" s="785" t="s">
        <v>185</v>
      </c>
      <c r="B35" s="786"/>
      <c r="C35" s="684" t="s">
        <v>29</v>
      </c>
      <c r="D35" s="474">
        <v>21463</v>
      </c>
      <c r="E35" s="474"/>
      <c r="F35" s="474">
        <v>21517</v>
      </c>
      <c r="G35" s="478">
        <f t="shared" si="3"/>
        <v>54</v>
      </c>
      <c r="H35" s="479">
        <f t="shared" si="4"/>
        <v>100.25159576946372</v>
      </c>
      <c r="I35" s="232"/>
      <c r="K35" s="4"/>
    </row>
    <row r="36" spans="1:11" ht="16.5">
      <c r="A36" s="785" t="s">
        <v>186</v>
      </c>
      <c r="B36" s="786"/>
      <c r="C36" s="684" t="s">
        <v>29</v>
      </c>
      <c r="D36" s="474">
        <v>12890</v>
      </c>
      <c r="E36" s="474"/>
      <c r="F36" s="474">
        <v>13247</v>
      </c>
      <c r="G36" s="478">
        <f>F36-D36</f>
        <v>357</v>
      </c>
      <c r="H36" s="479">
        <f t="shared" si="4"/>
        <v>102.76958882854925</v>
      </c>
      <c r="I36" s="716"/>
      <c r="K36" s="4"/>
    </row>
    <row r="37" spans="1:11" ht="16.5">
      <c r="A37" s="787" t="s">
        <v>171</v>
      </c>
      <c r="B37" s="788"/>
      <c r="C37" s="684" t="s">
        <v>29</v>
      </c>
      <c r="D37" s="474">
        <f>D38+D39</f>
        <v>1809</v>
      </c>
      <c r="E37" s="474"/>
      <c r="F37" s="474">
        <f>F38+F39</f>
        <v>1900</v>
      </c>
      <c r="G37" s="478">
        <f t="shared" si="3"/>
        <v>91</v>
      </c>
      <c r="H37" s="479">
        <f t="shared" si="4"/>
        <v>105.03040353786623</v>
      </c>
      <c r="I37" s="232"/>
      <c r="K37" s="4"/>
    </row>
    <row r="38" spans="1:11" ht="16.5">
      <c r="A38" s="785" t="s">
        <v>185</v>
      </c>
      <c r="B38" s="786"/>
      <c r="C38" s="684" t="s">
        <v>29</v>
      </c>
      <c r="D38" s="474">
        <v>302</v>
      </c>
      <c r="E38" s="474"/>
      <c r="F38" s="474">
        <v>317</v>
      </c>
      <c r="G38" s="478">
        <f t="shared" si="3"/>
        <v>15</v>
      </c>
      <c r="H38" s="479">
        <f t="shared" si="4"/>
        <v>104.96688741721853</v>
      </c>
      <c r="I38" s="232"/>
      <c r="K38" s="4"/>
    </row>
    <row r="39" spans="1:11" ht="16.5">
      <c r="A39" s="785" t="s">
        <v>186</v>
      </c>
      <c r="B39" s="786"/>
      <c r="C39" s="684" t="s">
        <v>29</v>
      </c>
      <c r="D39" s="474">
        <v>1507</v>
      </c>
      <c r="E39" s="474"/>
      <c r="F39" s="474">
        <v>1583</v>
      </c>
      <c r="G39" s="478">
        <f t="shared" si="3"/>
        <v>76</v>
      </c>
      <c r="H39" s="479">
        <f t="shared" si="4"/>
        <v>105.04313205043132</v>
      </c>
      <c r="I39" s="232"/>
      <c r="K39" s="4"/>
    </row>
    <row r="40" spans="1:11" ht="33.75" customHeight="1" thickBot="1">
      <c r="A40" s="801" t="s">
        <v>407</v>
      </c>
      <c r="B40" s="802"/>
      <c r="C40" s="685" t="s">
        <v>29</v>
      </c>
      <c r="D40" s="475">
        <f>D30-D34-D37</f>
        <v>2903</v>
      </c>
      <c r="E40" s="475"/>
      <c r="F40" s="475">
        <f>F30-F34-F37</f>
        <v>2893</v>
      </c>
      <c r="G40" s="596">
        <f t="shared" si="3"/>
        <v>-10</v>
      </c>
      <c r="H40" s="686">
        <f t="shared" si="4"/>
        <v>99.655528763348258</v>
      </c>
      <c r="I40" s="233"/>
      <c r="K40" s="4"/>
    </row>
    <row r="42" spans="1:11" ht="18" customHeight="1">
      <c r="A42" s="803" t="s">
        <v>187</v>
      </c>
      <c r="B42" s="803"/>
      <c r="C42" s="803"/>
      <c r="D42" s="803"/>
      <c r="E42" s="803"/>
      <c r="F42" s="803"/>
      <c r="G42" s="803"/>
      <c r="H42" s="803"/>
      <c r="I42" s="803"/>
    </row>
    <row r="43" spans="1:11" ht="13.5" customHeight="1" thickBot="1">
      <c r="B43" s="262"/>
      <c r="C43" s="262"/>
      <c r="D43" s="262"/>
      <c r="E43" s="262"/>
      <c r="F43" s="262"/>
      <c r="G43" s="262"/>
      <c r="H43" s="262"/>
      <c r="I43" s="262"/>
    </row>
    <row r="44" spans="1:11" ht="27.75" customHeight="1" thickBot="1">
      <c r="A44" s="804" t="s">
        <v>69</v>
      </c>
      <c r="B44" s="805"/>
      <c r="C44" s="810" t="s">
        <v>122</v>
      </c>
      <c r="D44" s="812" t="s">
        <v>346</v>
      </c>
      <c r="E44" s="814"/>
      <c r="F44" s="812" t="s">
        <v>575</v>
      </c>
      <c r="G44" s="816" t="s">
        <v>578</v>
      </c>
      <c r="H44" s="817"/>
      <c r="I44" s="262"/>
      <c r="K44" s="116"/>
    </row>
    <row r="45" spans="1:11" ht="17.25" thickBot="1">
      <c r="A45" s="806"/>
      <c r="B45" s="807"/>
      <c r="C45" s="811"/>
      <c r="D45" s="813"/>
      <c r="E45" s="815"/>
      <c r="F45" s="813"/>
      <c r="G45" s="476" t="s">
        <v>132</v>
      </c>
      <c r="H45" s="477" t="s">
        <v>30</v>
      </c>
      <c r="I45" s="263"/>
      <c r="K45" s="116"/>
    </row>
    <row r="46" spans="1:11" s="27" customFormat="1" ht="16.5">
      <c r="A46" s="808" t="s">
        <v>411</v>
      </c>
      <c r="B46" s="809"/>
      <c r="C46" s="526" t="s">
        <v>29</v>
      </c>
      <c r="D46" s="512">
        <f>D47+D49+D50+D51+D52+D56</f>
        <v>14699</v>
      </c>
      <c r="E46" s="677"/>
      <c r="F46" s="512">
        <f>F47+F49+F50+F51+F52+F56</f>
        <v>14961</v>
      </c>
      <c r="G46" s="512">
        <f>F46-D46</f>
        <v>262</v>
      </c>
      <c r="H46" s="520">
        <f>F46/D46*100</f>
        <v>101.78243417919586</v>
      </c>
      <c r="I46" s="62"/>
      <c r="J46" s="241"/>
      <c r="K46" s="241"/>
    </row>
    <row r="47" spans="1:11" s="27" customFormat="1" ht="33" customHeight="1">
      <c r="A47" s="785" t="s">
        <v>412</v>
      </c>
      <c r="B47" s="786"/>
      <c r="C47" s="480" t="s">
        <v>29</v>
      </c>
      <c r="D47" s="478">
        <v>1057</v>
      </c>
      <c r="E47" s="534"/>
      <c r="F47" s="478">
        <v>991</v>
      </c>
      <c r="G47" s="478">
        <f>F47-D47</f>
        <v>-66</v>
      </c>
      <c r="H47" s="479">
        <f>F47/D47*100</f>
        <v>93.755912961210981</v>
      </c>
      <c r="I47" s="62"/>
      <c r="J47" s="241"/>
      <c r="K47" s="241"/>
    </row>
    <row r="48" spans="1:11" s="7" customFormat="1" ht="16.5">
      <c r="A48" s="785" t="s">
        <v>413</v>
      </c>
      <c r="B48" s="786"/>
      <c r="C48" s="527"/>
      <c r="D48" s="513"/>
      <c r="E48" s="678"/>
      <c r="F48" s="519"/>
      <c r="G48" s="238"/>
      <c r="H48" s="264"/>
      <c r="I48" s="63"/>
      <c r="J48" s="28"/>
      <c r="K48" s="28"/>
    </row>
    <row r="49" spans="1:11" ht="16.5">
      <c r="A49" s="778" t="s">
        <v>414</v>
      </c>
      <c r="B49" s="779"/>
      <c r="C49" s="528" t="s">
        <v>29</v>
      </c>
      <c r="D49" s="514">
        <v>418</v>
      </c>
      <c r="E49" s="679"/>
      <c r="F49" s="514">
        <v>409</v>
      </c>
      <c r="G49" s="514">
        <f t="shared" ref="G49:G59" si="5">F49-D49</f>
        <v>-9</v>
      </c>
      <c r="H49" s="266">
        <f t="shared" ref="H49:H59" si="6">F49/D49*100</f>
        <v>97.84688995215312</v>
      </c>
      <c r="I49" s="64"/>
      <c r="J49" s="29"/>
      <c r="K49" s="29"/>
    </row>
    <row r="50" spans="1:11" ht="16.5">
      <c r="A50" s="818" t="s">
        <v>415</v>
      </c>
      <c r="B50" s="819"/>
      <c r="C50" s="528" t="s">
        <v>29</v>
      </c>
      <c r="D50" s="514">
        <v>386</v>
      </c>
      <c r="E50" s="679"/>
      <c r="F50" s="514">
        <v>382</v>
      </c>
      <c r="G50" s="514">
        <f t="shared" si="5"/>
        <v>-4</v>
      </c>
      <c r="H50" s="266">
        <f t="shared" si="6"/>
        <v>98.963730569948183</v>
      </c>
      <c r="I50" s="64"/>
      <c r="J50" s="29"/>
      <c r="K50" s="29"/>
    </row>
    <row r="51" spans="1:11" ht="16.5">
      <c r="A51" s="776" t="s">
        <v>416</v>
      </c>
      <c r="B51" s="777"/>
      <c r="C51" s="529" t="s">
        <v>29</v>
      </c>
      <c r="D51" s="515">
        <v>6463</v>
      </c>
      <c r="E51" s="680"/>
      <c r="F51" s="515">
        <v>6773</v>
      </c>
      <c r="G51" s="514">
        <f t="shared" si="5"/>
        <v>310</v>
      </c>
      <c r="H51" s="266">
        <f t="shared" si="6"/>
        <v>104.796534117283</v>
      </c>
      <c r="I51" s="64"/>
      <c r="J51" s="29"/>
      <c r="K51" s="29"/>
    </row>
    <row r="52" spans="1:11" ht="16.5">
      <c r="A52" s="776" t="s">
        <v>417</v>
      </c>
      <c r="B52" s="777"/>
      <c r="C52" s="529" t="s">
        <v>29</v>
      </c>
      <c r="D52" s="515">
        <v>5074</v>
      </c>
      <c r="E52" s="680"/>
      <c r="F52" s="515">
        <f>F53+F54+F55</f>
        <v>5238</v>
      </c>
      <c r="G52" s="514">
        <f t="shared" si="5"/>
        <v>164</v>
      </c>
      <c r="H52" s="266">
        <f t="shared" si="6"/>
        <v>103.23216397319671</v>
      </c>
      <c r="I52" s="64"/>
      <c r="J52" s="29"/>
      <c r="K52" s="29"/>
    </row>
    <row r="53" spans="1:11" ht="15.75">
      <c r="A53" s="780" t="s">
        <v>419</v>
      </c>
      <c r="B53" s="781"/>
      <c r="C53" s="530" t="s">
        <v>29</v>
      </c>
      <c r="D53" s="516">
        <v>266</v>
      </c>
      <c r="E53" s="681"/>
      <c r="F53" s="516">
        <v>165</v>
      </c>
      <c r="G53" s="516">
        <f t="shared" si="5"/>
        <v>-101</v>
      </c>
      <c r="H53" s="521">
        <f t="shared" si="6"/>
        <v>62.030075187969928</v>
      </c>
      <c r="I53" s="64"/>
      <c r="J53" s="29"/>
      <c r="K53" s="29"/>
    </row>
    <row r="54" spans="1:11" ht="15.75">
      <c r="A54" s="780" t="s">
        <v>420</v>
      </c>
      <c r="B54" s="781"/>
      <c r="C54" s="530" t="s">
        <v>29</v>
      </c>
      <c r="D54" s="516">
        <v>4561</v>
      </c>
      <c r="E54" s="681"/>
      <c r="F54" s="516">
        <v>4809</v>
      </c>
      <c r="G54" s="516">
        <f t="shared" si="5"/>
        <v>248</v>
      </c>
      <c r="H54" s="521">
        <f t="shared" si="6"/>
        <v>105.43740407805306</v>
      </c>
      <c r="I54" s="64"/>
      <c r="J54" s="30"/>
      <c r="K54" s="29"/>
    </row>
    <row r="55" spans="1:11" ht="15.75">
      <c r="A55" s="780" t="s">
        <v>421</v>
      </c>
      <c r="B55" s="781"/>
      <c r="C55" s="530" t="s">
        <v>29</v>
      </c>
      <c r="D55" s="516">
        <v>247</v>
      </c>
      <c r="E55" s="681"/>
      <c r="F55" s="516">
        <v>264</v>
      </c>
      <c r="G55" s="516">
        <f t="shared" si="5"/>
        <v>17</v>
      </c>
      <c r="H55" s="521">
        <f t="shared" si="6"/>
        <v>106.88259109311741</v>
      </c>
      <c r="I55" s="64"/>
      <c r="J55" s="30"/>
      <c r="K55" s="29"/>
    </row>
    <row r="56" spans="1:11" ht="16.5">
      <c r="A56" s="785" t="s">
        <v>418</v>
      </c>
      <c r="B56" s="786"/>
      <c r="C56" s="531" t="s">
        <v>29</v>
      </c>
      <c r="D56" s="478">
        <v>1301</v>
      </c>
      <c r="E56" s="534"/>
      <c r="F56" s="478">
        <v>1168</v>
      </c>
      <c r="G56" s="478">
        <f t="shared" si="5"/>
        <v>-133</v>
      </c>
      <c r="H56" s="267">
        <f t="shared" si="6"/>
        <v>89.777094542659498</v>
      </c>
      <c r="I56" s="64"/>
      <c r="J56" s="30"/>
      <c r="K56" s="29"/>
    </row>
    <row r="57" spans="1:11" ht="41.25" customHeight="1">
      <c r="A57" s="787" t="s">
        <v>409</v>
      </c>
      <c r="B57" s="788"/>
      <c r="C57" s="532" t="s">
        <v>29</v>
      </c>
      <c r="D57" s="517">
        <v>1369</v>
      </c>
      <c r="E57" s="682"/>
      <c r="F57" s="517">
        <v>1045</v>
      </c>
      <c r="G57" s="522">
        <f t="shared" si="5"/>
        <v>-324</v>
      </c>
      <c r="H57" s="523">
        <f t="shared" si="6"/>
        <v>76.333089846603357</v>
      </c>
      <c r="I57" s="65"/>
      <c r="J57" s="30"/>
      <c r="K57" s="30"/>
    </row>
    <row r="58" spans="1:11" ht="40.5" customHeight="1">
      <c r="A58" s="787" t="s">
        <v>408</v>
      </c>
      <c r="B58" s="788"/>
      <c r="C58" s="532" t="s">
        <v>29</v>
      </c>
      <c r="D58" s="517">
        <v>2939</v>
      </c>
      <c r="E58" s="682"/>
      <c r="F58" s="517">
        <v>2002</v>
      </c>
      <c r="G58" s="522">
        <f t="shared" si="5"/>
        <v>-937</v>
      </c>
      <c r="H58" s="523">
        <f t="shared" si="6"/>
        <v>68.118407621640003</v>
      </c>
      <c r="I58" s="65"/>
      <c r="K58" s="30"/>
    </row>
    <row r="59" spans="1:11" ht="21" customHeight="1" thickBot="1">
      <c r="A59" s="798" t="s">
        <v>410</v>
      </c>
      <c r="B59" s="799"/>
      <c r="C59" s="533" t="s">
        <v>29</v>
      </c>
      <c r="D59" s="518">
        <v>19007</v>
      </c>
      <c r="E59" s="683"/>
      <c r="F59" s="518">
        <f>F58+F57+F46</f>
        <v>18008</v>
      </c>
      <c r="G59" s="524">
        <f t="shared" si="5"/>
        <v>-999</v>
      </c>
      <c r="H59" s="525">
        <f t="shared" si="6"/>
        <v>94.744041668858841</v>
      </c>
      <c r="I59" s="65"/>
      <c r="K59" s="30"/>
    </row>
    <row r="60" spans="1:11" ht="37.5" customHeight="1">
      <c r="A60" s="800" t="s">
        <v>400</v>
      </c>
      <c r="B60" s="800"/>
      <c r="C60" s="800"/>
      <c r="D60" s="800"/>
      <c r="E60" s="800"/>
      <c r="F60" s="800"/>
      <c r="G60" s="800"/>
      <c r="H60" s="800"/>
      <c r="I60" s="56"/>
    </row>
    <row r="70" spans="2:9">
      <c r="B70" s="11"/>
      <c r="C70" s="11"/>
      <c r="D70" s="11"/>
      <c r="E70" s="11"/>
      <c r="F70" s="11"/>
      <c r="G70" s="11"/>
      <c r="H70" s="11"/>
      <c r="I70" s="11"/>
    </row>
  </sheetData>
  <mergeCells count="50">
    <mergeCell ref="A59:B59"/>
    <mergeCell ref="A60:H60"/>
    <mergeCell ref="A40:B40"/>
    <mergeCell ref="A42:I42"/>
    <mergeCell ref="A44:B45"/>
    <mergeCell ref="A46:B46"/>
    <mergeCell ref="A47:B47"/>
    <mergeCell ref="C44:C45"/>
    <mergeCell ref="D44:D45"/>
    <mergeCell ref="E44:E45"/>
    <mergeCell ref="F44:F45"/>
    <mergeCell ref="G44:H44"/>
    <mergeCell ref="A48:B48"/>
    <mergeCell ref="A58:B58"/>
    <mergeCell ref="A51:B51"/>
    <mergeCell ref="A50:B50"/>
    <mergeCell ref="A1:I1"/>
    <mergeCell ref="A56:B56"/>
    <mergeCell ref="A57:B57"/>
    <mergeCell ref="A30:B30"/>
    <mergeCell ref="A31:B31"/>
    <mergeCell ref="A32:B32"/>
    <mergeCell ref="A33:B33"/>
    <mergeCell ref="A34:B34"/>
    <mergeCell ref="D2:H2"/>
    <mergeCell ref="A26:H26"/>
    <mergeCell ref="A25:H25"/>
    <mergeCell ref="F3:F5"/>
    <mergeCell ref="A53:B53"/>
    <mergeCell ref="A54:B54"/>
    <mergeCell ref="C28:C29"/>
    <mergeCell ref="D28:D29"/>
    <mergeCell ref="A52:B52"/>
    <mergeCell ref="A49:B49"/>
    <mergeCell ref="A55:B55"/>
    <mergeCell ref="E3:E5"/>
    <mergeCell ref="A3:A5"/>
    <mergeCell ref="A35:B35"/>
    <mergeCell ref="A36:B36"/>
    <mergeCell ref="A37:B37"/>
    <mergeCell ref="A38:B38"/>
    <mergeCell ref="A39:B39"/>
    <mergeCell ref="F28:F29"/>
    <mergeCell ref="G28:H28"/>
    <mergeCell ref="G3:H4"/>
    <mergeCell ref="A28:B29"/>
    <mergeCell ref="B3:B5"/>
    <mergeCell ref="C3:C5"/>
    <mergeCell ref="D3:D5"/>
    <mergeCell ref="E28:E29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64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B050"/>
    <pageSetUpPr fitToPage="1"/>
  </sheetPr>
  <dimension ref="A1:R27"/>
  <sheetViews>
    <sheetView zoomScale="85" zoomScaleNormal="85" workbookViewId="0">
      <selection activeCell="I35" sqref="I35"/>
    </sheetView>
  </sheetViews>
  <sheetFormatPr defaultColWidth="9.140625" defaultRowHeight="12.75"/>
  <cols>
    <col min="1" max="1" width="47.85546875" style="2" customWidth="1"/>
    <col min="2" max="2" width="8" style="2" customWidth="1"/>
    <col min="3" max="3" width="9.140625" style="2" customWidth="1"/>
    <col min="4" max="4" width="9.7109375" style="2" customWidth="1"/>
    <col min="5" max="5" width="18.140625" style="2" customWidth="1"/>
    <col min="6" max="6" width="11.570312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>
      <c r="A1" s="820" t="s">
        <v>42</v>
      </c>
      <c r="B1" s="820"/>
      <c r="C1" s="820"/>
      <c r="D1" s="820"/>
      <c r="E1" s="820"/>
      <c r="F1" s="820"/>
      <c r="G1" s="820"/>
      <c r="H1" s="820"/>
    </row>
    <row r="2" spans="1:13" ht="19.5" thickBot="1">
      <c r="A2" s="273"/>
      <c r="B2" s="273"/>
      <c r="C2" s="273"/>
      <c r="D2" s="273"/>
      <c r="E2" s="273"/>
      <c r="F2" s="273"/>
      <c r="H2" s="10"/>
    </row>
    <row r="3" spans="1:13" ht="51.75" thickBot="1">
      <c r="A3" s="735" t="s">
        <v>69</v>
      </c>
      <c r="B3" s="737" t="s">
        <v>624</v>
      </c>
      <c r="C3" s="822" t="s">
        <v>65</v>
      </c>
      <c r="D3" s="823"/>
      <c r="E3" s="823"/>
      <c r="F3" s="824"/>
      <c r="G3" s="122" t="s">
        <v>159</v>
      </c>
      <c r="H3" s="285" t="s">
        <v>59</v>
      </c>
      <c r="M3" s="31"/>
    </row>
    <row r="4" spans="1:13" ht="54.75" customHeight="1" thickBot="1">
      <c r="A4" s="736"/>
      <c r="B4" s="821"/>
      <c r="C4" s="825" t="s">
        <v>353</v>
      </c>
      <c r="D4" s="826"/>
      <c r="E4" s="282" t="s">
        <v>574</v>
      </c>
      <c r="F4" s="286" t="s">
        <v>573</v>
      </c>
      <c r="G4" s="287" t="s">
        <v>574</v>
      </c>
      <c r="H4" s="282" t="s">
        <v>574</v>
      </c>
      <c r="M4" s="32"/>
    </row>
    <row r="5" spans="1:13" ht="36.75" customHeight="1">
      <c r="A5" s="274" t="s">
        <v>176</v>
      </c>
      <c r="B5" s="275" t="s">
        <v>29</v>
      </c>
      <c r="C5" s="827">
        <v>1532</v>
      </c>
      <c r="D5" s="828"/>
      <c r="E5" s="268">
        <v>1839</v>
      </c>
      <c r="F5" s="543">
        <f>E5-C5</f>
        <v>307</v>
      </c>
      <c r="G5" s="543">
        <v>458</v>
      </c>
      <c r="H5" s="543">
        <v>25000</v>
      </c>
      <c r="M5" s="32"/>
    </row>
    <row r="6" spans="1:13" ht="20.25" customHeight="1" thickBot="1">
      <c r="A6" s="276" t="s">
        <v>33</v>
      </c>
      <c r="B6" s="277" t="s">
        <v>29</v>
      </c>
      <c r="C6" s="829">
        <v>1255</v>
      </c>
      <c r="D6" s="830"/>
      <c r="E6" s="289">
        <v>1094</v>
      </c>
      <c r="F6" s="124">
        <f>E6-C6</f>
        <v>-161</v>
      </c>
      <c r="G6" s="124">
        <v>420</v>
      </c>
      <c r="H6" s="544">
        <v>20500</v>
      </c>
      <c r="M6" s="32"/>
    </row>
    <row r="7" spans="1:13" ht="35.25" customHeight="1" thickBot="1">
      <c r="A7" s="278" t="s">
        <v>41</v>
      </c>
      <c r="B7" s="279" t="s">
        <v>30</v>
      </c>
      <c r="C7" s="831">
        <v>1</v>
      </c>
      <c r="D7" s="832"/>
      <c r="E7" s="283">
        <v>0.9</v>
      </c>
      <c r="F7" s="288">
        <f>E7-C7</f>
        <v>-9.9999999999999978E-2</v>
      </c>
      <c r="G7" s="356">
        <v>2.2000000000000002</v>
      </c>
      <c r="H7" s="450">
        <v>1.4</v>
      </c>
      <c r="M7" s="32"/>
    </row>
    <row r="8" spans="1:13" ht="54.75" customHeight="1" thickBot="1">
      <c r="A8" s="280" t="s">
        <v>52</v>
      </c>
      <c r="B8" s="279" t="s">
        <v>34</v>
      </c>
      <c r="C8" s="833">
        <v>2881</v>
      </c>
      <c r="D8" s="834"/>
      <c r="E8" s="284">
        <v>1858</v>
      </c>
      <c r="F8" s="124">
        <f>E8-C8</f>
        <v>-1023</v>
      </c>
      <c r="G8" s="454">
        <v>180</v>
      </c>
      <c r="H8" s="125">
        <v>24300</v>
      </c>
      <c r="M8" s="32"/>
    </row>
    <row r="9" spans="1:13" ht="43.5" customHeight="1" thickBot="1">
      <c r="A9" s="281" t="s">
        <v>49</v>
      </c>
      <c r="B9" s="279" t="s">
        <v>29</v>
      </c>
      <c r="C9" s="831">
        <v>0.5</v>
      </c>
      <c r="D9" s="832"/>
      <c r="E9" s="283">
        <v>1</v>
      </c>
      <c r="F9" s="288">
        <f>E9-C9</f>
        <v>0.5</v>
      </c>
      <c r="G9" s="356">
        <v>1.2</v>
      </c>
      <c r="H9" s="547">
        <v>1.02</v>
      </c>
    </row>
    <row r="10" spans="1:13" ht="33" hidden="1">
      <c r="A10" s="42" t="s">
        <v>181</v>
      </c>
      <c r="B10" s="43"/>
      <c r="C10" s="44"/>
      <c r="D10" s="44"/>
      <c r="E10" s="45"/>
      <c r="F10" s="71"/>
      <c r="G10" s="70"/>
      <c r="H10" s="46"/>
    </row>
    <row r="11" spans="1:13" ht="21" hidden="1" customHeight="1">
      <c r="A11" s="47" t="s">
        <v>182</v>
      </c>
      <c r="B11" s="48" t="s">
        <v>30</v>
      </c>
      <c r="C11" s="49">
        <v>21.5</v>
      </c>
      <c r="D11" s="49">
        <v>23.8</v>
      </c>
      <c r="E11" s="40">
        <v>29.4</v>
      </c>
      <c r="F11" s="49">
        <f>E11-C11</f>
        <v>7.8999999999999986</v>
      </c>
      <c r="G11" s="72"/>
      <c r="H11" s="50"/>
    </row>
    <row r="12" spans="1:13" ht="21" hidden="1" customHeight="1">
      <c r="A12" s="47" t="s">
        <v>183</v>
      </c>
      <c r="B12" s="48" t="s">
        <v>30</v>
      </c>
      <c r="C12" s="49">
        <v>69.2</v>
      </c>
      <c r="D12" s="49">
        <v>68.8</v>
      </c>
      <c r="E12" s="40">
        <v>64.7</v>
      </c>
      <c r="F12" s="49">
        <f>E12-C12</f>
        <v>-4.5</v>
      </c>
      <c r="G12" s="72"/>
      <c r="H12" s="50"/>
    </row>
    <row r="13" spans="1:13" ht="19.5" hidden="1" customHeight="1" thickBot="1">
      <c r="A13" s="51" t="s">
        <v>184</v>
      </c>
      <c r="B13" s="52" t="s">
        <v>30</v>
      </c>
      <c r="C13" s="41">
        <v>9.3000000000000007</v>
      </c>
      <c r="D13" s="41">
        <v>7.4</v>
      </c>
      <c r="E13" s="53">
        <v>5.9</v>
      </c>
      <c r="F13" s="41">
        <f>E13-C13</f>
        <v>-3.4000000000000004</v>
      </c>
      <c r="G13" s="73"/>
      <c r="H13" s="54"/>
    </row>
    <row r="14" spans="1:13" s="4" customFormat="1" ht="40.5" customHeight="1">
      <c r="A14" s="272"/>
      <c r="B14" s="123"/>
      <c r="C14" s="123"/>
      <c r="D14" s="123"/>
      <c r="E14" s="123"/>
      <c r="F14" s="123"/>
      <c r="G14" s="123"/>
      <c r="H14" s="123"/>
      <c r="I14" s="123"/>
    </row>
    <row r="15" spans="1:13" s="4" customFormat="1" ht="19.5" customHeight="1">
      <c r="A15" s="5"/>
      <c r="B15" s="290"/>
      <c r="C15" s="291"/>
      <c r="D15" s="291"/>
      <c r="E15" s="261"/>
    </row>
    <row r="16" spans="1:13" s="4" customFormat="1" ht="19.5" customHeight="1">
      <c r="A16" s="5"/>
      <c r="B16" s="290"/>
      <c r="C16" s="291"/>
      <c r="D16" s="291"/>
      <c r="E16" s="261"/>
    </row>
    <row r="17" spans="1:18" s="4" customFormat="1" ht="21.75" customHeight="1">
      <c r="A17" s="5"/>
      <c r="B17" s="290"/>
      <c r="C17" s="291"/>
      <c r="D17" s="291"/>
      <c r="E17" s="261"/>
    </row>
    <row r="18" spans="1:18" s="4" customFormat="1" ht="19.5" customHeight="1">
      <c r="A18" s="5"/>
      <c r="B18" s="290"/>
      <c r="C18" s="291"/>
      <c r="D18" s="291"/>
      <c r="E18" s="261"/>
    </row>
    <row r="19" spans="1:18" s="4" customFormat="1" ht="19.5" customHeight="1">
      <c r="A19" s="5"/>
      <c r="B19" s="290"/>
      <c r="C19" s="291"/>
      <c r="D19" s="291"/>
      <c r="E19" s="261"/>
    </row>
    <row r="20" spans="1:18" s="4" customFormat="1" ht="19.5" customHeight="1">
      <c r="A20" s="5"/>
      <c r="B20" s="290"/>
      <c r="C20" s="291"/>
      <c r="D20" s="291"/>
      <c r="E20" s="261"/>
    </row>
    <row r="21" spans="1:18" s="4" customFormat="1" ht="19.5" customHeight="1">
      <c r="A21" s="5"/>
      <c r="B21" s="290"/>
      <c r="C21" s="291"/>
      <c r="D21" s="291"/>
      <c r="E21" s="261"/>
      <c r="P21" s="22"/>
      <c r="Q21" s="60"/>
      <c r="R21" s="60"/>
    </row>
    <row r="22" spans="1:18" s="4" customFormat="1" ht="19.5" customHeight="1">
      <c r="A22" s="5"/>
      <c r="B22" s="290"/>
      <c r="C22" s="291"/>
      <c r="D22" s="291"/>
      <c r="E22" s="261"/>
      <c r="P22" s="22"/>
      <c r="Q22" s="60"/>
      <c r="R22" s="60"/>
    </row>
    <row r="23" spans="1:18" ht="15.75">
      <c r="P23" s="22"/>
      <c r="Q23" s="60"/>
      <c r="R23" s="60"/>
    </row>
    <row r="24" spans="1:18" ht="15.75">
      <c r="P24" s="22"/>
      <c r="Q24" s="60"/>
      <c r="R24" s="60"/>
    </row>
    <row r="25" spans="1:18" ht="15.75">
      <c r="P25" s="22"/>
      <c r="Q25" s="60"/>
      <c r="R25" s="60"/>
    </row>
    <row r="27" spans="1:18" ht="25.5" customHeight="1"/>
  </sheetData>
  <mergeCells count="10">
    <mergeCell ref="C5:D5"/>
    <mergeCell ref="C6:D6"/>
    <mergeCell ref="C7:D7"/>
    <mergeCell ref="C8:D8"/>
    <mergeCell ref="C9:D9"/>
    <mergeCell ref="A1:H1"/>
    <mergeCell ref="A3:A4"/>
    <mergeCell ref="B3:B4"/>
    <mergeCell ref="C3:F3"/>
    <mergeCell ref="C4:D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6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>
    <tabColor rgb="FF00B050"/>
  </sheetPr>
  <dimension ref="A1:N88"/>
  <sheetViews>
    <sheetView view="pageBreakPreview" zoomScale="90" zoomScaleSheetLayoutView="90" zoomScalePageLayoutView="80" workbookViewId="0">
      <selection activeCell="K52" sqref="K52"/>
    </sheetView>
  </sheetViews>
  <sheetFormatPr defaultColWidth="9.140625" defaultRowHeight="15.7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4" customWidth="1"/>
    <col min="9" max="9" width="14.5703125" style="14" bestFit="1" customWidth="1"/>
    <col min="10" max="10" width="13.7109375" style="14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>
      <c r="A1" s="844" t="s">
        <v>401</v>
      </c>
      <c r="B1" s="844"/>
      <c r="C1" s="844"/>
      <c r="D1" s="844"/>
      <c r="E1" s="844"/>
      <c r="F1" s="844"/>
      <c r="G1" s="844"/>
      <c r="H1" s="844"/>
      <c r="I1" s="844"/>
      <c r="J1" s="844"/>
      <c r="K1" s="105"/>
      <c r="L1" s="21"/>
      <c r="M1" s="21"/>
    </row>
    <row r="2" spans="1:13" ht="22.5" customHeight="1" thickBot="1">
      <c r="A2" s="854"/>
      <c r="B2" s="847" t="s">
        <v>373</v>
      </c>
      <c r="C2" s="848"/>
      <c r="D2" s="849"/>
      <c r="E2" s="847" t="s">
        <v>59</v>
      </c>
      <c r="F2" s="848"/>
      <c r="G2" s="849"/>
      <c r="H2" s="857" t="s">
        <v>26</v>
      </c>
      <c r="I2" s="848"/>
      <c r="J2" s="849"/>
      <c r="K2" s="19"/>
      <c r="L2" s="21"/>
      <c r="M2" s="21"/>
    </row>
    <row r="3" spans="1:13" ht="14.25">
      <c r="A3" s="855"/>
      <c r="B3" s="858" t="s">
        <v>23</v>
      </c>
      <c r="C3" s="837" t="s">
        <v>27</v>
      </c>
      <c r="D3" s="845" t="s">
        <v>355</v>
      </c>
      <c r="E3" s="850" t="s">
        <v>23</v>
      </c>
      <c r="F3" s="852" t="s">
        <v>27</v>
      </c>
      <c r="G3" s="853" t="s">
        <v>355</v>
      </c>
      <c r="H3" s="859" t="s">
        <v>23</v>
      </c>
      <c r="I3" s="837" t="s">
        <v>27</v>
      </c>
      <c r="J3" s="845" t="s">
        <v>355</v>
      </c>
      <c r="K3" s="20"/>
      <c r="L3" s="20"/>
      <c r="M3" s="20"/>
    </row>
    <row r="4" spans="1:13" ht="57.75" customHeight="1" thickBot="1">
      <c r="A4" s="856"/>
      <c r="B4" s="851"/>
      <c r="C4" s="838"/>
      <c r="D4" s="846"/>
      <c r="E4" s="851"/>
      <c r="F4" s="838"/>
      <c r="G4" s="846"/>
      <c r="H4" s="860"/>
      <c r="I4" s="838"/>
      <c r="J4" s="846"/>
      <c r="K4" s="20"/>
      <c r="L4" s="20"/>
      <c r="M4" s="20"/>
    </row>
    <row r="5" spans="1:13" ht="18" hidden="1" customHeight="1">
      <c r="A5" s="357" t="s">
        <v>10</v>
      </c>
      <c r="B5" s="358">
        <v>2679.4</v>
      </c>
      <c r="C5" s="359">
        <v>101.1</v>
      </c>
      <c r="D5" s="360">
        <v>101.1</v>
      </c>
      <c r="E5" s="358">
        <v>1662.34</v>
      </c>
      <c r="F5" s="361">
        <f>E5/1645.8*100</f>
        <v>101.00498237938996</v>
      </c>
      <c r="G5" s="362">
        <f t="shared" ref="G5:G10" si="0">E5/1645.8*100</f>
        <v>101.00498237938996</v>
      </c>
      <c r="H5" s="358">
        <v>1506.8</v>
      </c>
      <c r="I5" s="359">
        <v>102.2</v>
      </c>
      <c r="J5" s="360">
        <v>102.2</v>
      </c>
      <c r="K5" s="20"/>
      <c r="L5" s="20"/>
      <c r="M5" s="20"/>
    </row>
    <row r="6" spans="1:13" ht="18" hidden="1" customHeight="1">
      <c r="A6" s="363" t="s">
        <v>11</v>
      </c>
      <c r="B6" s="364">
        <v>2703.1</v>
      </c>
      <c r="C6" s="365">
        <v>100.9</v>
      </c>
      <c r="D6" s="366">
        <v>102</v>
      </c>
      <c r="E6" s="364">
        <v>1671.55</v>
      </c>
      <c r="F6" s="367">
        <f t="shared" ref="F6:F11" si="1">E6/E5*100</f>
        <v>100.55403828338368</v>
      </c>
      <c r="G6" s="368">
        <f t="shared" si="0"/>
        <v>101.56458864989671</v>
      </c>
      <c r="H6" s="364">
        <v>1524.3</v>
      </c>
      <c r="I6" s="365">
        <v>101.2</v>
      </c>
      <c r="J6" s="366">
        <v>103.4</v>
      </c>
      <c r="K6" s="20"/>
      <c r="L6" s="20"/>
      <c r="M6" s="20"/>
    </row>
    <row r="7" spans="1:13" ht="18" hidden="1" customHeight="1">
      <c r="A7" s="363" t="s">
        <v>12</v>
      </c>
      <c r="B7" s="364">
        <v>2800.3</v>
      </c>
      <c r="C7" s="365">
        <v>103.6</v>
      </c>
      <c r="D7" s="366">
        <v>105.6</v>
      </c>
      <c r="E7" s="364">
        <v>1684.83</v>
      </c>
      <c r="F7" s="367">
        <f t="shared" si="1"/>
        <v>100.79447219646435</v>
      </c>
      <c r="G7" s="368">
        <f t="shared" si="0"/>
        <v>102.37149106817354</v>
      </c>
      <c r="H7" s="364">
        <v>1542.5</v>
      </c>
      <c r="I7" s="365">
        <v>101.2</v>
      </c>
      <c r="J7" s="366">
        <v>104.7</v>
      </c>
      <c r="K7" s="20"/>
      <c r="L7" s="20"/>
      <c r="M7" s="20"/>
    </row>
    <row r="8" spans="1:13" ht="18" hidden="1" customHeight="1">
      <c r="A8" s="363" t="s">
        <v>13</v>
      </c>
      <c r="B8" s="364">
        <v>2903.6</v>
      </c>
      <c r="C8" s="365">
        <v>103.7</v>
      </c>
      <c r="D8" s="366">
        <v>109.5</v>
      </c>
      <c r="E8" s="364">
        <v>1703.7</v>
      </c>
      <c r="F8" s="367">
        <f t="shared" si="1"/>
        <v>101.11999430209578</v>
      </c>
      <c r="G8" s="368">
        <f t="shared" si="0"/>
        <v>103.51804593510757</v>
      </c>
      <c r="H8" s="364">
        <v>1555.4</v>
      </c>
      <c r="I8" s="365">
        <v>100.8</v>
      </c>
      <c r="J8" s="366">
        <v>105.5</v>
      </c>
      <c r="K8" s="20"/>
      <c r="L8" s="19"/>
      <c r="M8" s="19"/>
    </row>
    <row r="9" spans="1:13" ht="18" hidden="1" customHeight="1">
      <c r="A9" s="363" t="s">
        <v>14</v>
      </c>
      <c r="B9" s="364">
        <v>2944.1</v>
      </c>
      <c r="C9" s="365">
        <v>101.4</v>
      </c>
      <c r="D9" s="366">
        <v>111.1</v>
      </c>
      <c r="E9" s="364">
        <v>1752.4</v>
      </c>
      <c r="F9" s="367">
        <f t="shared" si="1"/>
        <v>102.85848447496626</v>
      </c>
      <c r="G9" s="368">
        <f t="shared" si="0"/>
        <v>106.47709320695104</v>
      </c>
      <c r="H9" s="364">
        <v>1589.8</v>
      </c>
      <c r="I9" s="365">
        <v>102.2</v>
      </c>
      <c r="J9" s="366">
        <v>107.9</v>
      </c>
      <c r="K9" s="13"/>
      <c r="L9" s="13"/>
      <c r="M9" s="13"/>
    </row>
    <row r="10" spans="1:13" ht="18" hidden="1" customHeight="1">
      <c r="A10" s="363" t="s">
        <v>15</v>
      </c>
      <c r="B10" s="364">
        <v>2989.1</v>
      </c>
      <c r="C10" s="365">
        <v>101.5</v>
      </c>
      <c r="D10" s="366">
        <v>112.8</v>
      </c>
      <c r="E10" s="364">
        <v>1769.4</v>
      </c>
      <c r="F10" s="367">
        <f t="shared" si="1"/>
        <v>100.97009815110705</v>
      </c>
      <c r="G10" s="368">
        <f t="shared" si="0"/>
        <v>107.5100255195042</v>
      </c>
      <c r="H10" s="364">
        <v>1666.3</v>
      </c>
      <c r="I10" s="365">
        <v>102.2</v>
      </c>
      <c r="J10" s="366">
        <v>113.1</v>
      </c>
      <c r="K10" s="13"/>
      <c r="L10" s="13"/>
      <c r="M10" s="13"/>
    </row>
    <row r="11" spans="1:13" ht="18" hidden="1" customHeight="1">
      <c r="A11" s="363" t="s">
        <v>135</v>
      </c>
      <c r="B11" s="364">
        <v>2970.1</v>
      </c>
      <c r="C11" s="365">
        <v>99.4</v>
      </c>
      <c r="D11" s="366">
        <v>112</v>
      </c>
      <c r="E11" s="364">
        <v>1775.6</v>
      </c>
      <c r="F11" s="367">
        <f t="shared" si="1"/>
        <v>100.35040126596586</v>
      </c>
      <c r="G11" s="368">
        <f>E11/1645.8*100</f>
        <v>107.88674200996475</v>
      </c>
      <c r="H11" s="364">
        <v>1726.5</v>
      </c>
      <c r="I11" s="367">
        <f t="shared" ref="I11:I17" si="2">H11/H10*100</f>
        <v>103.61279481485927</v>
      </c>
      <c r="J11" s="368">
        <f>H11/1473.8*100</f>
        <v>117.14615280227983</v>
      </c>
      <c r="K11" s="13"/>
      <c r="L11" s="13"/>
      <c r="M11" s="13"/>
    </row>
    <row r="12" spans="1:13" ht="18" hidden="1" customHeight="1">
      <c r="A12" s="363" t="s">
        <v>144</v>
      </c>
      <c r="B12" s="364">
        <v>2889.4</v>
      </c>
      <c r="C12" s="367">
        <f t="shared" ref="C12:C17" si="3">B12/B11*100</f>
        <v>97.282919767011222</v>
      </c>
      <c r="D12" s="369">
        <f>B12/2650.25*100</f>
        <v>109.0236770116027</v>
      </c>
      <c r="E12" s="364">
        <v>1783.1</v>
      </c>
      <c r="F12" s="367">
        <f t="shared" ref="F12:F17" si="4">E12/E11*100</f>
        <v>100.42239243072764</v>
      </c>
      <c r="G12" s="368">
        <f>E12/1645.8*100</f>
        <v>108.3424474419735</v>
      </c>
      <c r="H12" s="364">
        <v>1656.9</v>
      </c>
      <c r="I12" s="367">
        <f t="shared" si="2"/>
        <v>95.968722849695922</v>
      </c>
      <c r="J12" s="368">
        <f>H12/1473.8*100</f>
        <v>112.42366671190123</v>
      </c>
      <c r="K12" s="13"/>
      <c r="L12" s="13"/>
      <c r="M12" s="13"/>
    </row>
    <row r="13" spans="1:13" ht="18" hidden="1" customHeight="1">
      <c r="A13" s="370" t="s">
        <v>150</v>
      </c>
      <c r="B13" s="371">
        <v>2726.8</v>
      </c>
      <c r="C13" s="372">
        <f t="shared" si="3"/>
        <v>94.372534090122514</v>
      </c>
      <c r="D13" s="373">
        <f>B13/2650.25*100</f>
        <v>102.88840675407982</v>
      </c>
      <c r="E13" s="371">
        <v>1718.9</v>
      </c>
      <c r="F13" s="372">
        <f t="shared" si="4"/>
        <v>96.399528910324733</v>
      </c>
      <c r="G13" s="374">
        <f>E13/1645.8*100</f>
        <v>104.44160894397862</v>
      </c>
      <c r="H13" s="371">
        <v>1640.4</v>
      </c>
      <c r="I13" s="372">
        <f t="shared" si="2"/>
        <v>99.004164403403948</v>
      </c>
      <c r="J13" s="374">
        <f>H13/1473.8*100</f>
        <v>111.30411181978559</v>
      </c>
      <c r="K13" s="13"/>
      <c r="L13" s="13"/>
      <c r="M13" s="13"/>
    </row>
    <row r="14" spans="1:13" ht="18" hidden="1" customHeight="1">
      <c r="A14" s="370" t="s">
        <v>151</v>
      </c>
      <c r="B14" s="371">
        <v>2842.3</v>
      </c>
      <c r="C14" s="372">
        <f t="shared" si="3"/>
        <v>104.23573419392696</v>
      </c>
      <c r="D14" s="373">
        <f>B14/2650.25*100</f>
        <v>107.24648618054901</v>
      </c>
      <c r="E14" s="371">
        <v>1788.9</v>
      </c>
      <c r="F14" s="372">
        <f t="shared" si="4"/>
        <v>104.07237186572809</v>
      </c>
      <c r="G14" s="374">
        <f>E14/1645.8*100</f>
        <v>108.69485964272695</v>
      </c>
      <c r="H14" s="371">
        <v>1706.3</v>
      </c>
      <c r="I14" s="372">
        <f t="shared" si="2"/>
        <v>104.01731285052425</v>
      </c>
      <c r="J14" s="374">
        <f>H14/1473.8*100</f>
        <v>115.77554620708372</v>
      </c>
      <c r="K14" s="13"/>
      <c r="L14" s="13"/>
      <c r="M14" s="13"/>
    </row>
    <row r="15" spans="1:13" ht="18" hidden="1" customHeight="1" thickBot="1">
      <c r="A15" s="370" t="s">
        <v>156</v>
      </c>
      <c r="B15" s="371">
        <v>2955.4</v>
      </c>
      <c r="C15" s="372">
        <f t="shared" si="3"/>
        <v>103.97917179748795</v>
      </c>
      <c r="D15" s="373">
        <f>B15/2650.25*100</f>
        <v>111.51400811244223</v>
      </c>
      <c r="E15" s="371">
        <v>1847.5</v>
      </c>
      <c r="F15" s="372">
        <f t="shared" si="4"/>
        <v>103.27575605120465</v>
      </c>
      <c r="G15" s="374">
        <f>E15/1645.8*100</f>
        <v>112.25543808482198</v>
      </c>
      <c r="H15" s="371">
        <v>1754.5</v>
      </c>
      <c r="I15" s="372">
        <f t="shared" si="2"/>
        <v>102.82482564613491</v>
      </c>
      <c r="J15" s="374">
        <f>H15/1473.8*100</f>
        <v>119.04600352829422</v>
      </c>
      <c r="K15" s="13"/>
      <c r="L15" s="13"/>
      <c r="M15" s="13"/>
    </row>
    <row r="16" spans="1:13" ht="18" hidden="1" customHeight="1">
      <c r="A16" s="375" t="s">
        <v>158</v>
      </c>
      <c r="B16" s="358">
        <v>3026.4</v>
      </c>
      <c r="C16" s="361">
        <f t="shared" si="3"/>
        <v>102.40238208025987</v>
      </c>
      <c r="D16" s="376">
        <f>B16/B16*100</f>
        <v>100</v>
      </c>
      <c r="E16" s="377">
        <v>1922.04</v>
      </c>
      <c r="F16" s="361">
        <f t="shared" si="4"/>
        <v>104.03464140730716</v>
      </c>
      <c r="G16" s="362">
        <f>E16/E16*100</f>
        <v>100</v>
      </c>
      <c r="H16" s="377">
        <v>1802</v>
      </c>
      <c r="I16" s="361">
        <f t="shared" si="2"/>
        <v>102.70732402393845</v>
      </c>
      <c r="J16" s="362">
        <f>H16/H16*100</f>
        <v>100</v>
      </c>
      <c r="K16" s="13"/>
      <c r="L16" s="13"/>
      <c r="M16" s="13"/>
    </row>
    <row r="17" spans="1:13" ht="18" hidden="1" customHeight="1">
      <c r="A17" s="378" t="s">
        <v>10</v>
      </c>
      <c r="B17" s="379">
        <v>3049.23</v>
      </c>
      <c r="C17" s="372">
        <f t="shared" si="3"/>
        <v>100.75436161776368</v>
      </c>
      <c r="D17" s="373">
        <f>B17/B16*100</f>
        <v>100.75436161776368</v>
      </c>
      <c r="E17" s="379">
        <v>2038.6</v>
      </c>
      <c r="F17" s="372">
        <f t="shared" si="4"/>
        <v>106.06438991904434</v>
      </c>
      <c r="G17" s="374">
        <f>E17/1922*100</f>
        <v>106.06659729448491</v>
      </c>
      <c r="H17" s="379">
        <v>1880</v>
      </c>
      <c r="I17" s="372">
        <f t="shared" si="2"/>
        <v>104.32852386237515</v>
      </c>
      <c r="J17" s="374">
        <f>H17/1802*100</f>
        <v>104.32852386237515</v>
      </c>
      <c r="K17" s="13"/>
      <c r="L17" s="13"/>
      <c r="M17" s="13"/>
    </row>
    <row r="18" spans="1:13" ht="18" hidden="1" customHeight="1">
      <c r="A18" s="378" t="s">
        <v>11</v>
      </c>
      <c r="B18" s="379">
        <v>3222.24</v>
      </c>
      <c r="C18" s="372">
        <f t="shared" ref="C18:C23" si="5">B18/B17*100</f>
        <v>105.67389144144586</v>
      </c>
      <c r="D18" s="373">
        <f>B18/B16*100</f>
        <v>106.4710547184774</v>
      </c>
      <c r="E18" s="379">
        <v>2109.6</v>
      </c>
      <c r="F18" s="372">
        <f t="shared" ref="F18:F23" si="6">E18/E17*100</f>
        <v>103.48278230157952</v>
      </c>
      <c r="G18" s="374">
        <f>E18/E16*100</f>
        <v>109.75838171942311</v>
      </c>
      <c r="H18" s="379">
        <v>1941</v>
      </c>
      <c r="I18" s="372">
        <f t="shared" ref="I18:I23" si="7">H18/H17*100</f>
        <v>103.24468085106382</v>
      </c>
      <c r="J18" s="374">
        <f>H18/H16*100</f>
        <v>107.71365149833518</v>
      </c>
      <c r="K18" s="13"/>
      <c r="L18" s="13"/>
      <c r="M18" s="13"/>
    </row>
    <row r="19" spans="1:13" ht="18" hidden="1" customHeight="1">
      <c r="A19" s="378" t="s">
        <v>12</v>
      </c>
      <c r="B19" s="379">
        <v>3317.51</v>
      </c>
      <c r="C19" s="372">
        <f t="shared" si="5"/>
        <v>102.95663885992354</v>
      </c>
      <c r="D19" s="373">
        <f>B19/B16*100</f>
        <v>109.61901929685436</v>
      </c>
      <c r="E19" s="379">
        <v>2179.4</v>
      </c>
      <c r="F19" s="372">
        <f t="shared" si="6"/>
        <v>103.3086841107319</v>
      </c>
      <c r="G19" s="374">
        <f>E19/E16*100</f>
        <v>113.38993985557013</v>
      </c>
      <c r="H19" s="379">
        <v>1993.5</v>
      </c>
      <c r="I19" s="372">
        <f t="shared" si="7"/>
        <v>102.7047913446677</v>
      </c>
      <c r="J19" s="374">
        <f>H19/H16*100</f>
        <v>110.62708102108768</v>
      </c>
      <c r="K19" s="13"/>
      <c r="L19" s="13"/>
      <c r="M19" s="13"/>
    </row>
    <row r="20" spans="1:13" ht="16.5" hidden="1" customHeight="1">
      <c r="A20" s="380" t="s">
        <v>13</v>
      </c>
      <c r="B20" s="379">
        <v>3437.04</v>
      </c>
      <c r="C20" s="372">
        <f t="shared" si="5"/>
        <v>103.60300345741234</v>
      </c>
      <c r="D20" s="373">
        <f>B20/B16*100</f>
        <v>113.56859635210151</v>
      </c>
      <c r="E20" s="379">
        <v>2274.83</v>
      </c>
      <c r="F20" s="372">
        <f t="shared" si="6"/>
        <v>104.37872809030007</v>
      </c>
      <c r="G20" s="374">
        <f>E20/E16*100</f>
        <v>118.35497700360034</v>
      </c>
      <c r="H20" s="371">
        <v>2070.3000000000002</v>
      </c>
      <c r="I20" s="372">
        <f t="shared" si="7"/>
        <v>103.85252069224981</v>
      </c>
      <c r="J20" s="374">
        <f>H20/H16*100</f>
        <v>114.88901220865706</v>
      </c>
      <c r="K20" s="13"/>
      <c r="L20" s="13"/>
      <c r="M20" s="13"/>
    </row>
    <row r="21" spans="1:13" ht="16.5" hidden="1" customHeight="1">
      <c r="A21" s="381" t="s">
        <v>14</v>
      </c>
      <c r="B21" s="382">
        <v>3674.67</v>
      </c>
      <c r="C21" s="367">
        <f t="shared" si="5"/>
        <v>106.91379791913972</v>
      </c>
      <c r="D21" s="369">
        <f>B21/B16*100</f>
        <v>121.42049960348929</v>
      </c>
      <c r="E21" s="382">
        <v>2357.1</v>
      </c>
      <c r="F21" s="367">
        <f t="shared" si="6"/>
        <v>103.61653398275914</v>
      </c>
      <c r="G21" s="368">
        <f>E21/E16*100</f>
        <v>122.63532496722232</v>
      </c>
      <c r="H21" s="364">
        <v>2155.1999999999998</v>
      </c>
      <c r="I21" s="367">
        <f t="shared" si="7"/>
        <v>104.10085494855817</v>
      </c>
      <c r="J21" s="368">
        <f>H21/H16*100</f>
        <v>119.60044395116536</v>
      </c>
      <c r="K21" s="13"/>
      <c r="L21" s="13"/>
      <c r="M21" s="13"/>
    </row>
    <row r="22" spans="1:13" ht="16.5" hidden="1" customHeight="1">
      <c r="A22" s="380" t="s">
        <v>15</v>
      </c>
      <c r="B22" s="379">
        <v>3705.87</v>
      </c>
      <c r="C22" s="372">
        <f t="shared" si="5"/>
        <v>100.84905583358506</v>
      </c>
      <c r="D22" s="373">
        <f>B22/B16*100</f>
        <v>122.45142743854083</v>
      </c>
      <c r="E22" s="379">
        <v>2355.83</v>
      </c>
      <c r="F22" s="372">
        <f t="shared" si="6"/>
        <v>99.946120232489079</v>
      </c>
      <c r="G22" s="374">
        <f>E22/E16*100</f>
        <v>122.56924933924371</v>
      </c>
      <c r="H22" s="371">
        <v>2173.9</v>
      </c>
      <c r="I22" s="372">
        <f t="shared" si="7"/>
        <v>100.86766889383819</v>
      </c>
      <c r="J22" s="374">
        <f>H22/H16*100</f>
        <v>120.63817980022198</v>
      </c>
      <c r="K22" s="13"/>
      <c r="L22" s="13"/>
      <c r="M22" s="13"/>
    </row>
    <row r="23" spans="1:13" ht="16.5" hidden="1" customHeight="1">
      <c r="A23" s="380" t="s">
        <v>135</v>
      </c>
      <c r="B23" s="379">
        <v>3734.85</v>
      </c>
      <c r="C23" s="372">
        <f t="shared" si="5"/>
        <v>100.78200260667536</v>
      </c>
      <c r="D23" s="373">
        <f>B23/B16*100</f>
        <v>123.40900079302139</v>
      </c>
      <c r="E23" s="379">
        <v>2382.3000000000002</v>
      </c>
      <c r="F23" s="372">
        <f t="shared" si="6"/>
        <v>101.12359550561798</v>
      </c>
      <c r="G23" s="374">
        <f>E23/E16*100</f>
        <v>123.94643191608917</v>
      </c>
      <c r="H23" s="371">
        <v>2147.4</v>
      </c>
      <c r="I23" s="372">
        <f t="shared" si="7"/>
        <v>98.780992685956122</v>
      </c>
      <c r="J23" s="374">
        <f>H23/H16*100</f>
        <v>119.16759156492786</v>
      </c>
      <c r="K23" s="13"/>
      <c r="L23" s="13"/>
      <c r="M23" s="13"/>
    </row>
    <row r="24" spans="1:13" ht="16.5" hidden="1" customHeight="1">
      <c r="A24" s="380" t="s">
        <v>144</v>
      </c>
      <c r="B24" s="382">
        <v>3311.01</v>
      </c>
      <c r="C24" s="367">
        <f t="shared" ref="C24:C31" si="8">B24/B23*100</f>
        <v>88.651753082453126</v>
      </c>
      <c r="D24" s="369">
        <f>B24/B16*100</f>
        <v>109.40424266455196</v>
      </c>
      <c r="E24" s="382">
        <v>2262.54</v>
      </c>
      <c r="F24" s="367">
        <f t="shared" ref="F24:F34" si="9">E24/E23*100</f>
        <v>94.972925324266456</v>
      </c>
      <c r="G24" s="368">
        <f>E24/E16*100</f>
        <v>117.71555222576013</v>
      </c>
      <c r="H24" s="364">
        <v>2068.1</v>
      </c>
      <c r="I24" s="367">
        <f t="shared" ref="I24:I31" si="10">H24/H23*100</f>
        <v>96.307162149576214</v>
      </c>
      <c r="J24" s="368">
        <f>H24/H16*100</f>
        <v>114.76692563817979</v>
      </c>
      <c r="K24" s="13"/>
      <c r="L24" s="13"/>
      <c r="M24" s="13"/>
    </row>
    <row r="25" spans="1:13" ht="16.5" hidden="1" customHeight="1">
      <c r="A25" s="380" t="s">
        <v>150</v>
      </c>
      <c r="B25" s="379">
        <v>3270.26</v>
      </c>
      <c r="C25" s="372">
        <f t="shared" si="8"/>
        <v>98.769257718943777</v>
      </c>
      <c r="D25" s="373">
        <f>B25/B16*100</f>
        <v>108.05775839280993</v>
      </c>
      <c r="E25" s="379">
        <v>2196.8000000000002</v>
      </c>
      <c r="F25" s="372">
        <f t="shared" si="9"/>
        <v>97.094416010324693</v>
      </c>
      <c r="G25" s="374">
        <f>E25/E16*100</f>
        <v>114.29522798693057</v>
      </c>
      <c r="H25" s="371">
        <v>2037.8</v>
      </c>
      <c r="I25" s="372">
        <f t="shared" si="10"/>
        <v>98.534887094434509</v>
      </c>
      <c r="J25" s="374">
        <f>H25/H16*100</f>
        <v>113.08546059933407</v>
      </c>
      <c r="K25" s="13"/>
      <c r="L25" s="13"/>
      <c r="M25" s="13"/>
    </row>
    <row r="26" spans="1:13" ht="16.5" hidden="1" customHeight="1">
      <c r="A26" s="380" t="s">
        <v>151</v>
      </c>
      <c r="B26" s="379">
        <v>3404.45</v>
      </c>
      <c r="C26" s="372">
        <f t="shared" si="8"/>
        <v>104.10334346504557</v>
      </c>
      <c r="D26" s="373">
        <f>B26/B16*100</f>
        <v>112.49173936029607</v>
      </c>
      <c r="E26" s="379">
        <v>2201.81</v>
      </c>
      <c r="F26" s="372">
        <f t="shared" si="9"/>
        <v>100.22805899490166</v>
      </c>
      <c r="G26" s="374">
        <f>E26/E16*100</f>
        <v>114.55588853509812</v>
      </c>
      <c r="H26" s="371">
        <v>2066.8000000000002</v>
      </c>
      <c r="I26" s="372">
        <f t="shared" si="10"/>
        <v>101.42310334674652</v>
      </c>
      <c r="J26" s="374">
        <f>H26/H16*100</f>
        <v>114.69478357380689</v>
      </c>
      <c r="K26" s="13"/>
      <c r="L26" s="13"/>
      <c r="M26" s="13"/>
    </row>
    <row r="27" spans="1:13" ht="16.5" hidden="1" customHeight="1" thickBot="1">
      <c r="A27" s="380" t="s">
        <v>156</v>
      </c>
      <c r="B27" s="379">
        <v>3476.63</v>
      </c>
      <c r="C27" s="372">
        <f>B27/B26*100</f>
        <v>102.12016625299241</v>
      </c>
      <c r="D27" s="373">
        <f>B27/B16*100</f>
        <v>114.87675125561722</v>
      </c>
      <c r="E27" s="379">
        <v>2225.09</v>
      </c>
      <c r="F27" s="372">
        <f>E27/E26*100</f>
        <v>101.05731193881398</v>
      </c>
      <c r="G27" s="374">
        <f>E27/E16*100</f>
        <v>115.76710162119417</v>
      </c>
      <c r="H27" s="371">
        <v>2093.5</v>
      </c>
      <c r="I27" s="372">
        <f>H27/H26*100</f>
        <v>101.2918521385717</v>
      </c>
      <c r="J27" s="374">
        <f>H27/H16*100</f>
        <v>116.1764705882353</v>
      </c>
      <c r="K27" s="13"/>
      <c r="L27" s="13"/>
      <c r="M27" s="13"/>
    </row>
    <row r="28" spans="1:13" ht="16.5" hidden="1" customHeight="1">
      <c r="A28" s="383" t="s">
        <v>175</v>
      </c>
      <c r="B28" s="377">
        <v>3437.58</v>
      </c>
      <c r="C28" s="361">
        <f>B28/B27*100</f>
        <v>98.876785852966805</v>
      </c>
      <c r="D28" s="362">
        <v>120.1</v>
      </c>
      <c r="E28" s="384">
        <v>2241.8000000000002</v>
      </c>
      <c r="F28" s="361">
        <f>E28/E27*100</f>
        <v>100.75098085920121</v>
      </c>
      <c r="G28" s="385">
        <f>E28/E16*100</f>
        <v>116.63649039562134</v>
      </c>
      <c r="H28" s="386">
        <v>2116.4</v>
      </c>
      <c r="I28" s="361">
        <f>H28/H27*100</f>
        <v>101.09386195366612</v>
      </c>
      <c r="J28" s="362">
        <f>H28/H16*100</f>
        <v>117.44728079911211</v>
      </c>
      <c r="K28" s="13"/>
      <c r="L28" s="13"/>
      <c r="M28" s="13"/>
    </row>
    <row r="29" spans="1:13" ht="16.5" hidden="1" customHeight="1">
      <c r="A29" s="387" t="s">
        <v>10</v>
      </c>
      <c r="B29" s="382">
        <v>3458.68</v>
      </c>
      <c r="C29" s="367">
        <f>B29/B28*100</f>
        <v>100.61380389692749</v>
      </c>
      <c r="D29" s="368">
        <f t="shared" ref="D29:D34" si="11">B29/B$28*100</f>
        <v>100.61380389692749</v>
      </c>
      <c r="E29" s="388">
        <v>2295.15</v>
      </c>
      <c r="F29" s="367">
        <f>E29/E28*100</f>
        <v>102.37978410206084</v>
      </c>
      <c r="G29" s="389">
        <f t="shared" ref="G29:G34" si="12">E29/E$28*100</f>
        <v>102.37978410206084</v>
      </c>
      <c r="H29" s="364">
        <v>2159.42</v>
      </c>
      <c r="I29" s="367">
        <f>H29/H28*100</f>
        <v>102.03269703269704</v>
      </c>
      <c r="J29" s="368">
        <f t="shared" ref="J29:J34" si="13">H29/H$28*100</f>
        <v>102.03269703269704</v>
      </c>
      <c r="K29" s="13"/>
      <c r="L29" s="13"/>
      <c r="M29" s="13"/>
    </row>
    <row r="30" spans="1:13" ht="16.5" hidden="1" customHeight="1">
      <c r="A30" s="387" t="s">
        <v>11</v>
      </c>
      <c r="B30" s="382">
        <v>3610.8</v>
      </c>
      <c r="C30" s="367">
        <f t="shared" si="8"/>
        <v>104.39820972162792</v>
      </c>
      <c r="D30" s="368">
        <f t="shared" si="11"/>
        <v>105.0390100012218</v>
      </c>
      <c r="E30" s="388">
        <v>2360.09</v>
      </c>
      <c r="F30" s="367">
        <f t="shared" si="9"/>
        <v>102.82944469860358</v>
      </c>
      <c r="G30" s="389">
        <f t="shared" si="12"/>
        <v>105.27656347577839</v>
      </c>
      <c r="H30" s="364">
        <v>2190.87</v>
      </c>
      <c r="I30" s="367">
        <f t="shared" si="10"/>
        <v>101.45640959146436</v>
      </c>
      <c r="J30" s="368">
        <f t="shared" si="13"/>
        <v>103.51871101871102</v>
      </c>
      <c r="K30" s="13"/>
      <c r="L30" s="13"/>
      <c r="M30" s="13"/>
    </row>
    <row r="31" spans="1:13" ht="16.5" hidden="1" customHeight="1">
      <c r="A31" s="387" t="s">
        <v>12</v>
      </c>
      <c r="B31" s="382">
        <v>3757.48</v>
      </c>
      <c r="C31" s="367">
        <f t="shared" si="8"/>
        <v>104.06225767143016</v>
      </c>
      <c r="D31" s="368">
        <f t="shared" si="11"/>
        <v>109.30596524299072</v>
      </c>
      <c r="E31" s="388">
        <v>2423.02</v>
      </c>
      <c r="F31" s="367">
        <f t="shared" si="9"/>
        <v>102.66642373807777</v>
      </c>
      <c r="G31" s="389">
        <f t="shared" si="12"/>
        <v>108.08368275492906</v>
      </c>
      <c r="H31" s="364">
        <v>2204.0500000000002</v>
      </c>
      <c r="I31" s="367">
        <f t="shared" si="10"/>
        <v>100.60158749720432</v>
      </c>
      <c r="J31" s="368">
        <f t="shared" si="13"/>
        <v>104.14146664146664</v>
      </c>
      <c r="K31" s="13"/>
      <c r="L31" s="13"/>
      <c r="M31" s="13"/>
    </row>
    <row r="32" spans="1:13" ht="16.5" hidden="1" customHeight="1">
      <c r="A32" s="387" t="s">
        <v>13</v>
      </c>
      <c r="B32" s="382">
        <v>3814.09</v>
      </c>
      <c r="C32" s="367">
        <f t="shared" ref="C32:C37" si="14">B32/B31*100</f>
        <v>101.50659484548154</v>
      </c>
      <c r="D32" s="368">
        <f t="shared" si="11"/>
        <v>110.95276328114548</v>
      </c>
      <c r="E32" s="388">
        <v>2406.36</v>
      </c>
      <c r="F32" s="367">
        <f t="shared" si="9"/>
        <v>99.312428291966228</v>
      </c>
      <c r="G32" s="389">
        <f t="shared" si="12"/>
        <v>107.34052993130521</v>
      </c>
      <c r="H32" s="364">
        <v>2212.92</v>
      </c>
      <c r="I32" s="367">
        <f t="shared" ref="I32:I37" si="15">H32/H31*100</f>
        <v>100.40244096095823</v>
      </c>
      <c r="J32" s="368">
        <f t="shared" si="13"/>
        <v>104.56057456057455</v>
      </c>
      <c r="K32" s="13"/>
      <c r="L32" s="13"/>
      <c r="M32" s="13"/>
    </row>
    <row r="33" spans="1:13" ht="16.5" hidden="1" customHeight="1">
      <c r="A33" s="390" t="s">
        <v>14</v>
      </c>
      <c r="B33" s="379">
        <v>3947.2</v>
      </c>
      <c r="C33" s="372">
        <f t="shared" si="14"/>
        <v>103.48995435346306</v>
      </c>
      <c r="D33" s="374">
        <f t="shared" si="11"/>
        <v>114.82496407356338</v>
      </c>
      <c r="E33" s="391">
        <v>2406.1</v>
      </c>
      <c r="F33" s="392">
        <f t="shared" si="9"/>
        <v>99.989195299123978</v>
      </c>
      <c r="G33" s="393">
        <f t="shared" si="12"/>
        <v>107.32893210812739</v>
      </c>
      <c r="H33" s="394">
        <v>2240.4</v>
      </c>
      <c r="I33" s="372">
        <f t="shared" si="15"/>
        <v>101.2417981671276</v>
      </c>
      <c r="J33" s="374">
        <f t="shared" si="13"/>
        <v>105.85900585900585</v>
      </c>
      <c r="K33" s="13"/>
      <c r="L33" s="13"/>
      <c r="M33" s="13"/>
    </row>
    <row r="34" spans="1:13" ht="16.5" hidden="1" customHeight="1">
      <c r="A34" s="387" t="s">
        <v>15</v>
      </c>
      <c r="B34" s="382">
        <v>3926.3</v>
      </c>
      <c r="C34" s="367">
        <f t="shared" si="14"/>
        <v>99.470510741791657</v>
      </c>
      <c r="D34" s="368">
        <f t="shared" si="11"/>
        <v>114.21697822305228</v>
      </c>
      <c r="E34" s="388">
        <v>2410.9299999999998</v>
      </c>
      <c r="F34" s="395">
        <f t="shared" si="9"/>
        <v>100.20073978637629</v>
      </c>
      <c r="G34" s="389">
        <f t="shared" si="12"/>
        <v>107.54438397716119</v>
      </c>
      <c r="H34" s="364">
        <v>2270.63</v>
      </c>
      <c r="I34" s="367">
        <f t="shared" si="15"/>
        <v>101.34931262274594</v>
      </c>
      <c r="J34" s="368">
        <f t="shared" si="13"/>
        <v>107.28737478737477</v>
      </c>
      <c r="K34" s="13"/>
      <c r="L34" s="13"/>
      <c r="M34" s="13"/>
    </row>
    <row r="35" spans="1:13" ht="16.5" hidden="1" customHeight="1">
      <c r="A35" s="387" t="s">
        <v>135</v>
      </c>
      <c r="B35" s="382">
        <v>3709.52</v>
      </c>
      <c r="C35" s="367">
        <f t="shared" si="14"/>
        <v>94.478771362351324</v>
      </c>
      <c r="D35" s="368">
        <f>B35/B$28*100</f>
        <v>107.91079771234415</v>
      </c>
      <c r="E35" s="388">
        <v>2423.37</v>
      </c>
      <c r="F35" s="367">
        <f t="shared" ref="F35:F40" si="16">E35/E34*100</f>
        <v>100.51598345866533</v>
      </c>
      <c r="G35" s="389">
        <f>E35/E$28*100</f>
        <v>108.09929520920687</v>
      </c>
      <c r="H35" s="396">
        <v>2305.1999999999998</v>
      </c>
      <c r="I35" s="367">
        <f t="shared" si="15"/>
        <v>101.52248494911103</v>
      </c>
      <c r="J35" s="368">
        <f>H35/H$28*100</f>
        <v>108.92080892080891</v>
      </c>
      <c r="K35" s="13"/>
      <c r="L35" s="13"/>
      <c r="M35" s="13"/>
    </row>
    <row r="36" spans="1:13" ht="16.5" hidden="1" customHeight="1">
      <c r="A36" s="387" t="s">
        <v>144</v>
      </c>
      <c r="B36" s="382">
        <v>3718.28</v>
      </c>
      <c r="C36" s="367">
        <f t="shared" si="14"/>
        <v>100.23614915137269</v>
      </c>
      <c r="D36" s="368">
        <f>B36/B$28*100</f>
        <v>108.16562814538135</v>
      </c>
      <c r="E36" s="388">
        <v>2428.86</v>
      </c>
      <c r="F36" s="367">
        <f t="shared" si="16"/>
        <v>100.22654402753193</v>
      </c>
      <c r="G36" s="389">
        <f>E36/E$28*100</f>
        <v>108.34418770630742</v>
      </c>
      <c r="H36" s="396">
        <v>2225.67</v>
      </c>
      <c r="I36" s="367">
        <f t="shared" si="15"/>
        <v>96.549973971889642</v>
      </c>
      <c r="J36" s="368">
        <f>H36/H$28*100</f>
        <v>105.16301266301267</v>
      </c>
      <c r="K36" s="13"/>
      <c r="L36" s="13"/>
      <c r="M36" s="13"/>
    </row>
    <row r="37" spans="1:13" ht="16.5" hidden="1" customHeight="1">
      <c r="A37" s="397" t="s">
        <v>150</v>
      </c>
      <c r="B37" s="382">
        <v>3475.35</v>
      </c>
      <c r="C37" s="367">
        <f t="shared" si="14"/>
        <v>93.466602837871278</v>
      </c>
      <c r="D37" s="368">
        <f>B37/B$28*100</f>
        <v>101.09873806573229</v>
      </c>
      <c r="E37" s="388">
        <v>2313.62</v>
      </c>
      <c r="F37" s="367">
        <f t="shared" si="16"/>
        <v>95.25538730103834</v>
      </c>
      <c r="G37" s="368">
        <f>E37/E$28*100</f>
        <v>103.20367561780711</v>
      </c>
      <c r="H37" s="382">
        <v>2139.96</v>
      </c>
      <c r="I37" s="367">
        <f t="shared" si="15"/>
        <v>96.149024788041345</v>
      </c>
      <c r="J37" s="368">
        <f>H37/H$28*100</f>
        <v>101.11321111321112</v>
      </c>
      <c r="K37" s="13"/>
      <c r="L37" s="13"/>
      <c r="M37" s="13"/>
    </row>
    <row r="38" spans="1:13" ht="16.5" hidden="1" customHeight="1">
      <c r="A38" s="397" t="s">
        <v>151</v>
      </c>
      <c r="B38" s="382">
        <v>3484.3</v>
      </c>
      <c r="C38" s="367">
        <f t="shared" ref="C38:C43" si="17">B38/B37*100</f>
        <v>100.25752801876071</v>
      </c>
      <c r="D38" s="368">
        <f>B38/B$28*100</f>
        <v>101.35909564286504</v>
      </c>
      <c r="E38" s="388">
        <v>2259.6999999999998</v>
      </c>
      <c r="F38" s="367">
        <f t="shared" si="16"/>
        <v>97.669453064893972</v>
      </c>
      <c r="G38" s="368">
        <f>E38/E$28*100</f>
        <v>100.79846551877954</v>
      </c>
      <c r="H38" s="382">
        <v>2101.3000000000002</v>
      </c>
      <c r="I38" s="367">
        <f t="shared" ref="I38:I43" si="18">H38/H37*100</f>
        <v>98.193424176152831</v>
      </c>
      <c r="J38" s="368">
        <f>H38/H$28*100</f>
        <v>99.286524286524298</v>
      </c>
      <c r="K38" s="13"/>
      <c r="L38" s="13"/>
      <c r="M38" s="13"/>
    </row>
    <row r="39" spans="1:13" ht="16.5" hidden="1" customHeight="1" thickBot="1">
      <c r="A39" s="398" t="s">
        <v>156</v>
      </c>
      <c r="B39" s="399">
        <v>3509.28</v>
      </c>
      <c r="C39" s="400">
        <f t="shared" si="17"/>
        <v>100.71693022988835</v>
      </c>
      <c r="D39" s="401">
        <f>B39/B$28*100</f>
        <v>102.0857696402702</v>
      </c>
      <c r="E39" s="402">
        <v>2268.39</v>
      </c>
      <c r="F39" s="400">
        <f t="shared" si="16"/>
        <v>100.38456432269771</v>
      </c>
      <c r="G39" s="401">
        <f>E39/E$28*100</f>
        <v>101.1861004549915</v>
      </c>
      <c r="H39" s="399">
        <v>2107.6999999999998</v>
      </c>
      <c r="I39" s="400">
        <f t="shared" si="18"/>
        <v>100.30457335934895</v>
      </c>
      <c r="J39" s="401">
        <f>H39/H$28*100</f>
        <v>99.58892458892457</v>
      </c>
      <c r="K39" s="13"/>
      <c r="L39" s="13"/>
      <c r="M39" s="13"/>
    </row>
    <row r="40" spans="1:13" ht="3" hidden="1" customHeight="1">
      <c r="A40" s="383" t="s">
        <v>188</v>
      </c>
      <c r="B40" s="403">
        <v>3484.4</v>
      </c>
      <c r="C40" s="404">
        <f t="shared" si="17"/>
        <v>99.291022659918838</v>
      </c>
      <c r="D40" s="405">
        <f t="shared" ref="D40:D45" si="19">B40/B$40*100</f>
        <v>100</v>
      </c>
      <c r="E40" s="406">
        <v>2298.23</v>
      </c>
      <c r="F40" s="404">
        <f t="shared" si="16"/>
        <v>101.31547044379494</v>
      </c>
      <c r="G40" s="407">
        <f t="shared" ref="G40:G45" si="20">E40/E$40*100</f>
        <v>100</v>
      </c>
      <c r="H40" s="403">
        <v>2131</v>
      </c>
      <c r="I40" s="404">
        <f t="shared" si="18"/>
        <v>101.10547041799119</v>
      </c>
      <c r="J40" s="405">
        <f t="shared" ref="J40:J45" si="21">H40/H$40*100</f>
        <v>100</v>
      </c>
      <c r="K40" s="13"/>
      <c r="L40" s="13"/>
      <c r="M40" s="13"/>
    </row>
    <row r="41" spans="1:13" ht="16.5" hidden="1" customHeight="1">
      <c r="A41" s="387" t="s">
        <v>10</v>
      </c>
      <c r="B41" s="382">
        <v>3582.03</v>
      </c>
      <c r="C41" s="367">
        <f t="shared" si="17"/>
        <v>102.80191711628974</v>
      </c>
      <c r="D41" s="408">
        <f t="shared" si="19"/>
        <v>102.80191711628974</v>
      </c>
      <c r="E41" s="388">
        <v>2348.34</v>
      </c>
      <c r="F41" s="367">
        <f t="shared" ref="F41:F46" si="22">E41/E40*100</f>
        <v>102.18037359185112</v>
      </c>
      <c r="G41" s="409">
        <f t="shared" si="20"/>
        <v>102.18037359185112</v>
      </c>
      <c r="H41" s="410">
        <v>2192.7199999999998</v>
      </c>
      <c r="I41" s="367">
        <f t="shared" si="18"/>
        <v>102.89629282027218</v>
      </c>
      <c r="J41" s="408">
        <f t="shared" si="21"/>
        <v>102.89629282027218</v>
      </c>
      <c r="K41" s="13"/>
      <c r="L41" s="13"/>
      <c r="M41" s="13"/>
    </row>
    <row r="42" spans="1:13" ht="16.5" hidden="1" customHeight="1">
      <c r="A42" s="387" t="s">
        <v>11</v>
      </c>
      <c r="B42" s="382">
        <v>3667.61</v>
      </c>
      <c r="C42" s="367">
        <f t="shared" si="17"/>
        <v>102.38914805291972</v>
      </c>
      <c r="D42" s="408">
        <f t="shared" si="19"/>
        <v>105.25800711743771</v>
      </c>
      <c r="E42" s="388">
        <v>2397.3200000000002</v>
      </c>
      <c r="F42" s="367">
        <f t="shared" si="22"/>
        <v>102.08572864236014</v>
      </c>
      <c r="G42" s="409">
        <f t="shared" si="20"/>
        <v>104.31157891072695</v>
      </c>
      <c r="H42" s="410">
        <v>2239.67</v>
      </c>
      <c r="I42" s="367">
        <f t="shared" si="18"/>
        <v>102.14117625597432</v>
      </c>
      <c r="J42" s="408">
        <f t="shared" si="21"/>
        <v>105.09948381041765</v>
      </c>
      <c r="K42" s="13"/>
      <c r="L42" s="13"/>
      <c r="M42" s="13"/>
    </row>
    <row r="43" spans="1:13" ht="16.5" hidden="1" customHeight="1">
      <c r="A43" s="387" t="s">
        <v>12</v>
      </c>
      <c r="B43" s="382">
        <v>3761.96</v>
      </c>
      <c r="C43" s="367">
        <f t="shared" si="17"/>
        <v>102.57251997895087</v>
      </c>
      <c r="D43" s="408">
        <f t="shared" si="19"/>
        <v>107.96579037997932</v>
      </c>
      <c r="E43" s="388">
        <v>2457.02</v>
      </c>
      <c r="F43" s="367">
        <f t="shared" si="22"/>
        <v>102.49028081357514</v>
      </c>
      <c r="G43" s="409">
        <f t="shared" si="20"/>
        <v>106.9092301466781</v>
      </c>
      <c r="H43" s="410">
        <v>2272.67</v>
      </c>
      <c r="I43" s="367">
        <f t="shared" si="18"/>
        <v>101.47343135372621</v>
      </c>
      <c r="J43" s="408">
        <f t="shared" si="21"/>
        <v>106.64805255748475</v>
      </c>
      <c r="K43" s="13"/>
      <c r="L43" s="13"/>
      <c r="M43" s="13"/>
    </row>
    <row r="44" spans="1:13" ht="16.5" hidden="1" customHeight="1">
      <c r="A44" s="387" t="s">
        <v>13</v>
      </c>
      <c r="B44" s="382">
        <v>3809.35</v>
      </c>
      <c r="C44" s="367">
        <f t="shared" ref="C44:C49" si="23">B44/B43*100</f>
        <v>101.2597156801242</v>
      </c>
      <c r="D44" s="408">
        <f t="shared" si="19"/>
        <v>109.32585237056594</v>
      </c>
      <c r="E44" s="388">
        <v>2470.25</v>
      </c>
      <c r="F44" s="367">
        <f t="shared" si="22"/>
        <v>100.53845715541591</v>
      </c>
      <c r="G44" s="409">
        <f t="shared" si="20"/>
        <v>107.48489054620293</v>
      </c>
      <c r="H44" s="410">
        <v>2282.61</v>
      </c>
      <c r="I44" s="367">
        <f t="shared" ref="I44:I49" si="24">H44/H43*100</f>
        <v>100.43737102174974</v>
      </c>
      <c r="J44" s="408">
        <f t="shared" si="21"/>
        <v>107.11450023463162</v>
      </c>
      <c r="K44" s="13"/>
      <c r="L44" s="13"/>
      <c r="M44" s="13"/>
    </row>
    <row r="45" spans="1:13" ht="16.5" hidden="1" customHeight="1">
      <c r="A45" s="411" t="s">
        <v>14</v>
      </c>
      <c r="B45" s="410">
        <v>3854.5</v>
      </c>
      <c r="C45" s="412">
        <f t="shared" si="23"/>
        <v>101.18524157664694</v>
      </c>
      <c r="D45" s="408">
        <f t="shared" si="19"/>
        <v>110.62162782688554</v>
      </c>
      <c r="E45" s="413">
        <v>2532.1999999999998</v>
      </c>
      <c r="F45" s="412">
        <f t="shared" si="22"/>
        <v>102.50784333569476</v>
      </c>
      <c r="G45" s="409">
        <f t="shared" si="20"/>
        <v>110.18044321064471</v>
      </c>
      <c r="H45" s="410">
        <v>2316.8000000000002</v>
      </c>
      <c r="I45" s="412">
        <f t="shared" si="24"/>
        <v>101.49784676313519</v>
      </c>
      <c r="J45" s="408">
        <f t="shared" si="21"/>
        <v>108.71891130924449</v>
      </c>
      <c r="K45" s="13"/>
      <c r="L45" s="13"/>
      <c r="M45" s="13"/>
    </row>
    <row r="46" spans="1:13" ht="16.5" hidden="1" customHeight="1">
      <c r="A46" s="411" t="s">
        <v>15</v>
      </c>
      <c r="B46" s="410">
        <v>3808.84</v>
      </c>
      <c r="C46" s="412">
        <f t="shared" si="23"/>
        <v>98.815410559086786</v>
      </c>
      <c r="D46" s="408">
        <f t="shared" ref="D46:D51" si="25">B46/B$40*100</f>
        <v>109.31121570428195</v>
      </c>
      <c r="E46" s="413">
        <v>2548.98</v>
      </c>
      <c r="F46" s="412">
        <f t="shared" si="22"/>
        <v>100.66266487639209</v>
      </c>
      <c r="G46" s="409">
        <f t="shared" ref="G46:G51" si="26">E46/E$40*100</f>
        <v>110.91057030845477</v>
      </c>
      <c r="H46" s="410">
        <v>2344.36</v>
      </c>
      <c r="I46" s="412">
        <f t="shared" si="24"/>
        <v>101.18957182320443</v>
      </c>
      <c r="J46" s="408">
        <f t="shared" ref="J46:J51" si="27">H46/H$40*100</f>
        <v>110.01220084467387</v>
      </c>
      <c r="K46" s="13"/>
      <c r="L46" s="13"/>
      <c r="M46" s="13"/>
    </row>
    <row r="47" spans="1:13" ht="16.5" hidden="1" customHeight="1">
      <c r="A47" s="414" t="s">
        <v>135</v>
      </c>
      <c r="B47" s="415">
        <v>3758.33</v>
      </c>
      <c r="C47" s="416">
        <f t="shared" si="23"/>
        <v>98.673874460465655</v>
      </c>
      <c r="D47" s="417">
        <f t="shared" si="25"/>
        <v>107.86161175525197</v>
      </c>
      <c r="E47" s="418">
        <v>2617.46</v>
      </c>
      <c r="F47" s="416">
        <f>E47/E46*100</f>
        <v>102.68656482200724</v>
      </c>
      <c r="G47" s="419">
        <f t="shared" si="26"/>
        <v>113.89025467424932</v>
      </c>
      <c r="H47" s="415">
        <v>2354.6</v>
      </c>
      <c r="I47" s="416">
        <f t="shared" si="24"/>
        <v>100.4367929840127</v>
      </c>
      <c r="J47" s="417">
        <f t="shared" si="27"/>
        <v>110.49272641952135</v>
      </c>
      <c r="K47" s="13"/>
      <c r="L47" s="13"/>
      <c r="M47" s="13"/>
    </row>
    <row r="48" spans="1:13" ht="16.5" hidden="1" customHeight="1">
      <c r="A48" s="414" t="s">
        <v>144</v>
      </c>
      <c r="B48" s="415">
        <v>3877.71</v>
      </c>
      <c r="C48" s="416">
        <f t="shared" si="23"/>
        <v>103.17641079947744</v>
      </c>
      <c r="D48" s="417">
        <f t="shared" si="25"/>
        <v>111.28773963953623</v>
      </c>
      <c r="E48" s="418">
        <v>2590.12</v>
      </c>
      <c r="F48" s="416">
        <f>E48/E47*100</f>
        <v>98.955475919402772</v>
      </c>
      <c r="G48" s="419">
        <f t="shared" si="26"/>
        <v>112.70064353872327</v>
      </c>
      <c r="H48" s="415">
        <v>2371.96</v>
      </c>
      <c r="I48" s="416">
        <f t="shared" si="24"/>
        <v>100.7372802174467</v>
      </c>
      <c r="J48" s="417">
        <f t="shared" si="27"/>
        <v>111.30736743312998</v>
      </c>
      <c r="K48" s="13"/>
      <c r="L48" s="13"/>
      <c r="M48" s="13"/>
    </row>
    <row r="49" spans="1:13" ht="16.5" hidden="1" customHeight="1">
      <c r="A49" s="414" t="s">
        <v>150</v>
      </c>
      <c r="B49" s="415">
        <v>3758.21</v>
      </c>
      <c r="C49" s="416">
        <f t="shared" si="23"/>
        <v>96.918284245082802</v>
      </c>
      <c r="D49" s="417">
        <f t="shared" si="25"/>
        <v>107.85816783377338</v>
      </c>
      <c r="E49" s="418">
        <v>2496.67</v>
      </c>
      <c r="F49" s="416">
        <f>E49/E48*100</f>
        <v>96.392059055178919</v>
      </c>
      <c r="G49" s="419">
        <f t="shared" si="26"/>
        <v>108.63447087541283</v>
      </c>
      <c r="H49" s="415">
        <v>2442.54</v>
      </c>
      <c r="I49" s="416">
        <f t="shared" si="24"/>
        <v>102.97559823943068</v>
      </c>
      <c r="J49" s="417">
        <f t="shared" si="27"/>
        <v>114.61942749882684</v>
      </c>
      <c r="K49" s="13"/>
      <c r="L49" s="13"/>
      <c r="M49" s="13"/>
    </row>
    <row r="50" spans="1:13" ht="16.5" hidden="1" customHeight="1">
      <c r="A50" s="414" t="s">
        <v>151</v>
      </c>
      <c r="B50" s="415">
        <v>3894.63</v>
      </c>
      <c r="C50" s="416">
        <f>B50/B49*100</f>
        <v>103.62991956277057</v>
      </c>
      <c r="D50" s="417">
        <f t="shared" si="25"/>
        <v>111.77333256801745</v>
      </c>
      <c r="E50" s="418">
        <v>2539.16</v>
      </c>
      <c r="F50" s="416">
        <f>E50/E49*100</f>
        <v>101.70186688669307</v>
      </c>
      <c r="G50" s="419">
        <f t="shared" si="26"/>
        <v>110.48328496277568</v>
      </c>
      <c r="H50" s="415">
        <v>2464.96</v>
      </c>
      <c r="I50" s="416">
        <f>H50/H49*100</f>
        <v>100.91789694334588</v>
      </c>
      <c r="J50" s="417">
        <f t="shared" si="27"/>
        <v>115.67151572031911</v>
      </c>
      <c r="K50" s="13"/>
      <c r="L50" s="13"/>
      <c r="M50" s="13"/>
    </row>
    <row r="51" spans="1:13" ht="16.5" hidden="1" customHeight="1">
      <c r="A51" s="414" t="s">
        <v>156</v>
      </c>
      <c r="B51" s="415">
        <v>3912.55</v>
      </c>
      <c r="C51" s="416">
        <f>B51/B50*100</f>
        <v>100.46012073033896</v>
      </c>
      <c r="D51" s="417">
        <f t="shared" si="25"/>
        <v>112.2876248421536</v>
      </c>
      <c r="E51" s="418">
        <v>2618.0300000000002</v>
      </c>
      <c r="F51" s="416">
        <f>E51/E50*100</f>
        <v>103.10614533940358</v>
      </c>
      <c r="G51" s="419">
        <f t="shared" si="26"/>
        <v>113.91505636946695</v>
      </c>
      <c r="H51" s="415">
        <v>2519.35</v>
      </c>
      <c r="I51" s="416">
        <f>H51/H50*100</f>
        <v>102.20652667791769</v>
      </c>
      <c r="J51" s="417">
        <f t="shared" si="27"/>
        <v>118.22383857343969</v>
      </c>
      <c r="K51" s="13"/>
      <c r="L51" s="13"/>
      <c r="M51" s="13"/>
    </row>
    <row r="52" spans="1:13" ht="16.5" customHeight="1" thickBot="1">
      <c r="A52" s="420" t="s">
        <v>346</v>
      </c>
      <c r="B52" s="421">
        <v>4442.67</v>
      </c>
      <c r="C52" s="422">
        <v>100.16548937734058</v>
      </c>
      <c r="D52" s="423">
        <v>114.89267611461673</v>
      </c>
      <c r="E52" s="421">
        <v>3042.02</v>
      </c>
      <c r="F52" s="422">
        <v>101.5106365228998</v>
      </c>
      <c r="G52" s="423">
        <v>112.10274174528303</v>
      </c>
      <c r="H52" s="421">
        <v>2608.94</v>
      </c>
      <c r="I52" s="422">
        <v>101.48200588134617</v>
      </c>
      <c r="J52" s="423">
        <v>107.81189305343194</v>
      </c>
      <c r="K52" s="13"/>
      <c r="L52" s="13"/>
      <c r="M52" s="13"/>
    </row>
    <row r="53" spans="1:13" ht="16.5" customHeight="1" thickBot="1">
      <c r="A53" s="839" t="s">
        <v>354</v>
      </c>
      <c r="B53" s="840"/>
      <c r="C53" s="840"/>
      <c r="D53" s="840"/>
      <c r="E53" s="840"/>
      <c r="F53" s="840"/>
      <c r="G53" s="840"/>
      <c r="H53" s="840"/>
      <c r="I53" s="840"/>
      <c r="J53" s="841"/>
      <c r="K53" s="13"/>
      <c r="L53" s="13"/>
      <c r="M53" s="13"/>
    </row>
    <row r="54" spans="1:13" ht="17.25" customHeight="1">
      <c r="A54" s="424" t="s">
        <v>10</v>
      </c>
      <c r="B54" s="425">
        <v>4418.01</v>
      </c>
      <c r="C54" s="404">
        <f>B54/B51*100</f>
        <v>112.91894033303089</v>
      </c>
      <c r="D54" s="405">
        <f>B54/B$52*100</f>
        <v>99.444928387658777</v>
      </c>
      <c r="E54" s="425">
        <v>3057.97</v>
      </c>
      <c r="F54" s="404">
        <f>E54/E51*100</f>
        <v>116.80423830131814</v>
      </c>
      <c r="G54" s="405">
        <f t="shared" ref="G54:G60" si="28">E54/E$52*100</f>
        <v>100.52432265402594</v>
      </c>
      <c r="H54" s="425">
        <v>2662.15</v>
      </c>
      <c r="I54" s="404">
        <f>H54/H51*100</f>
        <v>105.66812868398597</v>
      </c>
      <c r="J54" s="405">
        <f t="shared" ref="J54:J60" si="29">H54/H$52*100</f>
        <v>102.03952563109921</v>
      </c>
      <c r="K54" s="13"/>
      <c r="L54" s="13"/>
      <c r="M54" s="13"/>
    </row>
    <row r="55" spans="1:13" ht="17.25" customHeight="1">
      <c r="A55" s="426" t="s">
        <v>11</v>
      </c>
      <c r="B55" s="427">
        <v>4467.3999999999996</v>
      </c>
      <c r="C55" s="412">
        <f t="shared" ref="C55:C61" si="30">B55/B54*100</f>
        <v>101.11792413326361</v>
      </c>
      <c r="D55" s="408">
        <f t="shared" ref="D55:D60" si="31">B55/B$52*100</f>
        <v>100.55664724141113</v>
      </c>
      <c r="E55" s="427">
        <v>3092</v>
      </c>
      <c r="F55" s="412">
        <f t="shared" ref="F55:F61" si="32">E55/E54*100</f>
        <v>101.11282975307149</v>
      </c>
      <c r="G55" s="408">
        <f t="shared" si="28"/>
        <v>101.64298722559353</v>
      </c>
      <c r="H55" s="427">
        <v>2693.29</v>
      </c>
      <c r="I55" s="412">
        <f t="shared" ref="I55:I61" si="33">H55/H54*100</f>
        <v>101.16973123227466</v>
      </c>
      <c r="J55" s="408">
        <f t="shared" si="29"/>
        <v>103.23311383167109</v>
      </c>
      <c r="K55" s="13"/>
      <c r="L55" s="13"/>
      <c r="M55" s="13"/>
    </row>
    <row r="56" spans="1:13" ht="17.25" customHeight="1">
      <c r="A56" s="428" t="s">
        <v>12</v>
      </c>
      <c r="B56" s="429">
        <v>4556.43</v>
      </c>
      <c r="C56" s="416">
        <f t="shared" si="30"/>
        <v>101.99288176568027</v>
      </c>
      <c r="D56" s="417">
        <f t="shared" si="31"/>
        <v>102.56062232846463</v>
      </c>
      <c r="E56" s="429">
        <v>3105.32</v>
      </c>
      <c r="F56" s="416">
        <f t="shared" si="32"/>
        <v>100.4307891332471</v>
      </c>
      <c r="G56" s="417">
        <f t="shared" si="28"/>
        <v>102.0808541692691</v>
      </c>
      <c r="H56" s="429">
        <v>2716.1</v>
      </c>
      <c r="I56" s="416">
        <f t="shared" si="33"/>
        <v>100.8469195667752</v>
      </c>
      <c r="J56" s="417">
        <f t="shared" si="29"/>
        <v>104.10741527210283</v>
      </c>
      <c r="K56" s="13"/>
      <c r="L56" s="13"/>
      <c r="M56" s="13"/>
    </row>
    <row r="57" spans="1:13" ht="17.25" customHeight="1">
      <c r="A57" s="428" t="s">
        <v>13</v>
      </c>
      <c r="B57" s="429">
        <v>4576.58</v>
      </c>
      <c r="C57" s="416">
        <f t="shared" si="30"/>
        <v>100.44223218616328</v>
      </c>
      <c r="D57" s="417">
        <f t="shared" si="31"/>
        <v>103.01417841073048</v>
      </c>
      <c r="E57" s="429">
        <v>3156.09</v>
      </c>
      <c r="F57" s="416">
        <f t="shared" si="32"/>
        <v>101.63493617404968</v>
      </c>
      <c r="G57" s="417">
        <f t="shared" si="28"/>
        <v>103.7498109808614</v>
      </c>
      <c r="H57" s="429">
        <v>2772.95</v>
      </c>
      <c r="I57" s="416">
        <f t="shared" si="33"/>
        <v>102.09307462906372</v>
      </c>
      <c r="J57" s="417">
        <f t="shared" si="29"/>
        <v>106.28646116813725</v>
      </c>
      <c r="K57" s="13"/>
      <c r="L57" s="13"/>
      <c r="M57" s="13"/>
    </row>
    <row r="58" spans="1:13" ht="17.25" customHeight="1">
      <c r="A58" s="428" t="s">
        <v>14</v>
      </c>
      <c r="B58" s="429">
        <v>4629.45</v>
      </c>
      <c r="C58" s="416">
        <f t="shared" si="30"/>
        <v>101.15522945081261</v>
      </c>
      <c r="D58" s="417">
        <f t="shared" si="31"/>
        <v>104.2042285382439</v>
      </c>
      <c r="E58" s="429">
        <v>3234.52</v>
      </c>
      <c r="F58" s="416">
        <f t="shared" si="32"/>
        <v>102.48503686523513</v>
      </c>
      <c r="G58" s="417">
        <f t="shared" si="28"/>
        <v>106.32803203134759</v>
      </c>
      <c r="H58" s="429">
        <v>2878.21</v>
      </c>
      <c r="I58" s="416">
        <f t="shared" si="33"/>
        <v>103.79595737391587</v>
      </c>
      <c r="J58" s="417">
        <f t="shared" si="29"/>
        <v>110.32104992832339</v>
      </c>
      <c r="K58" s="13"/>
      <c r="L58" s="13"/>
      <c r="M58" s="13"/>
    </row>
    <row r="59" spans="1:13" ht="17.25" customHeight="1">
      <c r="A59" s="428" t="s">
        <v>15</v>
      </c>
      <c r="B59" s="429">
        <v>4752.2700000000004</v>
      </c>
      <c r="C59" s="416">
        <f t="shared" si="30"/>
        <v>102.65301493697956</v>
      </c>
      <c r="D59" s="417">
        <f t="shared" si="31"/>
        <v>106.96878228632782</v>
      </c>
      <c r="E59" s="429">
        <v>3314.2</v>
      </c>
      <c r="F59" s="416">
        <f t="shared" si="32"/>
        <v>102.46342579424459</v>
      </c>
      <c r="G59" s="417">
        <f t="shared" si="28"/>
        <v>108.94734419892045</v>
      </c>
      <c r="H59" s="429">
        <v>2969.77</v>
      </c>
      <c r="I59" s="416">
        <f t="shared" si="33"/>
        <v>103.18114383592581</v>
      </c>
      <c r="J59" s="417">
        <f t="shared" si="29"/>
        <v>113.83052120784687</v>
      </c>
      <c r="K59" s="13"/>
      <c r="L59" s="13"/>
      <c r="M59" s="13"/>
    </row>
    <row r="60" spans="1:13" ht="17.25" customHeight="1">
      <c r="A60" s="426" t="s">
        <v>144</v>
      </c>
      <c r="B60" s="427">
        <v>4979.6099999999997</v>
      </c>
      <c r="C60" s="412">
        <f t="shared" si="30"/>
        <v>104.78381910118742</v>
      </c>
      <c r="D60" s="408">
        <f t="shared" si="31"/>
        <v>112.08597532564875</v>
      </c>
      <c r="E60" s="427">
        <v>3315.61</v>
      </c>
      <c r="F60" s="412">
        <f t="shared" si="32"/>
        <v>100.04254420372942</v>
      </c>
      <c r="G60" s="408">
        <f t="shared" si="28"/>
        <v>108.99369497899423</v>
      </c>
      <c r="H60" s="427">
        <v>2838.59</v>
      </c>
      <c r="I60" s="412">
        <f t="shared" si="33"/>
        <v>95.582822912212066</v>
      </c>
      <c r="J60" s="408">
        <f t="shared" si="29"/>
        <v>108.80242550614425</v>
      </c>
      <c r="K60" s="13"/>
      <c r="L60" s="13"/>
      <c r="M60" s="13"/>
    </row>
    <row r="61" spans="1:13" ht="16.5" customHeight="1">
      <c r="A61" s="426" t="s">
        <v>150</v>
      </c>
      <c r="B61" s="427">
        <v>4631.38</v>
      </c>
      <c r="C61" s="412">
        <f t="shared" si="30"/>
        <v>93.006882065061319</v>
      </c>
      <c r="D61" s="408">
        <f>B61/B$52*100</f>
        <v>104.24767088259988</v>
      </c>
      <c r="E61" s="427">
        <v>3150.63</v>
      </c>
      <c r="F61" s="412">
        <f t="shared" si="32"/>
        <v>95.024143370299882</v>
      </c>
      <c r="G61" s="408">
        <f>E61/E$52*100</f>
        <v>103.57032498142682</v>
      </c>
      <c r="H61" s="427">
        <v>2758.2</v>
      </c>
      <c r="I61" s="412">
        <f t="shared" si="33"/>
        <v>97.167960149229003</v>
      </c>
      <c r="J61" s="408">
        <f>H61/H$52*100</f>
        <v>105.72109745720483</v>
      </c>
      <c r="K61" s="13"/>
      <c r="L61" s="13"/>
      <c r="M61" s="13"/>
    </row>
    <row r="62" spans="1:13" ht="16.5" customHeight="1">
      <c r="A62" s="468" t="s">
        <v>151</v>
      </c>
      <c r="B62" s="469">
        <v>4639.2700000000004</v>
      </c>
      <c r="C62" s="470">
        <f t="shared" ref="C62" si="34">B62/B61*100</f>
        <v>100.17035959044604</v>
      </c>
      <c r="D62" s="471">
        <f>B62/B$52*100</f>
        <v>104.42526678776503</v>
      </c>
      <c r="E62" s="469">
        <v>3099.93</v>
      </c>
      <c r="F62" s="470">
        <f t="shared" ref="F62" si="35">E62/E61*100</f>
        <v>98.390798030870002</v>
      </c>
      <c r="G62" s="471">
        <f>E62/E$52*100</f>
        <v>101.90366927239137</v>
      </c>
      <c r="H62" s="469">
        <v>2801.82</v>
      </c>
      <c r="I62" s="470">
        <f t="shared" ref="I62" si="36">H62/H61*100</f>
        <v>101.58146617359149</v>
      </c>
      <c r="J62" s="471">
        <f>H62/H$52*100</f>
        <v>107.3930408518402</v>
      </c>
      <c r="K62" s="13"/>
      <c r="L62" s="13"/>
      <c r="M62" s="13"/>
    </row>
    <row r="63" spans="1:13" ht="16.5" customHeight="1">
      <c r="A63" s="428" t="s">
        <v>156</v>
      </c>
      <c r="B63" s="429">
        <v>4713.2</v>
      </c>
      <c r="C63" s="416">
        <f t="shared" ref="C63" si="37">B63/B62*100</f>
        <v>101.59356967798811</v>
      </c>
      <c r="D63" s="417">
        <f>B63/B$52*100</f>
        <v>106.08935617545305</v>
      </c>
      <c r="E63" s="429">
        <v>3139.89</v>
      </c>
      <c r="F63" s="416">
        <f t="shared" ref="F63" si="38">E63/E62*100</f>
        <v>101.28906136590182</v>
      </c>
      <c r="G63" s="417">
        <f>E63/E$52*100</f>
        <v>103.21727010341813</v>
      </c>
      <c r="H63" s="429">
        <v>2836.25</v>
      </c>
      <c r="I63" s="416">
        <f t="shared" ref="I63" si="39">H63/H62*100</f>
        <v>101.22884410847234</v>
      </c>
      <c r="J63" s="417">
        <f>H63/H$52*100</f>
        <v>108.71273390725736</v>
      </c>
      <c r="K63" s="13"/>
      <c r="L63" s="13"/>
      <c r="M63" s="13"/>
    </row>
    <row r="64" spans="1:13" ht="16.5" customHeight="1" thickBot="1">
      <c r="A64" s="420" t="s">
        <v>157</v>
      </c>
      <c r="B64" s="421">
        <v>4663.51</v>
      </c>
      <c r="C64" s="422">
        <f t="shared" ref="C64" si="40">B64/B63*100</f>
        <v>98.945726894678785</v>
      </c>
      <c r="D64" s="423">
        <f>B64/B$52*100</f>
        <v>104.97088462568681</v>
      </c>
      <c r="E64" s="421">
        <v>3171.84</v>
      </c>
      <c r="F64" s="422">
        <f t="shared" ref="F64" si="41">E64/E63*100</f>
        <v>101.01755157027794</v>
      </c>
      <c r="G64" s="423">
        <f>E64/E$52*100</f>
        <v>104.26755905615349</v>
      </c>
      <c r="H64" s="421">
        <v>2871.48</v>
      </c>
      <c r="I64" s="422">
        <f t="shared" ref="I64" si="42">H64/H63*100</f>
        <v>101.24213309828119</v>
      </c>
      <c r="J64" s="423">
        <f>H64/H$52*100</f>
        <v>110.06309075716574</v>
      </c>
      <c r="K64" s="13"/>
      <c r="L64" s="13"/>
      <c r="M64" s="13"/>
    </row>
    <row r="65" spans="1:14" ht="22.5" customHeight="1">
      <c r="A65" s="843" t="s">
        <v>402</v>
      </c>
      <c r="B65" s="843"/>
      <c r="C65" s="843"/>
      <c r="D65" s="843"/>
      <c r="E65" s="843"/>
      <c r="F65" s="843"/>
      <c r="G65" s="843"/>
      <c r="H65" s="843"/>
      <c r="I65" s="843"/>
      <c r="J65" s="843"/>
      <c r="K65" s="13"/>
      <c r="L65" s="13"/>
      <c r="M65" s="13"/>
    </row>
    <row r="66" spans="1:14" ht="24" customHeight="1">
      <c r="A66" s="842" t="s">
        <v>568</v>
      </c>
      <c r="B66" s="842"/>
      <c r="C66" s="842"/>
      <c r="D66" s="842"/>
      <c r="E66" s="842"/>
      <c r="F66" s="842"/>
      <c r="G66" s="842"/>
      <c r="H66" s="842"/>
      <c r="I66" s="842"/>
      <c r="J66" s="842"/>
      <c r="K66" s="430"/>
    </row>
    <row r="67" spans="1:14">
      <c r="A67" s="15"/>
      <c r="B67" s="15"/>
      <c r="C67" s="15"/>
      <c r="D67" s="15"/>
      <c r="E67" s="15"/>
      <c r="F67" s="15"/>
      <c r="G67" s="15"/>
      <c r="H67" s="18"/>
      <c r="I67" s="18"/>
      <c r="J67" s="18"/>
    </row>
    <row r="69" spans="1:14">
      <c r="N69" s="37"/>
    </row>
    <row r="70" spans="1:14">
      <c r="N70" s="37"/>
    </row>
    <row r="71" spans="1:14">
      <c r="N71" s="37"/>
    </row>
    <row r="72" spans="1:14">
      <c r="N72" s="37"/>
    </row>
    <row r="73" spans="1:14">
      <c r="N73" s="37"/>
    </row>
    <row r="74" spans="1:14">
      <c r="N74" s="37"/>
    </row>
    <row r="75" spans="1:14">
      <c r="M75" s="37"/>
      <c r="N75" s="37"/>
    </row>
    <row r="76" spans="1:14">
      <c r="M76" s="37"/>
      <c r="N76" s="37"/>
    </row>
    <row r="77" spans="1:14">
      <c r="M77" s="37"/>
      <c r="N77" s="37"/>
    </row>
    <row r="78" spans="1:14">
      <c r="M78" s="37"/>
      <c r="N78" s="37"/>
    </row>
    <row r="79" spans="1:14">
      <c r="M79" s="37"/>
      <c r="N79" s="37"/>
    </row>
    <row r="80" spans="1:14">
      <c r="M80" s="37"/>
      <c r="N80" s="37"/>
    </row>
    <row r="81" spans="13:14">
      <c r="M81" s="37"/>
      <c r="N81" s="37"/>
    </row>
    <row r="82" spans="13:14">
      <c r="M82" s="37"/>
      <c r="N82" s="37"/>
    </row>
    <row r="83" spans="13:14">
      <c r="M83" s="37"/>
    </row>
    <row r="84" spans="13:14">
      <c r="M84" s="37"/>
    </row>
    <row r="85" spans="13:14">
      <c r="M85" s="37"/>
    </row>
    <row r="86" spans="13:14">
      <c r="M86" s="37"/>
    </row>
    <row r="87" spans="13:14">
      <c r="M87" s="37"/>
    </row>
    <row r="88" spans="13:14">
      <c r="M88" s="37"/>
    </row>
  </sheetData>
  <mergeCells count="17">
    <mergeCell ref="H3:H4"/>
    <mergeCell ref="I3:I4"/>
    <mergeCell ref="A53:J53"/>
    <mergeCell ref="A66:J66"/>
    <mergeCell ref="A65:J65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91"/>
  <sheetViews>
    <sheetView view="pageBreakPreview" zoomScale="80" zoomScaleNormal="100" zoomScaleSheetLayoutView="80" workbookViewId="0">
      <selection activeCell="E38" sqref="E38"/>
    </sheetView>
  </sheetViews>
  <sheetFormatPr defaultRowHeight="16.5"/>
  <cols>
    <col min="1" max="1" width="5.7109375" style="130" customWidth="1"/>
    <col min="2" max="2" width="99.28515625" style="131" customWidth="1"/>
    <col min="3" max="3" width="10.140625" style="131" bestFit="1" customWidth="1"/>
    <col min="4" max="4" width="18.85546875" style="131" customWidth="1"/>
    <col min="5" max="5" width="19" style="138" customWidth="1"/>
    <col min="6" max="6" width="19.5703125" style="139" customWidth="1"/>
    <col min="7" max="256" width="9.140625" style="131"/>
    <col min="257" max="257" width="5.7109375" style="131" customWidth="1"/>
    <col min="258" max="258" width="99.28515625" style="131" customWidth="1"/>
    <col min="259" max="259" width="10.140625" style="131" bestFit="1" customWidth="1"/>
    <col min="260" max="260" width="18.85546875" style="131" customWidth="1"/>
    <col min="261" max="261" width="19" style="131" customWidth="1"/>
    <col min="262" max="262" width="19.5703125" style="131" customWidth="1"/>
    <col min="263" max="512" width="9.140625" style="131"/>
    <col min="513" max="513" width="5.7109375" style="131" customWidth="1"/>
    <col min="514" max="514" width="99.28515625" style="131" customWidth="1"/>
    <col min="515" max="515" width="10.140625" style="131" bestFit="1" customWidth="1"/>
    <col min="516" max="516" width="18.85546875" style="131" customWidth="1"/>
    <col min="517" max="517" width="19" style="131" customWidth="1"/>
    <col min="518" max="518" width="19.5703125" style="131" customWidth="1"/>
    <col min="519" max="768" width="9.140625" style="131"/>
    <col min="769" max="769" width="5.7109375" style="131" customWidth="1"/>
    <col min="770" max="770" width="99.28515625" style="131" customWidth="1"/>
    <col min="771" max="771" width="10.140625" style="131" bestFit="1" customWidth="1"/>
    <col min="772" max="772" width="18.85546875" style="131" customWidth="1"/>
    <col min="773" max="773" width="19" style="131" customWidth="1"/>
    <col min="774" max="774" width="19.5703125" style="131" customWidth="1"/>
    <col min="775" max="1024" width="9.140625" style="131"/>
    <col min="1025" max="1025" width="5.7109375" style="131" customWidth="1"/>
    <col min="1026" max="1026" width="99.28515625" style="131" customWidth="1"/>
    <col min="1027" max="1027" width="10.140625" style="131" bestFit="1" customWidth="1"/>
    <col min="1028" max="1028" width="18.85546875" style="131" customWidth="1"/>
    <col min="1029" max="1029" width="19" style="131" customWidth="1"/>
    <col min="1030" max="1030" width="19.5703125" style="131" customWidth="1"/>
    <col min="1031" max="1280" width="9.140625" style="131"/>
    <col min="1281" max="1281" width="5.7109375" style="131" customWidth="1"/>
    <col min="1282" max="1282" width="99.28515625" style="131" customWidth="1"/>
    <col min="1283" max="1283" width="10.140625" style="131" bestFit="1" customWidth="1"/>
    <col min="1284" max="1284" width="18.85546875" style="131" customWidth="1"/>
    <col min="1285" max="1285" width="19" style="131" customWidth="1"/>
    <col min="1286" max="1286" width="19.5703125" style="131" customWidth="1"/>
    <col min="1287" max="1536" width="9.140625" style="131"/>
    <col min="1537" max="1537" width="5.7109375" style="131" customWidth="1"/>
    <col min="1538" max="1538" width="99.28515625" style="131" customWidth="1"/>
    <col min="1539" max="1539" width="10.140625" style="131" bestFit="1" customWidth="1"/>
    <col min="1540" max="1540" width="18.85546875" style="131" customWidth="1"/>
    <col min="1541" max="1541" width="19" style="131" customWidth="1"/>
    <col min="1542" max="1542" width="19.5703125" style="131" customWidth="1"/>
    <col min="1543" max="1792" width="9.140625" style="131"/>
    <col min="1793" max="1793" width="5.7109375" style="131" customWidth="1"/>
    <col min="1794" max="1794" width="99.28515625" style="131" customWidth="1"/>
    <col min="1795" max="1795" width="10.140625" style="131" bestFit="1" customWidth="1"/>
    <col min="1796" max="1796" width="18.85546875" style="131" customWidth="1"/>
    <col min="1797" max="1797" width="19" style="131" customWidth="1"/>
    <col min="1798" max="1798" width="19.5703125" style="131" customWidth="1"/>
    <col min="1799" max="2048" width="9.140625" style="131"/>
    <col min="2049" max="2049" width="5.7109375" style="131" customWidth="1"/>
    <col min="2050" max="2050" width="99.28515625" style="131" customWidth="1"/>
    <col min="2051" max="2051" width="10.140625" style="131" bestFit="1" customWidth="1"/>
    <col min="2052" max="2052" width="18.85546875" style="131" customWidth="1"/>
    <col min="2053" max="2053" width="19" style="131" customWidth="1"/>
    <col min="2054" max="2054" width="19.5703125" style="131" customWidth="1"/>
    <col min="2055" max="2304" width="9.140625" style="131"/>
    <col min="2305" max="2305" width="5.7109375" style="131" customWidth="1"/>
    <col min="2306" max="2306" width="99.28515625" style="131" customWidth="1"/>
    <col min="2307" max="2307" width="10.140625" style="131" bestFit="1" customWidth="1"/>
    <col min="2308" max="2308" width="18.85546875" style="131" customWidth="1"/>
    <col min="2309" max="2309" width="19" style="131" customWidth="1"/>
    <col min="2310" max="2310" width="19.5703125" style="131" customWidth="1"/>
    <col min="2311" max="2560" width="9.140625" style="131"/>
    <col min="2561" max="2561" width="5.7109375" style="131" customWidth="1"/>
    <col min="2562" max="2562" width="99.28515625" style="131" customWidth="1"/>
    <col min="2563" max="2563" width="10.140625" style="131" bestFit="1" customWidth="1"/>
    <col min="2564" max="2564" width="18.85546875" style="131" customWidth="1"/>
    <col min="2565" max="2565" width="19" style="131" customWidth="1"/>
    <col min="2566" max="2566" width="19.5703125" style="131" customWidth="1"/>
    <col min="2567" max="2816" width="9.140625" style="131"/>
    <col min="2817" max="2817" width="5.7109375" style="131" customWidth="1"/>
    <col min="2818" max="2818" width="99.28515625" style="131" customWidth="1"/>
    <col min="2819" max="2819" width="10.140625" style="131" bestFit="1" customWidth="1"/>
    <col min="2820" max="2820" width="18.85546875" style="131" customWidth="1"/>
    <col min="2821" max="2821" width="19" style="131" customWidth="1"/>
    <col min="2822" max="2822" width="19.5703125" style="131" customWidth="1"/>
    <col min="2823" max="3072" width="9.140625" style="131"/>
    <col min="3073" max="3073" width="5.7109375" style="131" customWidth="1"/>
    <col min="3074" max="3074" width="99.28515625" style="131" customWidth="1"/>
    <col min="3075" max="3075" width="10.140625" style="131" bestFit="1" customWidth="1"/>
    <col min="3076" max="3076" width="18.85546875" style="131" customWidth="1"/>
    <col min="3077" max="3077" width="19" style="131" customWidth="1"/>
    <col min="3078" max="3078" width="19.5703125" style="131" customWidth="1"/>
    <col min="3079" max="3328" width="9.140625" style="131"/>
    <col min="3329" max="3329" width="5.7109375" style="131" customWidth="1"/>
    <col min="3330" max="3330" width="99.28515625" style="131" customWidth="1"/>
    <col min="3331" max="3331" width="10.140625" style="131" bestFit="1" customWidth="1"/>
    <col min="3332" max="3332" width="18.85546875" style="131" customWidth="1"/>
    <col min="3333" max="3333" width="19" style="131" customWidth="1"/>
    <col min="3334" max="3334" width="19.5703125" style="131" customWidth="1"/>
    <col min="3335" max="3584" width="9.140625" style="131"/>
    <col min="3585" max="3585" width="5.7109375" style="131" customWidth="1"/>
    <col min="3586" max="3586" width="99.28515625" style="131" customWidth="1"/>
    <col min="3587" max="3587" width="10.140625" style="131" bestFit="1" customWidth="1"/>
    <col min="3588" max="3588" width="18.85546875" style="131" customWidth="1"/>
    <col min="3589" max="3589" width="19" style="131" customWidth="1"/>
    <col min="3590" max="3590" width="19.5703125" style="131" customWidth="1"/>
    <col min="3591" max="3840" width="9.140625" style="131"/>
    <col min="3841" max="3841" width="5.7109375" style="131" customWidth="1"/>
    <col min="3842" max="3842" width="99.28515625" style="131" customWidth="1"/>
    <col min="3843" max="3843" width="10.140625" style="131" bestFit="1" customWidth="1"/>
    <col min="3844" max="3844" width="18.85546875" style="131" customWidth="1"/>
    <col min="3845" max="3845" width="19" style="131" customWidth="1"/>
    <col min="3846" max="3846" width="19.5703125" style="131" customWidth="1"/>
    <col min="3847" max="4096" width="9.140625" style="131"/>
    <col min="4097" max="4097" width="5.7109375" style="131" customWidth="1"/>
    <col min="4098" max="4098" width="99.28515625" style="131" customWidth="1"/>
    <col min="4099" max="4099" width="10.140625" style="131" bestFit="1" customWidth="1"/>
    <col min="4100" max="4100" width="18.85546875" style="131" customWidth="1"/>
    <col min="4101" max="4101" width="19" style="131" customWidth="1"/>
    <col min="4102" max="4102" width="19.5703125" style="131" customWidth="1"/>
    <col min="4103" max="4352" width="9.140625" style="131"/>
    <col min="4353" max="4353" width="5.7109375" style="131" customWidth="1"/>
    <col min="4354" max="4354" width="99.28515625" style="131" customWidth="1"/>
    <col min="4355" max="4355" width="10.140625" style="131" bestFit="1" customWidth="1"/>
    <col min="4356" max="4356" width="18.85546875" style="131" customWidth="1"/>
    <col min="4357" max="4357" width="19" style="131" customWidth="1"/>
    <col min="4358" max="4358" width="19.5703125" style="131" customWidth="1"/>
    <col min="4359" max="4608" width="9.140625" style="131"/>
    <col min="4609" max="4609" width="5.7109375" style="131" customWidth="1"/>
    <col min="4610" max="4610" width="99.28515625" style="131" customWidth="1"/>
    <col min="4611" max="4611" width="10.140625" style="131" bestFit="1" customWidth="1"/>
    <col min="4612" max="4612" width="18.85546875" style="131" customWidth="1"/>
    <col min="4613" max="4613" width="19" style="131" customWidth="1"/>
    <col min="4614" max="4614" width="19.5703125" style="131" customWidth="1"/>
    <col min="4615" max="4864" width="9.140625" style="131"/>
    <col min="4865" max="4865" width="5.7109375" style="131" customWidth="1"/>
    <col min="4866" max="4866" width="99.28515625" style="131" customWidth="1"/>
    <col min="4867" max="4867" width="10.140625" style="131" bestFit="1" customWidth="1"/>
    <col min="4868" max="4868" width="18.85546875" style="131" customWidth="1"/>
    <col min="4869" max="4869" width="19" style="131" customWidth="1"/>
    <col min="4870" max="4870" width="19.5703125" style="131" customWidth="1"/>
    <col min="4871" max="5120" width="9.140625" style="131"/>
    <col min="5121" max="5121" width="5.7109375" style="131" customWidth="1"/>
    <col min="5122" max="5122" width="99.28515625" style="131" customWidth="1"/>
    <col min="5123" max="5123" width="10.140625" style="131" bestFit="1" customWidth="1"/>
    <col min="5124" max="5124" width="18.85546875" style="131" customWidth="1"/>
    <col min="5125" max="5125" width="19" style="131" customWidth="1"/>
    <col min="5126" max="5126" width="19.5703125" style="131" customWidth="1"/>
    <col min="5127" max="5376" width="9.140625" style="131"/>
    <col min="5377" max="5377" width="5.7109375" style="131" customWidth="1"/>
    <col min="5378" max="5378" width="99.28515625" style="131" customWidth="1"/>
    <col min="5379" max="5379" width="10.140625" style="131" bestFit="1" customWidth="1"/>
    <col min="5380" max="5380" width="18.85546875" style="131" customWidth="1"/>
    <col min="5381" max="5381" width="19" style="131" customWidth="1"/>
    <col min="5382" max="5382" width="19.5703125" style="131" customWidth="1"/>
    <col min="5383" max="5632" width="9.140625" style="131"/>
    <col min="5633" max="5633" width="5.7109375" style="131" customWidth="1"/>
    <col min="5634" max="5634" width="99.28515625" style="131" customWidth="1"/>
    <col min="5635" max="5635" width="10.140625" style="131" bestFit="1" customWidth="1"/>
    <col min="5636" max="5636" width="18.85546875" style="131" customWidth="1"/>
    <col min="5637" max="5637" width="19" style="131" customWidth="1"/>
    <col min="5638" max="5638" width="19.5703125" style="131" customWidth="1"/>
    <col min="5639" max="5888" width="9.140625" style="131"/>
    <col min="5889" max="5889" width="5.7109375" style="131" customWidth="1"/>
    <col min="5890" max="5890" width="99.28515625" style="131" customWidth="1"/>
    <col min="5891" max="5891" width="10.140625" style="131" bestFit="1" customWidth="1"/>
    <col min="5892" max="5892" width="18.85546875" style="131" customWidth="1"/>
    <col min="5893" max="5893" width="19" style="131" customWidth="1"/>
    <col min="5894" max="5894" width="19.5703125" style="131" customWidth="1"/>
    <col min="5895" max="6144" width="9.140625" style="131"/>
    <col min="6145" max="6145" width="5.7109375" style="131" customWidth="1"/>
    <col min="6146" max="6146" width="99.28515625" style="131" customWidth="1"/>
    <col min="6147" max="6147" width="10.140625" style="131" bestFit="1" customWidth="1"/>
    <col min="6148" max="6148" width="18.85546875" style="131" customWidth="1"/>
    <col min="6149" max="6149" width="19" style="131" customWidth="1"/>
    <col min="6150" max="6150" width="19.5703125" style="131" customWidth="1"/>
    <col min="6151" max="6400" width="9.140625" style="131"/>
    <col min="6401" max="6401" width="5.7109375" style="131" customWidth="1"/>
    <col min="6402" max="6402" width="99.28515625" style="131" customWidth="1"/>
    <col min="6403" max="6403" width="10.140625" style="131" bestFit="1" customWidth="1"/>
    <col min="6404" max="6404" width="18.85546875" style="131" customWidth="1"/>
    <col min="6405" max="6405" width="19" style="131" customWidth="1"/>
    <col min="6406" max="6406" width="19.5703125" style="131" customWidth="1"/>
    <col min="6407" max="6656" width="9.140625" style="131"/>
    <col min="6657" max="6657" width="5.7109375" style="131" customWidth="1"/>
    <col min="6658" max="6658" width="99.28515625" style="131" customWidth="1"/>
    <col min="6659" max="6659" width="10.140625" style="131" bestFit="1" customWidth="1"/>
    <col min="6660" max="6660" width="18.85546875" style="131" customWidth="1"/>
    <col min="6661" max="6661" width="19" style="131" customWidth="1"/>
    <col min="6662" max="6662" width="19.5703125" style="131" customWidth="1"/>
    <col min="6663" max="6912" width="9.140625" style="131"/>
    <col min="6913" max="6913" width="5.7109375" style="131" customWidth="1"/>
    <col min="6914" max="6914" width="99.28515625" style="131" customWidth="1"/>
    <col min="6915" max="6915" width="10.140625" style="131" bestFit="1" customWidth="1"/>
    <col min="6916" max="6916" width="18.85546875" style="131" customWidth="1"/>
    <col min="6917" max="6917" width="19" style="131" customWidth="1"/>
    <col min="6918" max="6918" width="19.5703125" style="131" customWidth="1"/>
    <col min="6919" max="7168" width="9.140625" style="131"/>
    <col min="7169" max="7169" width="5.7109375" style="131" customWidth="1"/>
    <col min="7170" max="7170" width="99.28515625" style="131" customWidth="1"/>
    <col min="7171" max="7171" width="10.140625" style="131" bestFit="1" customWidth="1"/>
    <col min="7172" max="7172" width="18.85546875" style="131" customWidth="1"/>
    <col min="7173" max="7173" width="19" style="131" customWidth="1"/>
    <col min="7174" max="7174" width="19.5703125" style="131" customWidth="1"/>
    <col min="7175" max="7424" width="9.140625" style="131"/>
    <col min="7425" max="7425" width="5.7109375" style="131" customWidth="1"/>
    <col min="7426" max="7426" width="99.28515625" style="131" customWidth="1"/>
    <col min="7427" max="7427" width="10.140625" style="131" bestFit="1" customWidth="1"/>
    <col min="7428" max="7428" width="18.85546875" style="131" customWidth="1"/>
    <col min="7429" max="7429" width="19" style="131" customWidth="1"/>
    <col min="7430" max="7430" width="19.5703125" style="131" customWidth="1"/>
    <col min="7431" max="7680" width="9.140625" style="131"/>
    <col min="7681" max="7681" width="5.7109375" style="131" customWidth="1"/>
    <col min="7682" max="7682" width="99.28515625" style="131" customWidth="1"/>
    <col min="7683" max="7683" width="10.140625" style="131" bestFit="1" customWidth="1"/>
    <col min="7684" max="7684" width="18.85546875" style="131" customWidth="1"/>
    <col min="7685" max="7685" width="19" style="131" customWidth="1"/>
    <col min="7686" max="7686" width="19.5703125" style="131" customWidth="1"/>
    <col min="7687" max="7936" width="9.140625" style="131"/>
    <col min="7937" max="7937" width="5.7109375" style="131" customWidth="1"/>
    <col min="7938" max="7938" width="99.28515625" style="131" customWidth="1"/>
    <col min="7939" max="7939" width="10.140625" style="131" bestFit="1" customWidth="1"/>
    <col min="7940" max="7940" width="18.85546875" style="131" customWidth="1"/>
    <col min="7941" max="7941" width="19" style="131" customWidth="1"/>
    <col min="7942" max="7942" width="19.5703125" style="131" customWidth="1"/>
    <col min="7943" max="8192" width="9.140625" style="131"/>
    <col min="8193" max="8193" width="5.7109375" style="131" customWidth="1"/>
    <col min="8194" max="8194" width="99.28515625" style="131" customWidth="1"/>
    <col min="8195" max="8195" width="10.140625" style="131" bestFit="1" customWidth="1"/>
    <col min="8196" max="8196" width="18.85546875" style="131" customWidth="1"/>
    <col min="8197" max="8197" width="19" style="131" customWidth="1"/>
    <col min="8198" max="8198" width="19.5703125" style="131" customWidth="1"/>
    <col min="8199" max="8448" width="9.140625" style="131"/>
    <col min="8449" max="8449" width="5.7109375" style="131" customWidth="1"/>
    <col min="8450" max="8450" width="99.28515625" style="131" customWidth="1"/>
    <col min="8451" max="8451" width="10.140625" style="131" bestFit="1" customWidth="1"/>
    <col min="8452" max="8452" width="18.85546875" style="131" customWidth="1"/>
    <col min="8453" max="8453" width="19" style="131" customWidth="1"/>
    <col min="8454" max="8454" width="19.5703125" style="131" customWidth="1"/>
    <col min="8455" max="8704" width="9.140625" style="131"/>
    <col min="8705" max="8705" width="5.7109375" style="131" customWidth="1"/>
    <col min="8706" max="8706" width="99.28515625" style="131" customWidth="1"/>
    <col min="8707" max="8707" width="10.140625" style="131" bestFit="1" customWidth="1"/>
    <col min="8708" max="8708" width="18.85546875" style="131" customWidth="1"/>
    <col min="8709" max="8709" width="19" style="131" customWidth="1"/>
    <col min="8710" max="8710" width="19.5703125" style="131" customWidth="1"/>
    <col min="8711" max="8960" width="9.140625" style="131"/>
    <col min="8961" max="8961" width="5.7109375" style="131" customWidth="1"/>
    <col min="8962" max="8962" width="99.28515625" style="131" customWidth="1"/>
    <col min="8963" max="8963" width="10.140625" style="131" bestFit="1" customWidth="1"/>
    <col min="8964" max="8964" width="18.85546875" style="131" customWidth="1"/>
    <col min="8965" max="8965" width="19" style="131" customWidth="1"/>
    <col min="8966" max="8966" width="19.5703125" style="131" customWidth="1"/>
    <col min="8967" max="9216" width="9.140625" style="131"/>
    <col min="9217" max="9217" width="5.7109375" style="131" customWidth="1"/>
    <col min="9218" max="9218" width="99.28515625" style="131" customWidth="1"/>
    <col min="9219" max="9219" width="10.140625" style="131" bestFit="1" customWidth="1"/>
    <col min="9220" max="9220" width="18.85546875" style="131" customWidth="1"/>
    <col min="9221" max="9221" width="19" style="131" customWidth="1"/>
    <col min="9222" max="9222" width="19.5703125" style="131" customWidth="1"/>
    <col min="9223" max="9472" width="9.140625" style="131"/>
    <col min="9473" max="9473" width="5.7109375" style="131" customWidth="1"/>
    <col min="9474" max="9474" width="99.28515625" style="131" customWidth="1"/>
    <col min="9475" max="9475" width="10.140625" style="131" bestFit="1" customWidth="1"/>
    <col min="9476" max="9476" width="18.85546875" style="131" customWidth="1"/>
    <col min="9477" max="9477" width="19" style="131" customWidth="1"/>
    <col min="9478" max="9478" width="19.5703125" style="131" customWidth="1"/>
    <col min="9479" max="9728" width="9.140625" style="131"/>
    <col min="9729" max="9729" width="5.7109375" style="131" customWidth="1"/>
    <col min="9730" max="9730" width="99.28515625" style="131" customWidth="1"/>
    <col min="9731" max="9731" width="10.140625" style="131" bestFit="1" customWidth="1"/>
    <col min="9732" max="9732" width="18.85546875" style="131" customWidth="1"/>
    <col min="9733" max="9733" width="19" style="131" customWidth="1"/>
    <col min="9734" max="9734" width="19.5703125" style="131" customWidth="1"/>
    <col min="9735" max="9984" width="9.140625" style="131"/>
    <col min="9985" max="9985" width="5.7109375" style="131" customWidth="1"/>
    <col min="9986" max="9986" width="99.28515625" style="131" customWidth="1"/>
    <col min="9987" max="9987" width="10.140625" style="131" bestFit="1" customWidth="1"/>
    <col min="9988" max="9988" width="18.85546875" style="131" customWidth="1"/>
    <col min="9989" max="9989" width="19" style="131" customWidth="1"/>
    <col min="9990" max="9990" width="19.5703125" style="131" customWidth="1"/>
    <col min="9991" max="10240" width="9.140625" style="131"/>
    <col min="10241" max="10241" width="5.7109375" style="131" customWidth="1"/>
    <col min="10242" max="10242" width="99.28515625" style="131" customWidth="1"/>
    <col min="10243" max="10243" width="10.140625" style="131" bestFit="1" customWidth="1"/>
    <col min="10244" max="10244" width="18.85546875" style="131" customWidth="1"/>
    <col min="10245" max="10245" width="19" style="131" customWidth="1"/>
    <col min="10246" max="10246" width="19.5703125" style="131" customWidth="1"/>
    <col min="10247" max="10496" width="9.140625" style="131"/>
    <col min="10497" max="10497" width="5.7109375" style="131" customWidth="1"/>
    <col min="10498" max="10498" width="99.28515625" style="131" customWidth="1"/>
    <col min="10499" max="10499" width="10.140625" style="131" bestFit="1" customWidth="1"/>
    <col min="10500" max="10500" width="18.85546875" style="131" customWidth="1"/>
    <col min="10501" max="10501" width="19" style="131" customWidth="1"/>
    <col min="10502" max="10502" width="19.5703125" style="131" customWidth="1"/>
    <col min="10503" max="10752" width="9.140625" style="131"/>
    <col min="10753" max="10753" width="5.7109375" style="131" customWidth="1"/>
    <col min="10754" max="10754" width="99.28515625" style="131" customWidth="1"/>
    <col min="10755" max="10755" width="10.140625" style="131" bestFit="1" customWidth="1"/>
    <col min="10756" max="10756" width="18.85546875" style="131" customWidth="1"/>
    <col min="10757" max="10757" width="19" style="131" customWidth="1"/>
    <col min="10758" max="10758" width="19.5703125" style="131" customWidth="1"/>
    <col min="10759" max="11008" width="9.140625" style="131"/>
    <col min="11009" max="11009" width="5.7109375" style="131" customWidth="1"/>
    <col min="11010" max="11010" width="99.28515625" style="131" customWidth="1"/>
    <col min="11011" max="11011" width="10.140625" style="131" bestFit="1" customWidth="1"/>
    <col min="11012" max="11012" width="18.85546875" style="131" customWidth="1"/>
    <col min="11013" max="11013" width="19" style="131" customWidth="1"/>
    <col min="11014" max="11014" width="19.5703125" style="131" customWidth="1"/>
    <col min="11015" max="11264" width="9.140625" style="131"/>
    <col min="11265" max="11265" width="5.7109375" style="131" customWidth="1"/>
    <col min="11266" max="11266" width="99.28515625" style="131" customWidth="1"/>
    <col min="11267" max="11267" width="10.140625" style="131" bestFit="1" customWidth="1"/>
    <col min="11268" max="11268" width="18.85546875" style="131" customWidth="1"/>
    <col min="11269" max="11269" width="19" style="131" customWidth="1"/>
    <col min="11270" max="11270" width="19.5703125" style="131" customWidth="1"/>
    <col min="11271" max="11520" width="9.140625" style="131"/>
    <col min="11521" max="11521" width="5.7109375" style="131" customWidth="1"/>
    <col min="11522" max="11522" width="99.28515625" style="131" customWidth="1"/>
    <col min="11523" max="11523" width="10.140625" style="131" bestFit="1" customWidth="1"/>
    <col min="11524" max="11524" width="18.85546875" style="131" customWidth="1"/>
    <col min="11525" max="11525" width="19" style="131" customWidth="1"/>
    <col min="11526" max="11526" width="19.5703125" style="131" customWidth="1"/>
    <col min="11527" max="11776" width="9.140625" style="131"/>
    <col min="11777" max="11777" width="5.7109375" style="131" customWidth="1"/>
    <col min="11778" max="11778" width="99.28515625" style="131" customWidth="1"/>
    <col min="11779" max="11779" width="10.140625" style="131" bestFit="1" customWidth="1"/>
    <col min="11780" max="11780" width="18.85546875" style="131" customWidth="1"/>
    <col min="11781" max="11781" width="19" style="131" customWidth="1"/>
    <col min="11782" max="11782" width="19.5703125" style="131" customWidth="1"/>
    <col min="11783" max="12032" width="9.140625" style="131"/>
    <col min="12033" max="12033" width="5.7109375" style="131" customWidth="1"/>
    <col min="12034" max="12034" width="99.28515625" style="131" customWidth="1"/>
    <col min="12035" max="12035" width="10.140625" style="131" bestFit="1" customWidth="1"/>
    <col min="12036" max="12036" width="18.85546875" style="131" customWidth="1"/>
    <col min="12037" max="12037" width="19" style="131" customWidth="1"/>
    <col min="12038" max="12038" width="19.5703125" style="131" customWidth="1"/>
    <col min="12039" max="12288" width="9.140625" style="131"/>
    <col min="12289" max="12289" width="5.7109375" style="131" customWidth="1"/>
    <col min="12290" max="12290" width="99.28515625" style="131" customWidth="1"/>
    <col min="12291" max="12291" width="10.140625" style="131" bestFit="1" customWidth="1"/>
    <col min="12292" max="12292" width="18.85546875" style="131" customWidth="1"/>
    <col min="12293" max="12293" width="19" style="131" customWidth="1"/>
    <col min="12294" max="12294" width="19.5703125" style="131" customWidth="1"/>
    <col min="12295" max="12544" width="9.140625" style="131"/>
    <col min="12545" max="12545" width="5.7109375" style="131" customWidth="1"/>
    <col min="12546" max="12546" width="99.28515625" style="131" customWidth="1"/>
    <col min="12547" max="12547" width="10.140625" style="131" bestFit="1" customWidth="1"/>
    <col min="12548" max="12548" width="18.85546875" style="131" customWidth="1"/>
    <col min="12549" max="12549" width="19" style="131" customWidth="1"/>
    <col min="12550" max="12550" width="19.5703125" style="131" customWidth="1"/>
    <col min="12551" max="12800" width="9.140625" style="131"/>
    <col min="12801" max="12801" width="5.7109375" style="131" customWidth="1"/>
    <col min="12802" max="12802" width="99.28515625" style="131" customWidth="1"/>
    <col min="12803" max="12803" width="10.140625" style="131" bestFit="1" customWidth="1"/>
    <col min="12804" max="12804" width="18.85546875" style="131" customWidth="1"/>
    <col min="12805" max="12805" width="19" style="131" customWidth="1"/>
    <col min="12806" max="12806" width="19.5703125" style="131" customWidth="1"/>
    <col min="12807" max="13056" width="9.140625" style="131"/>
    <col min="13057" max="13057" width="5.7109375" style="131" customWidth="1"/>
    <col min="13058" max="13058" width="99.28515625" style="131" customWidth="1"/>
    <col min="13059" max="13059" width="10.140625" style="131" bestFit="1" customWidth="1"/>
    <col min="13060" max="13060" width="18.85546875" style="131" customWidth="1"/>
    <col min="13061" max="13061" width="19" style="131" customWidth="1"/>
    <col min="13062" max="13062" width="19.5703125" style="131" customWidth="1"/>
    <col min="13063" max="13312" width="9.140625" style="131"/>
    <col min="13313" max="13313" width="5.7109375" style="131" customWidth="1"/>
    <col min="13314" max="13314" width="99.28515625" style="131" customWidth="1"/>
    <col min="13315" max="13315" width="10.140625" style="131" bestFit="1" customWidth="1"/>
    <col min="13316" max="13316" width="18.85546875" style="131" customWidth="1"/>
    <col min="13317" max="13317" width="19" style="131" customWidth="1"/>
    <col min="13318" max="13318" width="19.5703125" style="131" customWidth="1"/>
    <col min="13319" max="13568" width="9.140625" style="131"/>
    <col min="13569" max="13569" width="5.7109375" style="131" customWidth="1"/>
    <col min="13570" max="13570" width="99.28515625" style="131" customWidth="1"/>
    <col min="13571" max="13571" width="10.140625" style="131" bestFit="1" customWidth="1"/>
    <col min="13572" max="13572" width="18.85546875" style="131" customWidth="1"/>
    <col min="13573" max="13573" width="19" style="131" customWidth="1"/>
    <col min="13574" max="13574" width="19.5703125" style="131" customWidth="1"/>
    <col min="13575" max="13824" width="9.140625" style="131"/>
    <col min="13825" max="13825" width="5.7109375" style="131" customWidth="1"/>
    <col min="13826" max="13826" width="99.28515625" style="131" customWidth="1"/>
    <col min="13827" max="13827" width="10.140625" style="131" bestFit="1" customWidth="1"/>
    <col min="13828" max="13828" width="18.85546875" style="131" customWidth="1"/>
    <col min="13829" max="13829" width="19" style="131" customWidth="1"/>
    <col min="13830" max="13830" width="19.5703125" style="131" customWidth="1"/>
    <col min="13831" max="14080" width="9.140625" style="131"/>
    <col min="14081" max="14081" width="5.7109375" style="131" customWidth="1"/>
    <col min="14082" max="14082" width="99.28515625" style="131" customWidth="1"/>
    <col min="14083" max="14083" width="10.140625" style="131" bestFit="1" customWidth="1"/>
    <col min="14084" max="14084" width="18.85546875" style="131" customWidth="1"/>
    <col min="14085" max="14085" width="19" style="131" customWidth="1"/>
    <col min="14086" max="14086" width="19.5703125" style="131" customWidth="1"/>
    <col min="14087" max="14336" width="9.140625" style="131"/>
    <col min="14337" max="14337" width="5.7109375" style="131" customWidth="1"/>
    <col min="14338" max="14338" width="99.28515625" style="131" customWidth="1"/>
    <col min="14339" max="14339" width="10.140625" style="131" bestFit="1" customWidth="1"/>
    <col min="14340" max="14340" width="18.85546875" style="131" customWidth="1"/>
    <col min="14341" max="14341" width="19" style="131" customWidth="1"/>
    <col min="14342" max="14342" width="19.5703125" style="131" customWidth="1"/>
    <col min="14343" max="14592" width="9.140625" style="131"/>
    <col min="14593" max="14593" width="5.7109375" style="131" customWidth="1"/>
    <col min="14594" max="14594" width="99.28515625" style="131" customWidth="1"/>
    <col min="14595" max="14595" width="10.140625" style="131" bestFit="1" customWidth="1"/>
    <col min="14596" max="14596" width="18.85546875" style="131" customWidth="1"/>
    <col min="14597" max="14597" width="19" style="131" customWidth="1"/>
    <col min="14598" max="14598" width="19.5703125" style="131" customWidth="1"/>
    <col min="14599" max="14848" width="9.140625" style="131"/>
    <col min="14849" max="14849" width="5.7109375" style="131" customWidth="1"/>
    <col min="14850" max="14850" width="99.28515625" style="131" customWidth="1"/>
    <col min="14851" max="14851" width="10.140625" style="131" bestFit="1" customWidth="1"/>
    <col min="14852" max="14852" width="18.85546875" style="131" customWidth="1"/>
    <col min="14853" max="14853" width="19" style="131" customWidth="1"/>
    <col min="14854" max="14854" width="19.5703125" style="131" customWidth="1"/>
    <col min="14855" max="15104" width="9.140625" style="131"/>
    <col min="15105" max="15105" width="5.7109375" style="131" customWidth="1"/>
    <col min="15106" max="15106" width="99.28515625" style="131" customWidth="1"/>
    <col min="15107" max="15107" width="10.140625" style="131" bestFit="1" customWidth="1"/>
    <col min="15108" max="15108" width="18.85546875" style="131" customWidth="1"/>
    <col min="15109" max="15109" width="19" style="131" customWidth="1"/>
    <col min="15110" max="15110" width="19.5703125" style="131" customWidth="1"/>
    <col min="15111" max="15360" width="9.140625" style="131"/>
    <col min="15361" max="15361" width="5.7109375" style="131" customWidth="1"/>
    <col min="15362" max="15362" width="99.28515625" style="131" customWidth="1"/>
    <col min="15363" max="15363" width="10.140625" style="131" bestFit="1" customWidth="1"/>
    <col min="15364" max="15364" width="18.85546875" style="131" customWidth="1"/>
    <col min="15365" max="15365" width="19" style="131" customWidth="1"/>
    <col min="15366" max="15366" width="19.5703125" style="131" customWidth="1"/>
    <col min="15367" max="15616" width="9.140625" style="131"/>
    <col min="15617" max="15617" width="5.7109375" style="131" customWidth="1"/>
    <col min="15618" max="15618" width="99.28515625" style="131" customWidth="1"/>
    <col min="15619" max="15619" width="10.140625" style="131" bestFit="1" customWidth="1"/>
    <col min="15620" max="15620" width="18.85546875" style="131" customWidth="1"/>
    <col min="15621" max="15621" width="19" style="131" customWidth="1"/>
    <col min="15622" max="15622" width="19.5703125" style="131" customWidth="1"/>
    <col min="15623" max="15872" width="9.140625" style="131"/>
    <col min="15873" max="15873" width="5.7109375" style="131" customWidth="1"/>
    <col min="15874" max="15874" width="99.28515625" style="131" customWidth="1"/>
    <col min="15875" max="15875" width="10.140625" style="131" bestFit="1" customWidth="1"/>
    <col min="15876" max="15876" width="18.85546875" style="131" customWidth="1"/>
    <col min="15877" max="15877" width="19" style="131" customWidth="1"/>
    <col min="15878" max="15878" width="19.5703125" style="131" customWidth="1"/>
    <col min="15879" max="16128" width="9.140625" style="131"/>
    <col min="16129" max="16129" width="5.7109375" style="131" customWidth="1"/>
    <col min="16130" max="16130" width="99.28515625" style="131" customWidth="1"/>
    <col min="16131" max="16131" width="10.140625" style="131" bestFit="1" customWidth="1"/>
    <col min="16132" max="16132" width="18.85546875" style="131" customWidth="1"/>
    <col min="16133" max="16133" width="19" style="131" customWidth="1"/>
    <col min="16134" max="16134" width="19.5703125" style="131" customWidth="1"/>
    <col min="16135" max="16384" width="9.140625" style="131"/>
  </cols>
  <sheetData>
    <row r="1" spans="1:6" ht="20.25" customHeight="1">
      <c r="B1" s="873" t="s">
        <v>201</v>
      </c>
      <c r="C1" s="873"/>
      <c r="D1" s="873"/>
      <c r="E1" s="873"/>
      <c r="F1" s="873"/>
    </row>
    <row r="2" spans="1:6" ht="14.25" customHeight="1" thickBot="1">
      <c r="E2" s="874" t="s">
        <v>202</v>
      </c>
      <c r="F2" s="874"/>
    </row>
    <row r="3" spans="1:6" ht="39" thickBot="1">
      <c r="A3" s="875"/>
      <c r="B3" s="877" t="s">
        <v>69</v>
      </c>
      <c r="C3" s="879" t="s">
        <v>64</v>
      </c>
      <c r="D3" s="880"/>
      <c r="E3" s="881"/>
      <c r="F3" s="140" t="s">
        <v>159</v>
      </c>
    </row>
    <row r="4" spans="1:6" ht="15.75" customHeight="1" thickBot="1">
      <c r="A4" s="876"/>
      <c r="B4" s="878"/>
      <c r="C4" s="141" t="s">
        <v>40</v>
      </c>
      <c r="D4" s="132" t="s">
        <v>588</v>
      </c>
      <c r="E4" s="132" t="s">
        <v>572</v>
      </c>
      <c r="F4" s="133" t="s">
        <v>589</v>
      </c>
    </row>
    <row r="5" spans="1:6" ht="19.5" customHeight="1">
      <c r="A5" s="863" t="s">
        <v>56</v>
      </c>
      <c r="B5" s="142" t="s">
        <v>347</v>
      </c>
      <c r="C5" s="143" t="s">
        <v>203</v>
      </c>
      <c r="D5" s="144">
        <v>40</v>
      </c>
      <c r="E5" s="143">
        <v>43</v>
      </c>
      <c r="F5" s="145">
        <v>18</v>
      </c>
    </row>
    <row r="6" spans="1:6" ht="18" customHeight="1">
      <c r="A6" s="863"/>
      <c r="B6" s="146" t="s">
        <v>204</v>
      </c>
      <c r="C6" s="144"/>
      <c r="D6" s="144"/>
      <c r="E6" s="144"/>
      <c r="F6" s="147"/>
    </row>
    <row r="7" spans="1:6" ht="18" customHeight="1">
      <c r="A7" s="863"/>
      <c r="B7" s="148" t="s">
        <v>205</v>
      </c>
      <c r="C7" s="144" t="s">
        <v>29</v>
      </c>
      <c r="D7" s="149">
        <v>9870</v>
      </c>
      <c r="E7" s="137">
        <v>10946</v>
      </c>
      <c r="F7" s="150">
        <v>2249</v>
      </c>
    </row>
    <row r="8" spans="1:6">
      <c r="A8" s="863"/>
      <c r="B8" s="148" t="s">
        <v>206</v>
      </c>
      <c r="C8" s="144" t="s">
        <v>29</v>
      </c>
      <c r="D8" s="151">
        <v>9591</v>
      </c>
      <c r="E8" s="137">
        <v>9942</v>
      </c>
      <c r="F8" s="152"/>
    </row>
    <row r="9" spans="1:6">
      <c r="A9" s="863"/>
      <c r="B9" s="148" t="s">
        <v>207</v>
      </c>
      <c r="C9" s="144" t="s">
        <v>29</v>
      </c>
      <c r="D9" s="151">
        <v>7149</v>
      </c>
      <c r="E9" s="137">
        <v>7416</v>
      </c>
      <c r="F9" s="152"/>
    </row>
    <row r="10" spans="1:6" ht="20.25" thickBot="1">
      <c r="A10" s="863"/>
      <c r="B10" s="148" t="s">
        <v>374</v>
      </c>
      <c r="C10" s="153" t="s">
        <v>29</v>
      </c>
      <c r="D10" s="154" t="s">
        <v>590</v>
      </c>
      <c r="E10" s="155" t="s">
        <v>591</v>
      </c>
      <c r="F10" s="156"/>
    </row>
    <row r="11" spans="1:6">
      <c r="A11" s="872"/>
      <c r="B11" s="157" t="s">
        <v>327</v>
      </c>
      <c r="C11" s="145" t="s">
        <v>208</v>
      </c>
      <c r="D11" s="158" t="s">
        <v>592</v>
      </c>
      <c r="E11" s="159" t="s">
        <v>593</v>
      </c>
      <c r="F11" s="160" t="s">
        <v>622</v>
      </c>
    </row>
    <row r="12" spans="1:6" ht="15.75" customHeight="1">
      <c r="A12" s="872"/>
      <c r="B12" s="161" t="s">
        <v>209</v>
      </c>
      <c r="C12" s="145" t="s">
        <v>203</v>
      </c>
      <c r="D12" s="159">
        <v>30</v>
      </c>
      <c r="E12" s="159">
        <v>30</v>
      </c>
      <c r="F12" s="152"/>
    </row>
    <row r="13" spans="1:6" ht="19.5" hidden="1">
      <c r="A13" s="872"/>
      <c r="B13" s="161" t="s">
        <v>210</v>
      </c>
      <c r="C13" s="145" t="s">
        <v>203</v>
      </c>
      <c r="D13" s="159">
        <v>0</v>
      </c>
      <c r="E13" s="159">
        <v>0</v>
      </c>
      <c r="F13" s="152"/>
    </row>
    <row r="14" spans="1:6">
      <c r="A14" s="872"/>
      <c r="B14" s="161" t="s">
        <v>211</v>
      </c>
      <c r="C14" s="145" t="s">
        <v>203</v>
      </c>
      <c r="D14" s="159">
        <v>2</v>
      </c>
      <c r="E14" s="159">
        <v>2</v>
      </c>
      <c r="F14" s="152"/>
    </row>
    <row r="15" spans="1:6">
      <c r="A15" s="872"/>
      <c r="B15" s="161" t="s">
        <v>212</v>
      </c>
      <c r="C15" s="145" t="s">
        <v>203</v>
      </c>
      <c r="D15" s="159">
        <v>6</v>
      </c>
      <c r="E15" s="159">
        <v>6</v>
      </c>
      <c r="F15" s="152"/>
    </row>
    <row r="16" spans="1:6">
      <c r="A16" s="872"/>
      <c r="B16" s="161" t="s">
        <v>213</v>
      </c>
      <c r="C16" s="145" t="s">
        <v>203</v>
      </c>
      <c r="D16" s="159">
        <v>1</v>
      </c>
      <c r="E16" s="159">
        <v>1</v>
      </c>
      <c r="F16" s="152"/>
    </row>
    <row r="17" spans="1:6" hidden="1">
      <c r="A17" s="872"/>
      <c r="B17" s="161" t="s">
        <v>214</v>
      </c>
      <c r="C17" s="145" t="s">
        <v>203</v>
      </c>
      <c r="D17" s="159">
        <v>1</v>
      </c>
      <c r="E17" s="159">
        <v>1</v>
      </c>
      <c r="F17" s="152"/>
    </row>
    <row r="18" spans="1:6">
      <c r="A18" s="872"/>
      <c r="B18" s="161" t="s">
        <v>215</v>
      </c>
      <c r="C18" s="145" t="s">
        <v>203</v>
      </c>
      <c r="D18" s="162">
        <v>3</v>
      </c>
      <c r="E18" s="162">
        <v>3</v>
      </c>
      <c r="F18" s="152"/>
    </row>
    <row r="19" spans="1:6">
      <c r="A19" s="872"/>
      <c r="B19" s="163" t="s">
        <v>216</v>
      </c>
      <c r="C19" s="145"/>
      <c r="D19" s="162"/>
      <c r="E19" s="162"/>
      <c r="F19" s="152"/>
    </row>
    <row r="20" spans="1:6" s="134" customFormat="1">
      <c r="A20" s="872"/>
      <c r="B20" s="164" t="s">
        <v>217</v>
      </c>
      <c r="C20" s="145" t="s">
        <v>203</v>
      </c>
      <c r="D20" s="165">
        <v>1</v>
      </c>
      <c r="E20" s="165">
        <v>1</v>
      </c>
      <c r="F20" s="152"/>
    </row>
    <row r="21" spans="1:6">
      <c r="A21" s="872"/>
      <c r="B21" s="161" t="s">
        <v>218</v>
      </c>
      <c r="C21" s="145" t="s">
        <v>203</v>
      </c>
      <c r="D21" s="166" t="s">
        <v>219</v>
      </c>
      <c r="E21" s="167" t="s">
        <v>219</v>
      </c>
      <c r="F21" s="152"/>
    </row>
    <row r="22" spans="1:6">
      <c r="A22" s="872"/>
      <c r="B22" s="163" t="s">
        <v>220</v>
      </c>
      <c r="C22" s="145"/>
      <c r="D22" s="167"/>
      <c r="E22" s="167"/>
      <c r="F22" s="152"/>
    </row>
    <row r="23" spans="1:6" s="134" customFormat="1" ht="16.5" customHeight="1">
      <c r="A23" s="872"/>
      <c r="B23" s="168" t="s">
        <v>221</v>
      </c>
      <c r="C23" s="145" t="s">
        <v>203</v>
      </c>
      <c r="D23" s="167" t="s">
        <v>222</v>
      </c>
      <c r="E23" s="167" t="s">
        <v>222</v>
      </c>
      <c r="F23" s="152"/>
    </row>
    <row r="24" spans="1:6">
      <c r="A24" s="872"/>
      <c r="B24" s="163" t="s">
        <v>223</v>
      </c>
      <c r="C24" s="145"/>
      <c r="D24" s="162"/>
      <c r="E24" s="162"/>
      <c r="F24" s="152"/>
    </row>
    <row r="25" spans="1:6" ht="17.25" thickBot="1">
      <c r="A25" s="872"/>
      <c r="B25" s="169" t="s">
        <v>224</v>
      </c>
      <c r="C25" s="170" t="s">
        <v>203</v>
      </c>
      <c r="D25" s="171">
        <v>1</v>
      </c>
      <c r="E25" s="171">
        <v>1</v>
      </c>
      <c r="F25" s="156"/>
    </row>
    <row r="26" spans="1:6" s="134" customFormat="1">
      <c r="A26" s="863"/>
      <c r="B26" s="172" t="s">
        <v>225</v>
      </c>
      <c r="C26" s="173"/>
      <c r="D26" s="174"/>
      <c r="E26" s="175"/>
      <c r="F26" s="176"/>
    </row>
    <row r="27" spans="1:6" s="134" customFormat="1" ht="18" thickBot="1">
      <c r="A27" s="863"/>
      <c r="B27" s="242" t="s">
        <v>375</v>
      </c>
      <c r="C27" s="178" t="s">
        <v>203</v>
      </c>
      <c r="D27" s="179">
        <v>2</v>
      </c>
      <c r="E27" s="150">
        <v>0</v>
      </c>
      <c r="F27" s="180"/>
    </row>
    <row r="28" spans="1:6" s="134" customFormat="1" ht="18" thickBot="1">
      <c r="A28" s="863"/>
      <c r="B28" s="181" t="s">
        <v>376</v>
      </c>
      <c r="C28" s="182" t="s">
        <v>203</v>
      </c>
      <c r="D28" s="182">
        <v>5</v>
      </c>
      <c r="E28" s="182">
        <v>6</v>
      </c>
      <c r="F28" s="182">
        <v>1</v>
      </c>
    </row>
    <row r="29" spans="1:6" s="135" customFormat="1" ht="17.25" hidden="1" customHeight="1">
      <c r="A29" s="863"/>
      <c r="B29" s="183" t="s">
        <v>226</v>
      </c>
      <c r="C29" s="144" t="s">
        <v>208</v>
      </c>
      <c r="D29" s="184" t="s">
        <v>227</v>
      </c>
      <c r="E29" s="184" t="s">
        <v>227</v>
      </c>
      <c r="F29" s="144"/>
    </row>
    <row r="30" spans="1:6" s="135" customFormat="1" ht="17.25" hidden="1" customHeight="1">
      <c r="A30" s="863"/>
      <c r="B30" s="183" t="s">
        <v>228</v>
      </c>
      <c r="C30" s="144" t="s">
        <v>208</v>
      </c>
      <c r="D30" s="184" t="s">
        <v>229</v>
      </c>
      <c r="E30" s="184" t="s">
        <v>229</v>
      </c>
      <c r="F30" s="144"/>
    </row>
    <row r="31" spans="1:6" s="135" customFormat="1" ht="17.25" hidden="1" customHeight="1">
      <c r="A31" s="863"/>
      <c r="B31" s="183" t="s">
        <v>230</v>
      </c>
      <c r="C31" s="144" t="s">
        <v>208</v>
      </c>
      <c r="D31" s="184" t="s">
        <v>231</v>
      </c>
      <c r="E31" s="184" t="s">
        <v>231</v>
      </c>
      <c r="F31" s="144"/>
    </row>
    <row r="32" spans="1:6" s="135" customFormat="1" ht="17.25" hidden="1" customHeight="1">
      <c r="A32" s="863"/>
      <c r="B32" s="183" t="s">
        <v>232</v>
      </c>
      <c r="C32" s="144" t="s">
        <v>208</v>
      </c>
      <c r="D32" s="184" t="s">
        <v>233</v>
      </c>
      <c r="E32" s="184" t="s">
        <v>233</v>
      </c>
      <c r="F32" s="144"/>
    </row>
    <row r="33" spans="1:6" s="135" customFormat="1" ht="17.25" hidden="1" customHeight="1">
      <c r="A33" s="863"/>
      <c r="B33" s="183" t="s">
        <v>234</v>
      </c>
      <c r="C33" s="144" t="s">
        <v>208</v>
      </c>
      <c r="D33" s="184" t="s">
        <v>235</v>
      </c>
      <c r="E33" s="184" t="s">
        <v>235</v>
      </c>
      <c r="F33" s="144"/>
    </row>
    <row r="34" spans="1:6" s="135" customFormat="1" ht="13.5" hidden="1" customHeight="1">
      <c r="A34" s="863"/>
      <c r="B34" s="183" t="s">
        <v>236</v>
      </c>
      <c r="C34" s="144" t="s">
        <v>208</v>
      </c>
      <c r="D34" s="184" t="s">
        <v>237</v>
      </c>
      <c r="E34" s="184" t="s">
        <v>237</v>
      </c>
      <c r="F34" s="144"/>
    </row>
    <row r="35" spans="1:6" s="135" customFormat="1" ht="17.25" hidden="1" customHeight="1" thickBot="1">
      <c r="A35" s="863"/>
      <c r="B35" s="185" t="s">
        <v>238</v>
      </c>
      <c r="C35" s="153" t="s">
        <v>208</v>
      </c>
      <c r="D35" s="186" t="s">
        <v>239</v>
      </c>
      <c r="E35" s="186" t="s">
        <v>239</v>
      </c>
      <c r="F35" s="153"/>
    </row>
    <row r="36" spans="1:6" s="134" customFormat="1">
      <c r="A36" s="863"/>
      <c r="B36" s="181" t="s">
        <v>240</v>
      </c>
      <c r="C36" s="145"/>
      <c r="D36" s="187"/>
      <c r="E36" s="187"/>
      <c r="F36" s="143">
        <v>1</v>
      </c>
    </row>
    <row r="37" spans="1:6" s="134" customFormat="1">
      <c r="A37" s="863"/>
      <c r="B37" s="177" t="s">
        <v>241</v>
      </c>
      <c r="C37" s="145" t="s">
        <v>203</v>
      </c>
      <c r="D37" s="144">
        <v>1</v>
      </c>
      <c r="E37" s="144">
        <v>1</v>
      </c>
      <c r="F37" s="188"/>
    </row>
    <row r="38" spans="1:6" s="134" customFormat="1" ht="20.25" thickBot="1">
      <c r="A38" s="864"/>
      <c r="B38" s="185" t="s">
        <v>594</v>
      </c>
      <c r="C38" s="145" t="s">
        <v>203</v>
      </c>
      <c r="D38" s="153">
        <v>6</v>
      </c>
      <c r="E38" s="153">
        <v>5</v>
      </c>
      <c r="F38" s="189"/>
    </row>
    <row r="39" spans="1:6">
      <c r="A39" s="862" t="s">
        <v>595</v>
      </c>
      <c r="B39" s="157" t="s">
        <v>332</v>
      </c>
      <c r="C39" s="143" t="s">
        <v>242</v>
      </c>
      <c r="D39" s="143" t="s">
        <v>333</v>
      </c>
      <c r="E39" s="143" t="s">
        <v>363</v>
      </c>
      <c r="F39" s="190" t="s">
        <v>360</v>
      </c>
    </row>
    <row r="40" spans="1:6">
      <c r="A40" s="863"/>
      <c r="B40" s="191" t="s">
        <v>243</v>
      </c>
      <c r="C40" s="144" t="s">
        <v>242</v>
      </c>
      <c r="D40" s="144" t="s">
        <v>334</v>
      </c>
      <c r="E40" s="144" t="s">
        <v>334</v>
      </c>
      <c r="F40" s="192"/>
    </row>
    <row r="41" spans="1:6" ht="17.25" thickBot="1">
      <c r="A41" s="863"/>
      <c r="B41" s="193" t="s">
        <v>244</v>
      </c>
      <c r="C41" s="153" t="s">
        <v>242</v>
      </c>
      <c r="D41" s="155" t="s">
        <v>330</v>
      </c>
      <c r="E41" s="155" t="s">
        <v>364</v>
      </c>
      <c r="F41" s="194"/>
    </row>
    <row r="42" spans="1:6" s="134" customFormat="1">
      <c r="A42" s="863"/>
      <c r="B42" s="157" t="s">
        <v>335</v>
      </c>
      <c r="C42" s="195" t="s">
        <v>242</v>
      </c>
      <c r="D42" s="143" t="s">
        <v>336</v>
      </c>
      <c r="E42" s="143" t="s">
        <v>365</v>
      </c>
      <c r="F42" s="196" t="s">
        <v>339</v>
      </c>
    </row>
    <row r="43" spans="1:6" s="134" customFormat="1">
      <c r="A43" s="863"/>
      <c r="B43" s="191" t="s">
        <v>245</v>
      </c>
      <c r="C43" s="178" t="s">
        <v>242</v>
      </c>
      <c r="D43" s="144" t="s">
        <v>246</v>
      </c>
      <c r="E43" s="144" t="s">
        <v>366</v>
      </c>
      <c r="F43" s="192"/>
    </row>
    <row r="44" spans="1:6" s="134" customFormat="1">
      <c r="A44" s="863"/>
      <c r="B44" s="191" t="s">
        <v>247</v>
      </c>
      <c r="C44" s="178" t="s">
        <v>242</v>
      </c>
      <c r="D44" s="144" t="s">
        <v>337</v>
      </c>
      <c r="E44" s="144" t="s">
        <v>367</v>
      </c>
      <c r="F44" s="192"/>
    </row>
    <row r="45" spans="1:6" s="134" customFormat="1" ht="17.25" thickBot="1">
      <c r="A45" s="863"/>
      <c r="B45" s="197" t="s">
        <v>248</v>
      </c>
      <c r="C45" s="198" t="s">
        <v>242</v>
      </c>
      <c r="D45" s="167" t="s">
        <v>338</v>
      </c>
      <c r="E45" s="167" t="s">
        <v>338</v>
      </c>
      <c r="F45" s="199"/>
    </row>
    <row r="46" spans="1:6">
      <c r="A46" s="863"/>
      <c r="B46" s="157" t="s">
        <v>249</v>
      </c>
      <c r="C46" s="143" t="s">
        <v>203</v>
      </c>
      <c r="D46" s="143">
        <v>3</v>
      </c>
      <c r="E46" s="143">
        <v>3</v>
      </c>
      <c r="F46" s="143">
        <v>19</v>
      </c>
    </row>
    <row r="47" spans="1:6" ht="11.25" customHeight="1">
      <c r="A47" s="863"/>
      <c r="B47" s="200" t="s">
        <v>32</v>
      </c>
      <c r="C47" s="144"/>
      <c r="D47" s="144"/>
      <c r="E47" s="144"/>
      <c r="F47" s="188"/>
    </row>
    <row r="48" spans="1:6">
      <c r="A48" s="863"/>
      <c r="B48" s="191" t="s">
        <v>250</v>
      </c>
      <c r="C48" s="144" t="s">
        <v>203</v>
      </c>
      <c r="D48" s="144">
        <v>1</v>
      </c>
      <c r="E48" s="144">
        <v>1</v>
      </c>
      <c r="F48" s="865" t="s">
        <v>251</v>
      </c>
    </row>
    <row r="49" spans="1:6">
      <c r="A49" s="863"/>
      <c r="B49" s="191" t="s">
        <v>393</v>
      </c>
      <c r="C49" s="144" t="s">
        <v>203</v>
      </c>
      <c r="D49" s="144">
        <v>1</v>
      </c>
      <c r="E49" s="144">
        <v>1</v>
      </c>
      <c r="F49" s="865"/>
    </row>
    <row r="50" spans="1:6" ht="17.25" thickBot="1">
      <c r="A50" s="863"/>
      <c r="B50" s="193" t="s">
        <v>252</v>
      </c>
      <c r="C50" s="153" t="s">
        <v>203</v>
      </c>
      <c r="D50" s="153">
        <v>1</v>
      </c>
      <c r="E50" s="153">
        <v>1</v>
      </c>
      <c r="F50" s="866"/>
    </row>
    <row r="51" spans="1:6" ht="17.25" thickBot="1">
      <c r="A51" s="863"/>
      <c r="B51" s="201" t="s">
        <v>253</v>
      </c>
      <c r="C51" s="202" t="s">
        <v>254</v>
      </c>
      <c r="D51" s="203">
        <v>1</v>
      </c>
      <c r="E51" s="203">
        <v>1</v>
      </c>
      <c r="F51" s="204"/>
    </row>
    <row r="52" spans="1:6" ht="17.25" thickBot="1">
      <c r="A52" s="863"/>
      <c r="B52" s="205" t="s">
        <v>255</v>
      </c>
      <c r="C52" s="182" t="s">
        <v>203</v>
      </c>
      <c r="D52" s="182">
        <v>1</v>
      </c>
      <c r="E52" s="182">
        <v>1</v>
      </c>
      <c r="F52" s="182">
        <v>2</v>
      </c>
    </row>
    <row r="53" spans="1:6" ht="17.25" thickBot="1">
      <c r="A53" s="863"/>
      <c r="B53" s="205" t="s">
        <v>256</v>
      </c>
      <c r="C53" s="182" t="s">
        <v>203</v>
      </c>
      <c r="D53" s="182">
        <v>1</v>
      </c>
      <c r="E53" s="182">
        <v>1</v>
      </c>
      <c r="F53" s="188"/>
    </row>
    <row r="54" spans="1:6" ht="17.25" thickBot="1">
      <c r="A54" s="863"/>
      <c r="B54" s="157" t="s">
        <v>257</v>
      </c>
      <c r="C54" s="143" t="s">
        <v>203</v>
      </c>
      <c r="D54" s="143">
        <v>1</v>
      </c>
      <c r="E54" s="143">
        <v>1</v>
      </c>
      <c r="F54" s="206"/>
    </row>
    <row r="55" spans="1:6" s="136" customFormat="1" ht="50.25" thickBot="1">
      <c r="A55" s="864"/>
      <c r="B55" s="207" t="s">
        <v>258</v>
      </c>
      <c r="C55" s="208" t="s">
        <v>203</v>
      </c>
      <c r="D55" s="209">
        <v>1</v>
      </c>
      <c r="E55" s="209">
        <v>1</v>
      </c>
      <c r="F55" s="210"/>
    </row>
    <row r="56" spans="1:6" ht="17.25" customHeight="1">
      <c r="A56" s="862" t="s">
        <v>259</v>
      </c>
      <c r="B56" s="211" t="s">
        <v>260</v>
      </c>
      <c r="C56" s="195" t="s">
        <v>203</v>
      </c>
      <c r="D56" s="209">
        <v>16</v>
      </c>
      <c r="E56" s="209">
        <v>16</v>
      </c>
      <c r="F56" s="209">
        <v>60</v>
      </c>
    </row>
    <row r="57" spans="1:6">
      <c r="A57" s="863"/>
      <c r="B57" s="212" t="s">
        <v>377</v>
      </c>
      <c r="C57" s="178" t="s">
        <v>208</v>
      </c>
      <c r="D57" s="165" t="s">
        <v>348</v>
      </c>
      <c r="E57" s="165" t="s">
        <v>348</v>
      </c>
      <c r="F57" s="213" t="s">
        <v>623</v>
      </c>
    </row>
    <row r="58" spans="1:6" ht="18.75" customHeight="1">
      <c r="A58" s="863"/>
      <c r="B58" s="214" t="s">
        <v>261</v>
      </c>
      <c r="C58" s="198" t="s">
        <v>262</v>
      </c>
      <c r="D58" s="213" t="s">
        <v>263</v>
      </c>
      <c r="E58" s="213" t="s">
        <v>263</v>
      </c>
      <c r="F58" s="213">
        <v>1</v>
      </c>
    </row>
    <row r="59" spans="1:6">
      <c r="A59" s="863"/>
      <c r="B59" s="215" t="s">
        <v>264</v>
      </c>
      <c r="C59" s="198" t="s">
        <v>203</v>
      </c>
      <c r="D59" s="213">
        <v>1</v>
      </c>
      <c r="E59" s="213">
        <v>1</v>
      </c>
      <c r="F59" s="216"/>
    </row>
    <row r="60" spans="1:6" ht="16.5" customHeight="1">
      <c r="A60" s="863"/>
      <c r="B60" s="215" t="s">
        <v>265</v>
      </c>
      <c r="C60" s="198" t="s">
        <v>203</v>
      </c>
      <c r="D60" s="213">
        <v>1</v>
      </c>
      <c r="E60" s="213">
        <v>1</v>
      </c>
      <c r="F60" s="213">
        <v>26</v>
      </c>
    </row>
    <row r="61" spans="1:6">
      <c r="A61" s="863"/>
      <c r="B61" s="217" t="s">
        <v>266</v>
      </c>
      <c r="C61" s="198" t="s">
        <v>203</v>
      </c>
      <c r="D61" s="213">
        <v>1</v>
      </c>
      <c r="E61" s="213">
        <v>1</v>
      </c>
      <c r="F61" s="216"/>
    </row>
    <row r="62" spans="1:6">
      <c r="A62" s="863"/>
      <c r="B62" s="217" t="s">
        <v>267</v>
      </c>
      <c r="C62" s="198" t="s">
        <v>203</v>
      </c>
      <c r="D62" s="213">
        <v>9</v>
      </c>
      <c r="E62" s="213">
        <v>9</v>
      </c>
      <c r="F62" s="216"/>
    </row>
    <row r="63" spans="1:6" ht="33">
      <c r="A63" s="863"/>
      <c r="B63" s="168" t="s">
        <v>268</v>
      </c>
      <c r="C63" s="198" t="s">
        <v>203</v>
      </c>
      <c r="D63" s="213">
        <v>1</v>
      </c>
      <c r="E63" s="213">
        <v>1</v>
      </c>
      <c r="F63" s="218">
        <v>1</v>
      </c>
    </row>
    <row r="64" spans="1:6">
      <c r="A64" s="863"/>
      <c r="B64" s="219" t="s">
        <v>269</v>
      </c>
      <c r="C64" s="198" t="s">
        <v>203</v>
      </c>
      <c r="D64" s="213">
        <v>1</v>
      </c>
      <c r="E64" s="213">
        <v>1</v>
      </c>
      <c r="F64" s="216"/>
    </row>
    <row r="65" spans="1:6">
      <c r="A65" s="863"/>
      <c r="B65" s="219" t="s">
        <v>349</v>
      </c>
      <c r="C65" s="198" t="s">
        <v>203</v>
      </c>
      <c r="D65" s="213">
        <v>0</v>
      </c>
      <c r="E65" s="213">
        <v>0</v>
      </c>
      <c r="F65" s="216"/>
    </row>
    <row r="66" spans="1:6">
      <c r="A66" s="863"/>
      <c r="B66" s="219" t="s">
        <v>270</v>
      </c>
      <c r="C66" s="198" t="s">
        <v>203</v>
      </c>
      <c r="D66" s="213">
        <v>1</v>
      </c>
      <c r="E66" s="213">
        <v>1</v>
      </c>
      <c r="F66" s="216"/>
    </row>
    <row r="67" spans="1:6">
      <c r="A67" s="863"/>
      <c r="B67" s="168" t="s">
        <v>271</v>
      </c>
      <c r="C67" s="198"/>
      <c r="D67" s="213" t="s">
        <v>272</v>
      </c>
      <c r="E67" s="213" t="s">
        <v>272</v>
      </c>
      <c r="F67" s="213">
        <v>1</v>
      </c>
    </row>
    <row r="68" spans="1:6">
      <c r="A68" s="863"/>
      <c r="B68" s="220" t="s">
        <v>273</v>
      </c>
      <c r="C68" s="198" t="s">
        <v>203</v>
      </c>
      <c r="D68" s="213">
        <v>1</v>
      </c>
      <c r="E68" s="213">
        <v>1</v>
      </c>
      <c r="F68" s="216"/>
    </row>
    <row r="69" spans="1:6" ht="33.75" thickBot="1">
      <c r="A69" s="863"/>
      <c r="B69" s="221" t="s">
        <v>274</v>
      </c>
      <c r="C69" s="198" t="s">
        <v>203</v>
      </c>
      <c r="D69" s="222" t="s">
        <v>275</v>
      </c>
      <c r="E69" s="222" t="s">
        <v>275</v>
      </c>
      <c r="F69" s="216"/>
    </row>
    <row r="70" spans="1:6">
      <c r="A70" s="862" t="s">
        <v>276</v>
      </c>
      <c r="B70" s="223" t="s">
        <v>277</v>
      </c>
      <c r="C70" s="143" t="s">
        <v>203</v>
      </c>
      <c r="D70" s="143" t="s">
        <v>278</v>
      </c>
      <c r="E70" s="143" t="s">
        <v>278</v>
      </c>
      <c r="F70" s="143">
        <v>45</v>
      </c>
    </row>
    <row r="71" spans="1:6">
      <c r="A71" s="863"/>
      <c r="B71" s="200" t="s">
        <v>279</v>
      </c>
      <c r="C71" s="144"/>
      <c r="D71" s="144">
        <v>17</v>
      </c>
      <c r="E71" s="144">
        <v>17</v>
      </c>
      <c r="F71" s="188"/>
    </row>
    <row r="72" spans="1:6">
      <c r="A72" s="863"/>
      <c r="B72" s="200" t="s">
        <v>280</v>
      </c>
      <c r="C72" s="144" t="s">
        <v>254</v>
      </c>
      <c r="D72" s="144">
        <v>3</v>
      </c>
      <c r="E72" s="144">
        <v>3</v>
      </c>
      <c r="F72" s="144">
        <v>1</v>
      </c>
    </row>
    <row r="73" spans="1:6">
      <c r="A73" s="863"/>
      <c r="B73" s="224" t="s">
        <v>281</v>
      </c>
      <c r="C73" s="144" t="s">
        <v>254</v>
      </c>
      <c r="D73" s="144">
        <v>4</v>
      </c>
      <c r="E73" s="144">
        <v>4</v>
      </c>
      <c r="F73" s="188"/>
    </row>
    <row r="74" spans="1:6" ht="17.25" customHeight="1">
      <c r="A74" s="863"/>
      <c r="B74" s="200" t="s">
        <v>328</v>
      </c>
      <c r="C74" s="144" t="s">
        <v>254</v>
      </c>
      <c r="D74" s="144">
        <v>1</v>
      </c>
      <c r="E74" s="144">
        <v>1</v>
      </c>
      <c r="F74" s="188"/>
    </row>
    <row r="75" spans="1:6">
      <c r="A75" s="863"/>
      <c r="B75" s="200" t="s">
        <v>282</v>
      </c>
      <c r="C75" s="144" t="s">
        <v>254</v>
      </c>
      <c r="D75" s="144">
        <v>1</v>
      </c>
      <c r="E75" s="144">
        <v>1</v>
      </c>
      <c r="F75" s="188"/>
    </row>
    <row r="76" spans="1:6" ht="15.75" customHeight="1" thickBot="1">
      <c r="A76" s="863"/>
      <c r="B76" s="225" t="s">
        <v>283</v>
      </c>
      <c r="C76" s="144" t="s">
        <v>254</v>
      </c>
      <c r="D76" s="144">
        <v>8</v>
      </c>
      <c r="E76" s="144">
        <v>8</v>
      </c>
      <c r="F76" s="188"/>
    </row>
    <row r="77" spans="1:6" ht="19.5">
      <c r="A77" s="863"/>
      <c r="B77" s="223" t="s">
        <v>284</v>
      </c>
      <c r="C77" s="143" t="s">
        <v>254</v>
      </c>
      <c r="D77" s="143">
        <v>9</v>
      </c>
      <c r="E77" s="143">
        <v>9</v>
      </c>
      <c r="F77" s="143">
        <v>1</v>
      </c>
    </row>
    <row r="78" spans="1:6" ht="19.5" customHeight="1" thickBot="1">
      <c r="A78" s="863"/>
      <c r="B78" s="200" t="s">
        <v>285</v>
      </c>
      <c r="C78" s="144" t="s">
        <v>29</v>
      </c>
      <c r="D78" s="137">
        <v>6566</v>
      </c>
      <c r="E78" s="137">
        <v>6216</v>
      </c>
      <c r="F78" s="137">
        <v>8117</v>
      </c>
    </row>
    <row r="79" spans="1:6" ht="19.5" customHeight="1">
      <c r="A79" s="867" t="s">
        <v>596</v>
      </c>
      <c r="B79" s="691" t="s">
        <v>597</v>
      </c>
      <c r="C79" s="226" t="s">
        <v>203</v>
      </c>
      <c r="D79" s="692">
        <v>3</v>
      </c>
      <c r="E79" s="693">
        <v>3</v>
      </c>
      <c r="F79" s="692"/>
    </row>
    <row r="80" spans="1:6" ht="19.5" customHeight="1">
      <c r="A80" s="868"/>
      <c r="B80" s="694" t="s">
        <v>32</v>
      </c>
      <c r="C80" s="695"/>
      <c r="D80" s="696"/>
      <c r="E80" s="697"/>
      <c r="F80" s="696"/>
    </row>
    <row r="81" spans="1:6" ht="19.5" customHeight="1">
      <c r="A81" s="868"/>
      <c r="B81" s="694" t="s">
        <v>598</v>
      </c>
      <c r="C81" s="695" t="s">
        <v>203</v>
      </c>
      <c r="D81" s="696">
        <v>1</v>
      </c>
      <c r="E81" s="697">
        <v>1</v>
      </c>
      <c r="F81" s="696"/>
    </row>
    <row r="82" spans="1:6" ht="19.5" customHeight="1">
      <c r="A82" s="868"/>
      <c r="B82" s="694" t="s">
        <v>599</v>
      </c>
      <c r="C82" s="695" t="s">
        <v>203</v>
      </c>
      <c r="D82" s="696">
        <v>1</v>
      </c>
      <c r="E82" s="697">
        <v>1</v>
      </c>
      <c r="F82" s="696"/>
    </row>
    <row r="83" spans="1:6" ht="19.5" customHeight="1" thickBot="1">
      <c r="A83" s="869"/>
      <c r="B83" s="698" t="s">
        <v>600</v>
      </c>
      <c r="C83" s="228" t="s">
        <v>203</v>
      </c>
      <c r="D83" s="699">
        <v>1</v>
      </c>
      <c r="E83" s="700">
        <v>1</v>
      </c>
      <c r="F83" s="699"/>
    </row>
    <row r="84" spans="1:6" ht="33.75" customHeight="1">
      <c r="A84" s="870" t="s">
        <v>43</v>
      </c>
      <c r="B84" s="701" t="s">
        <v>286</v>
      </c>
      <c r="C84" s="702" t="s">
        <v>203</v>
      </c>
      <c r="D84" s="703">
        <v>2</v>
      </c>
      <c r="E84" s="702">
        <v>2</v>
      </c>
      <c r="F84" s="703">
        <v>1</v>
      </c>
    </row>
    <row r="85" spans="1:6" ht="33.75" customHeight="1" thickBot="1">
      <c r="A85" s="871"/>
      <c r="B85" s="227" t="s">
        <v>287</v>
      </c>
      <c r="C85" s="228" t="s">
        <v>203</v>
      </c>
      <c r="D85" s="229">
        <v>1</v>
      </c>
      <c r="E85" s="228">
        <v>1</v>
      </c>
      <c r="F85" s="230"/>
    </row>
    <row r="86" spans="1:6" ht="18.75" customHeight="1">
      <c r="A86" s="131"/>
      <c r="B86" s="861" t="s">
        <v>378</v>
      </c>
      <c r="C86" s="861"/>
      <c r="D86" s="861"/>
      <c r="E86" s="861"/>
      <c r="F86" s="861"/>
    </row>
    <row r="87" spans="1:6" ht="39" customHeight="1">
      <c r="A87" s="131"/>
      <c r="B87" s="861" t="s">
        <v>601</v>
      </c>
      <c r="C87" s="861"/>
      <c r="D87" s="861"/>
      <c r="E87" s="861"/>
      <c r="F87" s="861"/>
    </row>
    <row r="88" spans="1:6" ht="20.25" customHeight="1">
      <c r="A88" s="131"/>
      <c r="B88" s="861" t="s">
        <v>379</v>
      </c>
      <c r="C88" s="861"/>
      <c r="D88" s="861"/>
      <c r="E88" s="861"/>
      <c r="F88" s="861"/>
    </row>
    <row r="89" spans="1:6" ht="38.25" customHeight="1">
      <c r="A89" s="131"/>
      <c r="B89" s="861" t="s">
        <v>602</v>
      </c>
      <c r="C89" s="861"/>
      <c r="D89" s="861"/>
      <c r="E89" s="861"/>
      <c r="F89" s="861"/>
    </row>
    <row r="90" spans="1:6">
      <c r="B90" s="231" t="s">
        <v>603</v>
      </c>
      <c r="F90" s="130"/>
    </row>
    <row r="91" spans="1:6">
      <c r="A91" s="131"/>
      <c r="B91" s="231"/>
      <c r="F91" s="130"/>
    </row>
  </sheetData>
  <mergeCells count="16">
    <mergeCell ref="A5:A38"/>
    <mergeCell ref="B1:F1"/>
    <mergeCell ref="E2:F2"/>
    <mergeCell ref="A3:A4"/>
    <mergeCell ref="B3:B4"/>
    <mergeCell ref="C3:E3"/>
    <mergeCell ref="B86:F86"/>
    <mergeCell ref="B87:F87"/>
    <mergeCell ref="B88:F88"/>
    <mergeCell ref="B89:F89"/>
    <mergeCell ref="A39:A55"/>
    <mergeCell ref="F48:F50"/>
    <mergeCell ref="A56:A69"/>
    <mergeCell ref="A70:A78"/>
    <mergeCell ref="A79:A83"/>
    <mergeCell ref="A84:A85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2" orientation="portrait" r:id="rId1"/>
  <headerFooter alignWithMargins="0">
    <oddFooter>&amp;C13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D28"/>
  <sheetViews>
    <sheetView zoomScaleNormal="100" workbookViewId="0">
      <selection activeCell="I15" sqref="I15"/>
    </sheetView>
  </sheetViews>
  <sheetFormatPr defaultRowHeight="15"/>
  <cols>
    <col min="1" max="1" width="57" style="704" customWidth="1"/>
    <col min="2" max="4" width="17.7109375" style="704" customWidth="1"/>
    <col min="5" max="256" width="9.140625" style="704"/>
    <col min="257" max="257" width="57" style="704" customWidth="1"/>
    <col min="258" max="260" width="17.7109375" style="704" customWidth="1"/>
    <col min="261" max="512" width="9.140625" style="704"/>
    <col min="513" max="513" width="57" style="704" customWidth="1"/>
    <col min="514" max="516" width="17.7109375" style="704" customWidth="1"/>
    <col min="517" max="768" width="9.140625" style="704"/>
    <col min="769" max="769" width="57" style="704" customWidth="1"/>
    <col min="770" max="772" width="17.7109375" style="704" customWidth="1"/>
    <col min="773" max="1024" width="9.140625" style="704"/>
    <col min="1025" max="1025" width="57" style="704" customWidth="1"/>
    <col min="1026" max="1028" width="17.7109375" style="704" customWidth="1"/>
    <col min="1029" max="1280" width="9.140625" style="704"/>
    <col min="1281" max="1281" width="57" style="704" customWidth="1"/>
    <col min="1282" max="1284" width="17.7109375" style="704" customWidth="1"/>
    <col min="1285" max="1536" width="9.140625" style="704"/>
    <col min="1537" max="1537" width="57" style="704" customWidth="1"/>
    <col min="1538" max="1540" width="17.7109375" style="704" customWidth="1"/>
    <col min="1541" max="1792" width="9.140625" style="704"/>
    <col min="1793" max="1793" width="57" style="704" customWidth="1"/>
    <col min="1794" max="1796" width="17.7109375" style="704" customWidth="1"/>
    <col min="1797" max="2048" width="9.140625" style="704"/>
    <col min="2049" max="2049" width="57" style="704" customWidth="1"/>
    <col min="2050" max="2052" width="17.7109375" style="704" customWidth="1"/>
    <col min="2053" max="2304" width="9.140625" style="704"/>
    <col min="2305" max="2305" width="57" style="704" customWidth="1"/>
    <col min="2306" max="2308" width="17.7109375" style="704" customWidth="1"/>
    <col min="2309" max="2560" width="9.140625" style="704"/>
    <col min="2561" max="2561" width="57" style="704" customWidth="1"/>
    <col min="2562" max="2564" width="17.7109375" style="704" customWidth="1"/>
    <col min="2565" max="2816" width="9.140625" style="704"/>
    <col min="2817" max="2817" width="57" style="704" customWidth="1"/>
    <col min="2818" max="2820" width="17.7109375" style="704" customWidth="1"/>
    <col min="2821" max="3072" width="9.140625" style="704"/>
    <col min="3073" max="3073" width="57" style="704" customWidth="1"/>
    <col min="3074" max="3076" width="17.7109375" style="704" customWidth="1"/>
    <col min="3077" max="3328" width="9.140625" style="704"/>
    <col min="3329" max="3329" width="57" style="704" customWidth="1"/>
    <col min="3330" max="3332" width="17.7109375" style="704" customWidth="1"/>
    <col min="3333" max="3584" width="9.140625" style="704"/>
    <col min="3585" max="3585" width="57" style="704" customWidth="1"/>
    <col min="3586" max="3588" width="17.7109375" style="704" customWidth="1"/>
    <col min="3589" max="3840" width="9.140625" style="704"/>
    <col min="3841" max="3841" width="57" style="704" customWidth="1"/>
    <col min="3842" max="3844" width="17.7109375" style="704" customWidth="1"/>
    <col min="3845" max="4096" width="9.140625" style="704"/>
    <col min="4097" max="4097" width="57" style="704" customWidth="1"/>
    <col min="4098" max="4100" width="17.7109375" style="704" customWidth="1"/>
    <col min="4101" max="4352" width="9.140625" style="704"/>
    <col min="4353" max="4353" width="57" style="704" customWidth="1"/>
    <col min="4354" max="4356" width="17.7109375" style="704" customWidth="1"/>
    <col min="4357" max="4608" width="9.140625" style="704"/>
    <col min="4609" max="4609" width="57" style="704" customWidth="1"/>
    <col min="4610" max="4612" width="17.7109375" style="704" customWidth="1"/>
    <col min="4613" max="4864" width="9.140625" style="704"/>
    <col min="4865" max="4865" width="57" style="704" customWidth="1"/>
    <col min="4866" max="4868" width="17.7109375" style="704" customWidth="1"/>
    <col min="4869" max="5120" width="9.140625" style="704"/>
    <col min="5121" max="5121" width="57" style="704" customWidth="1"/>
    <col min="5122" max="5124" width="17.7109375" style="704" customWidth="1"/>
    <col min="5125" max="5376" width="9.140625" style="704"/>
    <col min="5377" max="5377" width="57" style="704" customWidth="1"/>
    <col min="5378" max="5380" width="17.7109375" style="704" customWidth="1"/>
    <col min="5381" max="5632" width="9.140625" style="704"/>
    <col min="5633" max="5633" width="57" style="704" customWidth="1"/>
    <col min="5634" max="5636" width="17.7109375" style="704" customWidth="1"/>
    <col min="5637" max="5888" width="9.140625" style="704"/>
    <col min="5889" max="5889" width="57" style="704" customWidth="1"/>
    <col min="5890" max="5892" width="17.7109375" style="704" customWidth="1"/>
    <col min="5893" max="6144" width="9.140625" style="704"/>
    <col min="6145" max="6145" width="57" style="704" customWidth="1"/>
    <col min="6146" max="6148" width="17.7109375" style="704" customWidth="1"/>
    <col min="6149" max="6400" width="9.140625" style="704"/>
    <col min="6401" max="6401" width="57" style="704" customWidth="1"/>
    <col min="6402" max="6404" width="17.7109375" style="704" customWidth="1"/>
    <col min="6405" max="6656" width="9.140625" style="704"/>
    <col min="6657" max="6657" width="57" style="704" customWidth="1"/>
    <col min="6658" max="6660" width="17.7109375" style="704" customWidth="1"/>
    <col min="6661" max="6912" width="9.140625" style="704"/>
    <col min="6913" max="6913" width="57" style="704" customWidth="1"/>
    <col min="6914" max="6916" width="17.7109375" style="704" customWidth="1"/>
    <col min="6917" max="7168" width="9.140625" style="704"/>
    <col min="7169" max="7169" width="57" style="704" customWidth="1"/>
    <col min="7170" max="7172" width="17.7109375" style="704" customWidth="1"/>
    <col min="7173" max="7424" width="9.140625" style="704"/>
    <col min="7425" max="7425" width="57" style="704" customWidth="1"/>
    <col min="7426" max="7428" width="17.7109375" style="704" customWidth="1"/>
    <col min="7429" max="7680" width="9.140625" style="704"/>
    <col min="7681" max="7681" width="57" style="704" customWidth="1"/>
    <col min="7682" max="7684" width="17.7109375" style="704" customWidth="1"/>
    <col min="7685" max="7936" width="9.140625" style="704"/>
    <col min="7937" max="7937" width="57" style="704" customWidth="1"/>
    <col min="7938" max="7940" width="17.7109375" style="704" customWidth="1"/>
    <col min="7941" max="8192" width="9.140625" style="704"/>
    <col min="8193" max="8193" width="57" style="704" customWidth="1"/>
    <col min="8194" max="8196" width="17.7109375" style="704" customWidth="1"/>
    <col min="8197" max="8448" width="9.140625" style="704"/>
    <col min="8449" max="8449" width="57" style="704" customWidth="1"/>
    <col min="8450" max="8452" width="17.7109375" style="704" customWidth="1"/>
    <col min="8453" max="8704" width="9.140625" style="704"/>
    <col min="8705" max="8705" width="57" style="704" customWidth="1"/>
    <col min="8706" max="8708" width="17.7109375" style="704" customWidth="1"/>
    <col min="8709" max="8960" width="9.140625" style="704"/>
    <col min="8961" max="8961" width="57" style="704" customWidth="1"/>
    <col min="8962" max="8964" width="17.7109375" style="704" customWidth="1"/>
    <col min="8965" max="9216" width="9.140625" style="704"/>
    <col min="9217" max="9217" width="57" style="704" customWidth="1"/>
    <col min="9218" max="9220" width="17.7109375" style="704" customWidth="1"/>
    <col min="9221" max="9472" width="9.140625" style="704"/>
    <col min="9473" max="9473" width="57" style="704" customWidth="1"/>
    <col min="9474" max="9476" width="17.7109375" style="704" customWidth="1"/>
    <col min="9477" max="9728" width="9.140625" style="704"/>
    <col min="9729" max="9729" width="57" style="704" customWidth="1"/>
    <col min="9730" max="9732" width="17.7109375" style="704" customWidth="1"/>
    <col min="9733" max="9984" width="9.140625" style="704"/>
    <col min="9985" max="9985" width="57" style="704" customWidth="1"/>
    <col min="9986" max="9988" width="17.7109375" style="704" customWidth="1"/>
    <col min="9989" max="10240" width="9.140625" style="704"/>
    <col min="10241" max="10241" width="57" style="704" customWidth="1"/>
    <col min="10242" max="10244" width="17.7109375" style="704" customWidth="1"/>
    <col min="10245" max="10496" width="9.140625" style="704"/>
    <col min="10497" max="10497" width="57" style="704" customWidth="1"/>
    <col min="10498" max="10500" width="17.7109375" style="704" customWidth="1"/>
    <col min="10501" max="10752" width="9.140625" style="704"/>
    <col min="10753" max="10753" width="57" style="704" customWidth="1"/>
    <col min="10754" max="10756" width="17.7109375" style="704" customWidth="1"/>
    <col min="10757" max="11008" width="9.140625" style="704"/>
    <col min="11009" max="11009" width="57" style="704" customWidth="1"/>
    <col min="11010" max="11012" width="17.7109375" style="704" customWidth="1"/>
    <col min="11013" max="11264" width="9.140625" style="704"/>
    <col min="11265" max="11265" width="57" style="704" customWidth="1"/>
    <col min="11266" max="11268" width="17.7109375" style="704" customWidth="1"/>
    <col min="11269" max="11520" width="9.140625" style="704"/>
    <col min="11521" max="11521" width="57" style="704" customWidth="1"/>
    <col min="11522" max="11524" width="17.7109375" style="704" customWidth="1"/>
    <col min="11525" max="11776" width="9.140625" style="704"/>
    <col min="11777" max="11777" width="57" style="704" customWidth="1"/>
    <col min="11778" max="11780" width="17.7109375" style="704" customWidth="1"/>
    <col min="11781" max="12032" width="9.140625" style="704"/>
    <col min="12033" max="12033" width="57" style="704" customWidth="1"/>
    <col min="12034" max="12036" width="17.7109375" style="704" customWidth="1"/>
    <col min="12037" max="12288" width="9.140625" style="704"/>
    <col min="12289" max="12289" width="57" style="704" customWidth="1"/>
    <col min="12290" max="12292" width="17.7109375" style="704" customWidth="1"/>
    <col min="12293" max="12544" width="9.140625" style="704"/>
    <col min="12545" max="12545" width="57" style="704" customWidth="1"/>
    <col min="12546" max="12548" width="17.7109375" style="704" customWidth="1"/>
    <col min="12549" max="12800" width="9.140625" style="704"/>
    <col min="12801" max="12801" width="57" style="704" customWidth="1"/>
    <col min="12802" max="12804" width="17.7109375" style="704" customWidth="1"/>
    <col min="12805" max="13056" width="9.140625" style="704"/>
    <col min="13057" max="13057" width="57" style="704" customWidth="1"/>
    <col min="13058" max="13060" width="17.7109375" style="704" customWidth="1"/>
    <col min="13061" max="13312" width="9.140625" style="704"/>
    <col min="13313" max="13313" width="57" style="704" customWidth="1"/>
    <col min="13314" max="13316" width="17.7109375" style="704" customWidth="1"/>
    <col min="13317" max="13568" width="9.140625" style="704"/>
    <col min="13569" max="13569" width="57" style="704" customWidth="1"/>
    <col min="13570" max="13572" width="17.7109375" style="704" customWidth="1"/>
    <col min="13573" max="13824" width="9.140625" style="704"/>
    <col min="13825" max="13825" width="57" style="704" customWidth="1"/>
    <col min="13826" max="13828" width="17.7109375" style="704" customWidth="1"/>
    <col min="13829" max="14080" width="9.140625" style="704"/>
    <col min="14081" max="14081" width="57" style="704" customWidth="1"/>
    <col min="14082" max="14084" width="17.7109375" style="704" customWidth="1"/>
    <col min="14085" max="14336" width="9.140625" style="704"/>
    <col min="14337" max="14337" width="57" style="704" customWidth="1"/>
    <col min="14338" max="14340" width="17.7109375" style="704" customWidth="1"/>
    <col min="14341" max="14592" width="9.140625" style="704"/>
    <col min="14593" max="14593" width="57" style="704" customWidth="1"/>
    <col min="14594" max="14596" width="17.7109375" style="704" customWidth="1"/>
    <col min="14597" max="14848" width="9.140625" style="704"/>
    <col min="14849" max="14849" width="57" style="704" customWidth="1"/>
    <col min="14850" max="14852" width="17.7109375" style="704" customWidth="1"/>
    <col min="14853" max="15104" width="9.140625" style="704"/>
    <col min="15105" max="15105" width="57" style="704" customWidth="1"/>
    <col min="15106" max="15108" width="17.7109375" style="704" customWidth="1"/>
    <col min="15109" max="15360" width="9.140625" style="704"/>
    <col min="15361" max="15361" width="57" style="704" customWidth="1"/>
    <col min="15362" max="15364" width="17.7109375" style="704" customWidth="1"/>
    <col min="15365" max="15616" width="9.140625" style="704"/>
    <col min="15617" max="15617" width="57" style="704" customWidth="1"/>
    <col min="15618" max="15620" width="17.7109375" style="704" customWidth="1"/>
    <col min="15621" max="15872" width="9.140625" style="704"/>
    <col min="15873" max="15873" width="57" style="704" customWidth="1"/>
    <col min="15874" max="15876" width="17.7109375" style="704" customWidth="1"/>
    <col min="15877" max="16128" width="9.140625" style="704"/>
    <col min="16129" max="16129" width="57" style="704" customWidth="1"/>
    <col min="16130" max="16132" width="17.7109375" style="704" customWidth="1"/>
    <col min="16133" max="16384" width="9.140625" style="704"/>
  </cols>
  <sheetData>
    <row r="1" spans="1:4" ht="66" customHeight="1">
      <c r="A1" s="883" t="s">
        <v>604</v>
      </c>
      <c r="B1" s="883"/>
      <c r="C1" s="883"/>
      <c r="D1" s="883"/>
    </row>
    <row r="2" spans="1:4" s="705" customFormat="1" ht="16.5">
      <c r="A2" s="884" t="s">
        <v>605</v>
      </c>
      <c r="B2" s="884" t="s">
        <v>606</v>
      </c>
      <c r="C2" s="884"/>
      <c r="D2" s="884"/>
    </row>
    <row r="3" spans="1:4" s="705" customFormat="1" ht="16.5">
      <c r="A3" s="884"/>
      <c r="B3" s="706">
        <v>2012</v>
      </c>
      <c r="C3" s="706">
        <v>2013</v>
      </c>
      <c r="D3" s="706">
        <v>2014</v>
      </c>
    </row>
    <row r="4" spans="1:4" s="709" customFormat="1" ht="16.5">
      <c r="A4" s="707" t="s">
        <v>607</v>
      </c>
      <c r="B4" s="708">
        <f>B6+B14+B22</f>
        <v>150</v>
      </c>
      <c r="C4" s="708">
        <f>C6+C14+C22</f>
        <v>150</v>
      </c>
      <c r="D4" s="708">
        <f>D6+D14+D22</f>
        <v>154</v>
      </c>
    </row>
    <row r="5" spans="1:4" ht="16.5">
      <c r="A5" s="710" t="s">
        <v>608</v>
      </c>
      <c r="B5" s="711"/>
      <c r="C5" s="711"/>
      <c r="D5" s="711"/>
    </row>
    <row r="6" spans="1:4" s="709" customFormat="1" ht="16.5">
      <c r="A6" s="708" t="s">
        <v>609</v>
      </c>
      <c r="B6" s="708">
        <f>SUM(B8:B13)</f>
        <v>139</v>
      </c>
      <c r="C6" s="708">
        <f>SUM(C8:C13)</f>
        <v>137</v>
      </c>
      <c r="D6" s="708">
        <f>SUM(D8:D13)</f>
        <v>138</v>
      </c>
    </row>
    <row r="7" spans="1:4" ht="16.5">
      <c r="A7" s="710" t="s">
        <v>610</v>
      </c>
      <c r="B7" s="711"/>
      <c r="C7" s="711"/>
      <c r="D7" s="711"/>
    </row>
    <row r="8" spans="1:4" s="714" customFormat="1" ht="16.5">
      <c r="A8" s="712" t="s">
        <v>197</v>
      </c>
      <c r="B8" s="713">
        <v>86</v>
      </c>
      <c r="C8" s="713">
        <v>84</v>
      </c>
      <c r="D8" s="713">
        <v>84</v>
      </c>
    </row>
    <row r="9" spans="1:4" s="714" customFormat="1" ht="16.5">
      <c r="A9" s="712" t="s">
        <v>611</v>
      </c>
      <c r="B9" s="713">
        <v>15</v>
      </c>
      <c r="C9" s="713">
        <v>15</v>
      </c>
      <c r="D9" s="713">
        <v>15</v>
      </c>
    </row>
    <row r="10" spans="1:4" s="714" customFormat="1" ht="16.5">
      <c r="A10" s="712" t="s">
        <v>612</v>
      </c>
      <c r="B10" s="713">
        <v>10</v>
      </c>
      <c r="C10" s="713">
        <v>10</v>
      </c>
      <c r="D10" s="713">
        <v>10</v>
      </c>
    </row>
    <row r="11" spans="1:4" s="714" customFormat="1" ht="16.5">
      <c r="A11" s="712" t="s">
        <v>196</v>
      </c>
      <c r="B11" s="713">
        <v>25</v>
      </c>
      <c r="C11" s="713">
        <v>25</v>
      </c>
      <c r="D11" s="713">
        <v>25</v>
      </c>
    </row>
    <row r="12" spans="1:4" s="714" customFormat="1" ht="16.5">
      <c r="A12" s="712" t="s">
        <v>613</v>
      </c>
      <c r="B12" s="713">
        <v>2</v>
      </c>
      <c r="C12" s="713">
        <v>2</v>
      </c>
      <c r="D12" s="713">
        <v>3</v>
      </c>
    </row>
    <row r="13" spans="1:4" s="714" customFormat="1" ht="16.5">
      <c r="A13" s="712" t="s">
        <v>614</v>
      </c>
      <c r="B13" s="713">
        <v>1</v>
      </c>
      <c r="C13" s="713">
        <v>1</v>
      </c>
      <c r="D13" s="713">
        <v>1</v>
      </c>
    </row>
    <row r="14" spans="1:4" s="709" customFormat="1" ht="16.5">
      <c r="A14" s="708" t="s">
        <v>615</v>
      </c>
      <c r="B14" s="708">
        <f>SUM(B16:B21)</f>
        <v>5</v>
      </c>
      <c r="C14" s="708">
        <f>SUM(C16:C21)</f>
        <v>7</v>
      </c>
      <c r="D14" s="708">
        <f>SUM(D16:D21)</f>
        <v>10</v>
      </c>
    </row>
    <row r="15" spans="1:4" ht="16.5">
      <c r="A15" s="710" t="s">
        <v>610</v>
      </c>
      <c r="B15" s="711"/>
      <c r="C15" s="711"/>
      <c r="D15" s="711"/>
    </row>
    <row r="16" spans="1:4" s="714" customFormat="1" ht="16.5">
      <c r="A16" s="712" t="s">
        <v>197</v>
      </c>
      <c r="B16" s="713">
        <v>3</v>
      </c>
      <c r="C16" s="713">
        <v>5</v>
      </c>
      <c r="D16" s="713">
        <v>8</v>
      </c>
    </row>
    <row r="17" spans="1:4" s="714" customFormat="1" ht="16.5">
      <c r="A17" s="712" t="s">
        <v>611</v>
      </c>
      <c r="B17" s="713"/>
      <c r="C17" s="713"/>
      <c r="D17" s="713"/>
    </row>
    <row r="18" spans="1:4" s="714" customFormat="1" ht="16.5">
      <c r="A18" s="712" t="s">
        <v>612</v>
      </c>
      <c r="B18" s="713"/>
      <c r="C18" s="713"/>
      <c r="D18" s="713"/>
    </row>
    <row r="19" spans="1:4" s="714" customFormat="1" ht="16.5">
      <c r="A19" s="712" t="s">
        <v>196</v>
      </c>
      <c r="B19" s="713">
        <v>1</v>
      </c>
      <c r="C19" s="713">
        <v>1</v>
      </c>
      <c r="D19" s="713">
        <v>1</v>
      </c>
    </row>
    <row r="20" spans="1:4" s="714" customFormat="1" ht="16.5">
      <c r="A20" s="712" t="s">
        <v>613</v>
      </c>
      <c r="B20" s="713"/>
      <c r="C20" s="713"/>
      <c r="D20" s="713"/>
    </row>
    <row r="21" spans="1:4" s="714" customFormat="1" ht="16.5">
      <c r="A21" s="712" t="s">
        <v>614</v>
      </c>
      <c r="B21" s="713">
        <v>1</v>
      </c>
      <c r="C21" s="713">
        <v>1</v>
      </c>
      <c r="D21" s="713">
        <v>1</v>
      </c>
    </row>
    <row r="22" spans="1:4" s="709" customFormat="1" ht="16.5">
      <c r="A22" s="708" t="s">
        <v>616</v>
      </c>
      <c r="B22" s="708">
        <v>6</v>
      </c>
      <c r="C22" s="708">
        <v>6</v>
      </c>
      <c r="D22" s="708">
        <v>6</v>
      </c>
    </row>
    <row r="24" spans="1:4">
      <c r="A24" s="715" t="s">
        <v>617</v>
      </c>
      <c r="B24" s="715"/>
      <c r="C24" s="715"/>
      <c r="D24" s="715"/>
    </row>
    <row r="25" spans="1:4" ht="141.75" customHeight="1">
      <c r="A25" s="882" t="s">
        <v>618</v>
      </c>
      <c r="B25" s="882"/>
      <c r="C25" s="882"/>
      <c r="D25" s="882"/>
    </row>
    <row r="26" spans="1:4" ht="23.25" customHeight="1">
      <c r="A26" s="882" t="s">
        <v>619</v>
      </c>
      <c r="B26" s="882"/>
      <c r="C26" s="882"/>
      <c r="D26" s="882"/>
    </row>
    <row r="27" spans="1:4" ht="39" customHeight="1">
      <c r="A27" s="882" t="s">
        <v>620</v>
      </c>
      <c r="B27" s="882"/>
      <c r="C27" s="882"/>
      <c r="D27" s="882"/>
    </row>
    <row r="28" spans="1:4" ht="59.25" customHeight="1">
      <c r="A28" s="882" t="s">
        <v>621</v>
      </c>
      <c r="B28" s="882"/>
      <c r="C28" s="882"/>
      <c r="D28" s="882"/>
    </row>
  </sheetData>
  <mergeCells count="7">
    <mergeCell ref="A28:D28"/>
    <mergeCell ref="A1:D1"/>
    <mergeCell ref="A2:A3"/>
    <mergeCell ref="B2:D2"/>
    <mergeCell ref="A25:D25"/>
    <mergeCell ref="A26:D26"/>
    <mergeCell ref="A27:D2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&amp;C14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 enableFormatConditionsCalculation="0">
    <tabColor rgb="FF00B050"/>
  </sheetPr>
  <dimension ref="A1:O97"/>
  <sheetViews>
    <sheetView view="pageBreakPreview" zoomScale="60" zoomScaleNormal="60" workbookViewId="0">
      <selection activeCell="I17" sqref="I17"/>
    </sheetView>
  </sheetViews>
  <sheetFormatPr defaultColWidth="9.140625" defaultRowHeight="15.7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>
      <c r="A1" s="888" t="s">
        <v>455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</row>
    <row r="2" spans="1:15" ht="6" customHeight="1" thickBot="1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15"/>
    </row>
    <row r="3" spans="1:15" ht="40.5" customHeight="1" thickBot="1">
      <c r="A3" s="15"/>
      <c r="B3" s="889" t="s">
        <v>136</v>
      </c>
      <c r="C3" s="886" t="s">
        <v>290</v>
      </c>
      <c r="D3" s="887"/>
      <c r="E3" s="886" t="s">
        <v>296</v>
      </c>
      <c r="F3" s="887"/>
      <c r="G3" s="886" t="s">
        <v>291</v>
      </c>
      <c r="H3" s="887"/>
      <c r="I3" s="886" t="s">
        <v>292</v>
      </c>
      <c r="J3" s="887"/>
      <c r="K3" s="886" t="s">
        <v>293</v>
      </c>
      <c r="L3" s="887"/>
      <c r="M3" s="886" t="s">
        <v>294</v>
      </c>
      <c r="N3" s="887"/>
    </row>
    <row r="4" spans="1:15" ht="23.25" customHeight="1" thickBot="1">
      <c r="A4" s="15"/>
      <c r="B4" s="890"/>
      <c r="C4" s="328">
        <v>2012</v>
      </c>
      <c r="D4" s="329">
        <v>2013</v>
      </c>
      <c r="E4" s="328">
        <v>2012</v>
      </c>
      <c r="F4" s="329">
        <v>2013</v>
      </c>
      <c r="G4" s="328">
        <v>2012</v>
      </c>
      <c r="H4" s="329">
        <v>2013</v>
      </c>
      <c r="I4" s="328">
        <v>2012</v>
      </c>
      <c r="J4" s="329">
        <v>2013</v>
      </c>
      <c r="K4" s="328">
        <v>2012</v>
      </c>
      <c r="L4" s="329">
        <v>2013</v>
      </c>
      <c r="M4" s="328">
        <v>2012</v>
      </c>
      <c r="N4" s="329">
        <v>2013</v>
      </c>
    </row>
    <row r="5" spans="1:15" s="36" customFormat="1" ht="45" customHeight="1">
      <c r="A5" s="330"/>
      <c r="B5" s="331" t="s">
        <v>10</v>
      </c>
      <c r="C5" s="332">
        <v>8043</v>
      </c>
      <c r="D5" s="332">
        <v>8048.7713636363642</v>
      </c>
      <c r="E5" s="332">
        <v>19818.21</v>
      </c>
      <c r="F5" s="333">
        <v>17459.886363636364</v>
      </c>
      <c r="G5" s="332">
        <v>1506.24</v>
      </c>
      <c r="H5" s="332">
        <v>1636.57</v>
      </c>
      <c r="I5" s="332">
        <v>659.14</v>
      </c>
      <c r="J5" s="333">
        <v>712.36</v>
      </c>
      <c r="K5" s="332">
        <v>1656.12</v>
      </c>
      <c r="L5" s="332">
        <v>1669.91</v>
      </c>
      <c r="M5" s="334">
        <v>30.77</v>
      </c>
      <c r="N5" s="334">
        <v>31.06</v>
      </c>
    </row>
    <row r="6" spans="1:15" s="36" customFormat="1" ht="39" customHeight="1">
      <c r="A6" s="330"/>
      <c r="B6" s="335" t="s">
        <v>11</v>
      </c>
      <c r="C6" s="336">
        <v>8422.0300000000007</v>
      </c>
      <c r="D6" s="336">
        <v>8070.02</v>
      </c>
      <c r="E6" s="336">
        <v>20461.55</v>
      </c>
      <c r="F6" s="337">
        <v>17728.625</v>
      </c>
      <c r="G6" s="336">
        <v>1657.86</v>
      </c>
      <c r="H6" s="336">
        <v>1673.75</v>
      </c>
      <c r="I6" s="336">
        <v>703.05</v>
      </c>
      <c r="J6" s="337">
        <v>751.93</v>
      </c>
      <c r="K6" s="336">
        <v>1742.62</v>
      </c>
      <c r="L6" s="336">
        <v>1627.59</v>
      </c>
      <c r="M6" s="338">
        <v>34.14</v>
      </c>
      <c r="N6" s="338">
        <v>30.33</v>
      </c>
    </row>
    <row r="7" spans="1:15" s="36" customFormat="1" ht="39.75" customHeight="1">
      <c r="A7" s="330"/>
      <c r="B7" s="335" t="s">
        <v>12</v>
      </c>
      <c r="C7" s="336">
        <v>8456.5499999999993</v>
      </c>
      <c r="D7" s="336">
        <v>7662.24</v>
      </c>
      <c r="E7" s="336">
        <v>18705.57</v>
      </c>
      <c r="F7" s="337">
        <v>16725.13</v>
      </c>
      <c r="G7" s="336">
        <v>1655.41</v>
      </c>
      <c r="H7" s="336">
        <v>1583.3</v>
      </c>
      <c r="I7" s="336">
        <v>684.36</v>
      </c>
      <c r="J7" s="337">
        <v>756.65</v>
      </c>
      <c r="K7" s="336">
        <v>1673.77</v>
      </c>
      <c r="L7" s="336">
        <v>1592.86</v>
      </c>
      <c r="M7" s="338">
        <v>32.950000000000003</v>
      </c>
      <c r="N7" s="338">
        <v>28.8</v>
      </c>
    </row>
    <row r="8" spans="1:15" s="36" customFormat="1" ht="43.5" customHeight="1">
      <c r="A8" s="330"/>
      <c r="B8" s="335" t="s">
        <v>13</v>
      </c>
      <c r="C8" s="336">
        <v>8258.8807894736838</v>
      </c>
      <c r="D8" s="336">
        <v>7202.97</v>
      </c>
      <c r="E8" s="336">
        <v>17894.079210526317</v>
      </c>
      <c r="F8" s="337">
        <v>15631.55</v>
      </c>
      <c r="G8" s="336">
        <v>1584.89</v>
      </c>
      <c r="H8" s="336">
        <v>1489.12</v>
      </c>
      <c r="I8" s="336">
        <v>655.58</v>
      </c>
      <c r="J8" s="337">
        <v>703.05</v>
      </c>
      <c r="K8" s="336">
        <v>1650.07</v>
      </c>
      <c r="L8" s="336">
        <v>1485.08</v>
      </c>
      <c r="M8" s="338">
        <v>31.55</v>
      </c>
      <c r="N8" s="338">
        <v>25.2</v>
      </c>
    </row>
    <row r="9" spans="1:15" s="36" customFormat="1" ht="41.25" customHeight="1">
      <c r="B9" s="335" t="s">
        <v>14</v>
      </c>
      <c r="C9" s="336">
        <v>7919.2859090909096</v>
      </c>
      <c r="D9" s="336">
        <v>7228.62</v>
      </c>
      <c r="E9" s="336">
        <v>17017.385000000002</v>
      </c>
      <c r="F9" s="337">
        <v>14947.98</v>
      </c>
      <c r="G9" s="336">
        <v>1468</v>
      </c>
      <c r="H9" s="336">
        <v>1474.9</v>
      </c>
      <c r="I9" s="336">
        <v>618.04999999999995</v>
      </c>
      <c r="J9" s="337">
        <v>720.19</v>
      </c>
      <c r="K9" s="336">
        <v>1585.5</v>
      </c>
      <c r="L9" s="336">
        <v>1413.87</v>
      </c>
      <c r="M9" s="338">
        <v>28.67</v>
      </c>
      <c r="N9" s="338">
        <v>23.01</v>
      </c>
    </row>
    <row r="10" spans="1:15" s="36" customFormat="1" ht="41.25" customHeight="1">
      <c r="B10" s="335" t="s">
        <v>15</v>
      </c>
      <c r="C10" s="336">
        <v>7419.7876315789472</v>
      </c>
      <c r="D10" s="336">
        <v>7003.7150000000001</v>
      </c>
      <c r="E10" s="336">
        <v>16535.790263157895</v>
      </c>
      <c r="F10" s="337">
        <v>14266.875</v>
      </c>
      <c r="G10" s="336">
        <v>1447.74</v>
      </c>
      <c r="H10" s="336">
        <v>1430.23</v>
      </c>
      <c r="I10" s="336">
        <v>613.11</v>
      </c>
      <c r="J10" s="337">
        <v>713.68</v>
      </c>
      <c r="K10" s="336">
        <v>1596.7</v>
      </c>
      <c r="L10" s="336">
        <v>1342.36</v>
      </c>
      <c r="M10" s="338">
        <v>28.05</v>
      </c>
      <c r="N10" s="338">
        <v>21.11</v>
      </c>
    </row>
    <row r="11" spans="1:15" s="36" customFormat="1" ht="47.25" customHeight="1">
      <c r="B11" s="339" t="s">
        <v>135</v>
      </c>
      <c r="C11" s="340">
        <v>7588.7</v>
      </c>
      <c r="D11" s="336">
        <v>6892.5091304347825</v>
      </c>
      <c r="E11" s="340">
        <v>16155.1</v>
      </c>
      <c r="F11" s="337">
        <v>13702.174999999999</v>
      </c>
      <c r="G11" s="340">
        <v>1425.8</v>
      </c>
      <c r="H11" s="336">
        <v>1401.48</v>
      </c>
      <c r="I11" s="340">
        <v>579.5</v>
      </c>
      <c r="J11" s="337">
        <v>718.02</v>
      </c>
      <c r="K11" s="340">
        <v>1593.9</v>
      </c>
      <c r="L11" s="336">
        <v>1286.72</v>
      </c>
      <c r="M11" s="341">
        <v>27.4</v>
      </c>
      <c r="N11" s="338">
        <v>19.71</v>
      </c>
    </row>
    <row r="12" spans="1:15" s="36" customFormat="1" ht="43.5" customHeight="1">
      <c r="B12" s="339" t="s">
        <v>144</v>
      </c>
      <c r="C12" s="340">
        <v>7491.9</v>
      </c>
      <c r="D12" s="336">
        <v>7181.88</v>
      </c>
      <c r="E12" s="340">
        <v>15653.638636363636</v>
      </c>
      <c r="F12" s="337">
        <v>14278.22</v>
      </c>
      <c r="G12" s="340">
        <v>1449.4</v>
      </c>
      <c r="H12" s="336">
        <v>1494.1</v>
      </c>
      <c r="I12" s="340">
        <v>600.20000000000005</v>
      </c>
      <c r="J12" s="337">
        <v>740.57</v>
      </c>
      <c r="K12" s="340">
        <v>1626</v>
      </c>
      <c r="L12" s="336">
        <v>1347.1</v>
      </c>
      <c r="M12" s="341">
        <v>28.7</v>
      </c>
      <c r="N12" s="338">
        <v>21.84</v>
      </c>
    </row>
    <row r="13" spans="1:15" s="36" customFormat="1" ht="42.75" customHeight="1">
      <c r="B13" s="339" t="s">
        <v>150</v>
      </c>
      <c r="C13" s="340">
        <v>8068</v>
      </c>
      <c r="D13" s="340">
        <v>7161.11</v>
      </c>
      <c r="E13" s="340">
        <v>17213</v>
      </c>
      <c r="F13" s="342">
        <v>13776.19</v>
      </c>
      <c r="G13" s="340">
        <v>1623.7</v>
      </c>
      <c r="H13" s="340">
        <v>1456.86</v>
      </c>
      <c r="I13" s="340">
        <v>657.9</v>
      </c>
      <c r="J13" s="342">
        <v>709.14</v>
      </c>
      <c r="K13" s="340">
        <v>1744.5</v>
      </c>
      <c r="L13" s="340">
        <v>1348.8</v>
      </c>
      <c r="M13" s="341">
        <v>33.6</v>
      </c>
      <c r="N13" s="341">
        <v>22.56</v>
      </c>
    </row>
    <row r="14" spans="1:15" s="36" customFormat="1" ht="51.75" customHeight="1">
      <c r="B14" s="335" t="s">
        <v>151</v>
      </c>
      <c r="C14" s="336">
        <v>8069.08</v>
      </c>
      <c r="D14" s="336">
        <v>7188.38</v>
      </c>
      <c r="E14" s="336">
        <v>17242.169999999998</v>
      </c>
      <c r="F14" s="336">
        <v>14066.41</v>
      </c>
      <c r="G14" s="336">
        <v>1635.83</v>
      </c>
      <c r="H14" s="336">
        <v>1413.48</v>
      </c>
      <c r="I14" s="336">
        <v>633.37</v>
      </c>
      <c r="J14" s="336">
        <v>724.61</v>
      </c>
      <c r="K14" s="336">
        <v>1747.01</v>
      </c>
      <c r="L14" s="336">
        <v>1316.18</v>
      </c>
      <c r="M14" s="338">
        <v>33.19</v>
      </c>
      <c r="N14" s="336">
        <v>21.92</v>
      </c>
    </row>
    <row r="15" spans="1:15" s="36" customFormat="1" ht="45" customHeight="1">
      <c r="B15" s="335" t="s">
        <v>156</v>
      </c>
      <c r="C15" s="336">
        <v>7693.92</v>
      </c>
      <c r="D15" s="343">
        <v>7066.06</v>
      </c>
      <c r="E15" s="336">
        <v>16293.18</v>
      </c>
      <c r="F15" s="344">
        <v>13725.12</v>
      </c>
      <c r="G15" s="336">
        <v>1576.36</v>
      </c>
      <c r="H15" s="343">
        <v>1420.19</v>
      </c>
      <c r="I15" s="336">
        <v>636.5</v>
      </c>
      <c r="J15" s="344">
        <v>733.36</v>
      </c>
      <c r="K15" s="336">
        <v>1721.13</v>
      </c>
      <c r="L15" s="343">
        <v>1276.45</v>
      </c>
      <c r="M15" s="338">
        <v>32.770000000000003</v>
      </c>
      <c r="N15" s="345">
        <v>20.77</v>
      </c>
    </row>
    <row r="16" spans="1:15" s="36" customFormat="1" ht="51.75" customHeight="1" thickBot="1">
      <c r="B16" s="335" t="s">
        <v>157</v>
      </c>
      <c r="C16" s="336">
        <v>7962.09</v>
      </c>
      <c r="D16" s="336">
        <v>7202.5499999999993</v>
      </c>
      <c r="E16" s="346">
        <v>17403.95</v>
      </c>
      <c r="F16" s="337">
        <v>13911.125</v>
      </c>
      <c r="G16" s="336">
        <v>1585.42</v>
      </c>
      <c r="H16" s="336">
        <v>1357.1</v>
      </c>
      <c r="I16" s="346">
        <v>691.32</v>
      </c>
      <c r="J16" s="337">
        <v>718.2</v>
      </c>
      <c r="K16" s="336">
        <v>1658.87</v>
      </c>
      <c r="L16" s="336">
        <v>1222.76</v>
      </c>
      <c r="M16" s="338">
        <v>31.96</v>
      </c>
      <c r="N16" s="338">
        <v>19.61</v>
      </c>
    </row>
    <row r="17" spans="2:14" s="36" customFormat="1" ht="49.5" customHeight="1" thickBot="1">
      <c r="B17" s="347" t="s">
        <v>295</v>
      </c>
      <c r="C17" s="348">
        <f>AVERAGE(C5:C16)</f>
        <v>7949.4353608452948</v>
      </c>
      <c r="D17" s="348">
        <f>AVERAGE(D5:D16)</f>
        <v>7325.7354578392624</v>
      </c>
      <c r="E17" s="348">
        <f t="shared" ref="E17:L17" si="0">AVERAGE(E5:E16)</f>
        <v>17532.801925837321</v>
      </c>
      <c r="F17" s="348">
        <f t="shared" si="0"/>
        <v>15018.273863636365</v>
      </c>
      <c r="G17" s="348">
        <f>AVERAGE(G5:G16)</f>
        <v>1551.3875</v>
      </c>
      <c r="H17" s="348">
        <f>AVERAGE(H5:H16)</f>
        <v>1485.9233333333332</v>
      </c>
      <c r="I17" s="348">
        <f>AVERAGE(I5:I16)</f>
        <v>644.34</v>
      </c>
      <c r="J17" s="348">
        <f t="shared" si="0"/>
        <v>725.14666666666653</v>
      </c>
      <c r="K17" s="348">
        <f>AVERAGE(K5:K16)</f>
        <v>1666.3491666666666</v>
      </c>
      <c r="L17" s="348">
        <f t="shared" si="0"/>
        <v>1410.8066666666666</v>
      </c>
      <c r="M17" s="349">
        <f>AVERAGE(M5:M16)</f>
        <v>31.145833333333329</v>
      </c>
      <c r="N17" s="349">
        <f>AVERAGE(N5:N16)</f>
        <v>23.826666666666668</v>
      </c>
    </row>
    <row r="18" spans="2:14" ht="30" customHeight="1"/>
    <row r="21" spans="2:14">
      <c r="F21" s="69"/>
    </row>
    <row r="57" ht="42.75" customHeight="1"/>
    <row r="96" spans="8:8" ht="26.25">
      <c r="H96" s="256">
        <v>16</v>
      </c>
    </row>
    <row r="97" spans="8:8" ht="26.25">
      <c r="H97" s="256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7" enableFormatConditionsCalculation="0">
    <tabColor rgb="FF00B050"/>
  </sheetPr>
  <dimension ref="B2:J19"/>
  <sheetViews>
    <sheetView view="pageBreakPreview" zoomScale="90" zoomScaleNormal="85" zoomScaleSheetLayoutView="90" workbookViewId="0">
      <selection activeCell="V40" sqref="V40"/>
    </sheetView>
  </sheetViews>
  <sheetFormatPr defaultColWidth="9.140625" defaultRowHeight="15.7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>
      <c r="B2" s="38"/>
      <c r="C2" s="13"/>
      <c r="D2" s="13"/>
      <c r="E2" s="13"/>
      <c r="F2" s="13"/>
      <c r="G2" s="13"/>
      <c r="H2" s="13"/>
      <c r="I2" s="13"/>
      <c r="J2" s="13"/>
    </row>
    <row r="3" spans="2:10" ht="15">
      <c r="B3" s="105"/>
      <c r="C3" s="105"/>
      <c r="D3" s="105"/>
      <c r="E3" s="105"/>
      <c r="F3" s="105"/>
      <c r="G3" s="105"/>
      <c r="H3" s="105"/>
      <c r="I3" s="21"/>
      <c r="J3" s="21"/>
    </row>
    <row r="4" spans="2:10" ht="14.25" customHeight="1">
      <c r="B4" s="106"/>
      <c r="C4" s="19"/>
      <c r="D4" s="19"/>
      <c r="E4" s="19"/>
      <c r="F4" s="19"/>
      <c r="G4" s="19"/>
      <c r="H4" s="19"/>
      <c r="I4" s="21"/>
      <c r="J4" s="21"/>
    </row>
    <row r="5" spans="2:10" ht="14.25">
      <c r="B5" s="106"/>
      <c r="C5" s="20"/>
      <c r="D5" s="20"/>
      <c r="E5" s="20"/>
      <c r="F5" s="20"/>
      <c r="G5" s="20"/>
      <c r="H5" s="20"/>
      <c r="I5" s="20"/>
      <c r="J5" s="20"/>
    </row>
    <row r="6" spans="2:10" ht="14.25">
      <c r="B6" s="106"/>
      <c r="C6" s="20"/>
      <c r="D6" s="20"/>
      <c r="E6" s="20"/>
      <c r="F6" s="20"/>
      <c r="G6" s="20"/>
      <c r="H6" s="20"/>
      <c r="I6" s="20"/>
      <c r="J6" s="20"/>
    </row>
    <row r="7" spans="2:10" ht="14.25">
      <c r="B7" s="106"/>
      <c r="C7" s="20"/>
      <c r="D7" s="20"/>
      <c r="E7" s="20"/>
      <c r="F7" s="20"/>
      <c r="G7" s="20"/>
      <c r="H7" s="20"/>
      <c r="I7" s="20"/>
      <c r="J7" s="20"/>
    </row>
    <row r="8" spans="2:10" ht="14.25">
      <c r="B8" s="106"/>
      <c r="C8" s="20"/>
      <c r="D8" s="20"/>
      <c r="E8" s="20"/>
      <c r="F8" s="20"/>
      <c r="G8" s="20"/>
      <c r="H8" s="20"/>
      <c r="I8" s="20"/>
      <c r="J8" s="20"/>
    </row>
    <row r="9" spans="2:10" ht="14.25">
      <c r="B9" s="106"/>
      <c r="C9" s="20"/>
      <c r="D9" s="20"/>
      <c r="E9" s="20"/>
      <c r="F9" s="20"/>
      <c r="G9" s="20"/>
      <c r="H9" s="20"/>
      <c r="I9" s="20"/>
      <c r="J9" s="20"/>
    </row>
    <row r="10" spans="2:10" ht="14.25">
      <c r="B10" s="106"/>
      <c r="C10" s="19"/>
      <c r="D10" s="19"/>
      <c r="E10" s="19"/>
      <c r="F10" s="19"/>
      <c r="G10" s="19"/>
      <c r="H10" s="20"/>
      <c r="I10" s="19"/>
      <c r="J10" s="19"/>
    </row>
    <row r="11" spans="2:10" ht="12.75">
      <c r="B11" s="107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08"/>
      <c r="C12" s="13"/>
      <c r="D12" s="13"/>
      <c r="E12" s="13"/>
      <c r="F12" s="13"/>
      <c r="G12" s="13"/>
      <c r="H12" s="13"/>
      <c r="I12" s="13"/>
      <c r="J12" s="13"/>
    </row>
    <row r="13" spans="2:10" ht="12.75">
      <c r="B13" s="109"/>
      <c r="C13" s="13"/>
      <c r="D13" s="13"/>
      <c r="E13" s="13"/>
      <c r="F13" s="13"/>
      <c r="G13" s="13"/>
      <c r="H13" s="13"/>
      <c r="I13" s="13"/>
      <c r="J13" s="13"/>
    </row>
    <row r="14" spans="2:10" ht="12.75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>
      <c r="B15" s="109"/>
      <c r="C15" s="13"/>
      <c r="D15" s="13"/>
      <c r="E15" s="13"/>
      <c r="F15" s="13"/>
      <c r="G15" s="13"/>
      <c r="H15" s="13"/>
      <c r="I15" s="13"/>
      <c r="J15" s="13"/>
    </row>
    <row r="16" spans="2:10" ht="12.75">
      <c r="B16" s="109"/>
      <c r="C16" s="13"/>
      <c r="D16" s="13"/>
      <c r="E16" s="13"/>
      <c r="F16" s="13"/>
      <c r="G16" s="13"/>
      <c r="H16" s="13"/>
      <c r="I16" s="13"/>
      <c r="J16" s="13"/>
    </row>
    <row r="17" spans="2:10" ht="12.75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>
      <c r="B19" s="110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 xml:space="preserve">&amp;C17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11</vt:i4>
      </vt:variant>
    </vt:vector>
  </HeadingPairs>
  <TitlesOfParts>
    <vt:vector size="25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социнфрастр</vt:lpstr>
      <vt:lpstr>Типы учреждений</vt:lpstr>
      <vt:lpstr>цены на металл</vt:lpstr>
      <vt:lpstr>цены на металл 2</vt:lpstr>
      <vt:lpstr>дин. цен </vt:lpstr>
      <vt:lpstr>индекс потр цен кв  </vt:lpstr>
      <vt:lpstr>Средние цены</vt:lpstr>
      <vt:lpstr>Лист1 (2)</vt:lpstr>
      <vt:lpstr>Лист1</vt:lpstr>
      <vt:lpstr>'дин. цен '!Заголовки_для_печати</vt:lpstr>
      <vt:lpstr>демогр!Область_печати</vt:lpstr>
      <vt:lpstr>'дин. цен '!Область_печати</vt:lpstr>
      <vt:lpstr>занятость!Область_печати</vt:lpstr>
      <vt:lpstr>'индекс потр цен кв  '!Область_печати</vt:lpstr>
      <vt:lpstr>социнфрастр!Область_печати</vt:lpstr>
      <vt:lpstr>'Ст.мин. набора прод.'!Область_печати</vt:lpstr>
      <vt:lpstr>'Типы учреждений'!Область_печати</vt:lpstr>
      <vt:lpstr>'труд рес'!Область_печати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Sarmukov</cp:lastModifiedBy>
  <cp:lastPrinted>2014-03-19T06:32:37Z</cp:lastPrinted>
  <dcterms:created xsi:type="dcterms:W3CDTF">1996-09-27T09:22:49Z</dcterms:created>
  <dcterms:modified xsi:type="dcterms:W3CDTF">2014-03-28T01:17:19Z</dcterms:modified>
</cp:coreProperties>
</file>