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2720" activeTab="0"/>
  </bookViews>
  <sheets>
    <sheet name=" с 01.01.2016 " sheetId="1" r:id="rId1"/>
    <sheet name="с 01.07.2016" sheetId="2" r:id="rId2"/>
    <sheet name="ЭЭ" sheetId="3" r:id="rId3"/>
    <sheet name="Лист1" sheetId="4" r:id="rId4"/>
  </sheets>
  <definedNames>
    <definedName name="_xlnm.Print_Area" localSheetId="0">' с 01.01.2016 '!$A$1:$I$42</definedName>
  </definedNames>
  <calcPr fullCalcOnLoad="1"/>
</workbook>
</file>

<file path=xl/sharedStrings.xml><?xml version="1.0" encoding="utf-8"?>
<sst xmlns="http://schemas.openxmlformats.org/spreadsheetml/2006/main" count="160" uniqueCount="108">
  <si>
    <t>Плата за коммунальные услуги</t>
  </si>
  <si>
    <t>№ п/п</t>
  </si>
  <si>
    <t>Виды услуг</t>
  </si>
  <si>
    <t>Тариф, руб. с НДС</t>
  </si>
  <si>
    <t>Номатив потребления, м3/чел (гкал/м2)</t>
  </si>
  <si>
    <t xml:space="preserve">*при отсутствии приборов учета </t>
  </si>
  <si>
    <t xml:space="preserve">Отопление, руб./Гкал                                                </t>
  </si>
  <si>
    <r>
      <t>Цена услуги отопления на 1 кв.м. общей площади, руб./м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 xml:space="preserve">в м-ц** </t>
    </r>
  </si>
  <si>
    <t xml:space="preserve">Горячее водоснабжение, руб./куб.м                                                   </t>
  </si>
  <si>
    <t>2.1.</t>
  </si>
  <si>
    <t>ГВС (квартира оборудована ИПУ), руб. за 1 куб.м:</t>
  </si>
  <si>
    <t xml:space="preserve">  - тепловая энергия, руб./Гкал. (м3/чел. * 60 град. ГВС /1000)</t>
  </si>
  <si>
    <t xml:space="preserve">  - теплоноситель, руб./куб.м.</t>
  </si>
  <si>
    <t>2.2.</t>
  </si>
  <si>
    <t>2.3.</t>
  </si>
  <si>
    <t>2.4.</t>
  </si>
  <si>
    <t>2.5.</t>
  </si>
  <si>
    <t>2.6.</t>
  </si>
  <si>
    <t xml:space="preserve">Горячее водоснабжение на общедомовые нужды, руб. в мес./кв.м.ОДП:                                                  </t>
  </si>
  <si>
    <t>3.1.</t>
  </si>
  <si>
    <t xml:space="preserve">Холодное водоснабжение на общедомовые нужды, руб. в мес./кв.м.ОДП                                                   </t>
  </si>
  <si>
    <t xml:space="preserve">Данная информация также размещена на официальном сайте Управляющей компании: www.жт-норильск.рф </t>
  </si>
  <si>
    <t>с 01.01.2016 г. по 30.06.2016 г.</t>
  </si>
  <si>
    <t xml:space="preserve"> Управляющая компания ООО «Жилищный трест» уведомляет об изменении тарифов с 01.01.2016 г.</t>
  </si>
  <si>
    <t>норматив потребления без повышающих коэффициентов, К=1</t>
  </si>
  <si>
    <t>Размер платы, руб.</t>
  </si>
  <si>
    <t>норматив потребления с повышающим коэффициентом, К=1,4</t>
  </si>
  <si>
    <t>На канализацию повышающие коэфф-ты не применяются, К=1</t>
  </si>
  <si>
    <t xml:space="preserve">  - ГВС компонент на тепловую энергию, Гкал. (норматив м3/чел. * 60 град. ГВС /1000)</t>
  </si>
  <si>
    <t xml:space="preserve">  - ГВС компонент на теплоноситель, м3</t>
  </si>
  <si>
    <t>Размер платы в расчете на 1 чел. в месяц* (оборуд. ваннами до 1550 мм), м3/чел. в месяц*</t>
  </si>
  <si>
    <t>Размер платы в расчете на 1 чел. в месяц*  (9 эт.общ. и ДГТ) м3/чел. в месяц*</t>
  </si>
  <si>
    <t>Размер платы в расчете на 1 чел. в месяц* (5 эт.общ.) м3/чел. в месяц*</t>
  </si>
  <si>
    <t>Размер платы в расчете на 1 чел. в месяц* (оборуд. ваннами до 1700 мм), м3/чел. в месяц*</t>
  </si>
  <si>
    <t>ГВС в расчете на 1 чел. в месяц* (оборуд. ваннами до 1700 мм), руб./чел. в м-ц:</t>
  </si>
  <si>
    <t>ГВС в расчете на 1 чел. в месяц* (оборуд. ваннами до 1550 мм), руб./чел. в м-ц:</t>
  </si>
  <si>
    <t>ГВС в расчете на 1 чел. в месяц*, (9 эт.общ. и ДГТ), руб./чел. в м-ц:</t>
  </si>
  <si>
    <t>ГВС в расчете на 1 чел. в месяц*, (5 эт.общ.), руб./чел. в м-ц:</t>
  </si>
  <si>
    <t xml:space="preserve">Холодное водоснабжение,  руб./куб.м                                                       </t>
  </si>
  <si>
    <t xml:space="preserve">Канализация (водоотведение),  руб./куб.м                                                 </t>
  </si>
  <si>
    <r>
      <rPr>
        <b/>
        <sz val="9"/>
        <rFont val="Times New Roman"/>
        <family val="1"/>
      </rPr>
      <t>тарифы на тепловую энергию для ГВС</t>
    </r>
    <r>
      <rPr>
        <sz val="9"/>
        <rFont val="Times New Roman"/>
        <family val="1"/>
      </rPr>
      <t xml:space="preserve"> - Приказ РЭК Красноярского края № 386-п от 16.12.2015г.</t>
    </r>
  </si>
  <si>
    <r>
      <t xml:space="preserve">**по отоплению: </t>
    </r>
    <r>
      <rPr>
        <sz val="10"/>
        <rFont val="Times New Roman"/>
        <family val="1"/>
      </rPr>
      <t>норматив 0,402 Гкал/кв.м. в год (0,0335 Гкал/кв.м. в мес = 0,402/12 мес) установлен Решением Норильского городского Совета депутатов № 13-318 от 23.09.2008 г.</t>
    </r>
  </si>
  <si>
    <r>
      <rPr>
        <b/>
        <sz val="9"/>
        <rFont val="Times New Roman"/>
        <family val="1"/>
      </rPr>
      <t>тарифы на питьевую воду для холодного водоснабжения</t>
    </r>
    <r>
      <rPr>
        <sz val="9"/>
        <rFont val="Times New Roman"/>
        <family val="1"/>
      </rPr>
      <t xml:space="preserve"> - Приказ РЭК Красноярского края 661-в от 15.12.2015г.</t>
    </r>
  </si>
  <si>
    <r>
      <t>тарифы на водоотведение -</t>
    </r>
    <r>
      <rPr>
        <sz val="9"/>
        <rFont val="Times New Roman"/>
        <family val="1"/>
      </rPr>
      <t xml:space="preserve"> Приказ РЭК Красноярского края 669-в от 15.12.2015г.</t>
    </r>
  </si>
  <si>
    <t>Электроэнергия для населения, руб./кВт*ч</t>
  </si>
  <si>
    <r>
      <t xml:space="preserve">тарифы на электроэнергию  </t>
    </r>
    <r>
      <rPr>
        <sz val="9"/>
        <rFont val="Times New Roman"/>
        <family val="1"/>
      </rPr>
      <t>- Приказ РЭК Красноярского края № 606-п от 18.12.2015г.</t>
    </r>
  </si>
  <si>
    <r>
      <t xml:space="preserve">тариф на тепловую энергию для отопления </t>
    </r>
    <r>
      <rPr>
        <sz val="10"/>
        <rFont val="Times New Roman"/>
        <family val="1"/>
      </rPr>
      <t>- Приказ РЭК Красноярского края № 384-п от 16.12.2015г.</t>
    </r>
  </si>
  <si>
    <r>
      <t xml:space="preserve">Нормативы потребления коммунальных услуг </t>
    </r>
    <r>
      <rPr>
        <sz val="10"/>
        <rFont val="Times New Roman"/>
        <family val="1"/>
      </rPr>
      <t xml:space="preserve">по холодному водоснабжению, горячему водоснабжению и водоотведению в жилых помещениях и на общедомовые нужды установлены Постановлением Правительства Красноярского края от 09.10.2015 N 541-п "О внесении изменений в Постановление Правительства Красноярского края от 30.07.2013 N 370-п " </t>
    </r>
  </si>
  <si>
    <t>Размер платы в расчете на 1 чел. в месяц* (9 эт.общ. и ДГТ) м3/чел. в месяц*</t>
  </si>
  <si>
    <t>Управляющая компания ООО «Жилищный трест» уведомляет об изменении с 01.07.2016 г. тарифов на коммунальные услуги, 
нормативов потребления коммунальной услуги по отоплению в жилых и нежилых помещениях в многоквартирных домах, 
изменениях по применению повышающих коэффициентов, применяемых к нормативам потребления коммунальных услуг
 при наличии технической возможности установки коллективных (общедомовых) и индивидуальных приборов учета</t>
  </si>
  <si>
    <t>с 01.07.2016 г. по 31.12.2016 г.</t>
  </si>
  <si>
    <t>Номатив *, ** потребления: Гкал/кв.м в мес; куб.м/чел в мес</t>
  </si>
  <si>
    <r>
      <t xml:space="preserve">Повышающий коэф-т***, 
</t>
    </r>
    <r>
      <rPr>
        <b/>
        <sz val="9"/>
        <rFont val="Times New Roman"/>
        <family val="1"/>
      </rPr>
      <t>К=1,4</t>
    </r>
    <r>
      <rPr>
        <sz val="9"/>
        <rFont val="Times New Roman"/>
        <family val="1"/>
      </rPr>
      <t xml:space="preserve"> </t>
    </r>
  </si>
  <si>
    <t>Коэфф-т периодичности на отопление Кп****=0,9167 
(11 мес/12 мес)</t>
  </si>
  <si>
    <r>
      <t xml:space="preserve">Размер платы, руб. без повыш. Коэфф-та, </t>
    </r>
    <r>
      <rPr>
        <b/>
        <sz val="9"/>
        <rFont val="Times New Roman"/>
        <family val="1"/>
      </rPr>
      <t xml:space="preserve">К=1 </t>
    </r>
  </si>
  <si>
    <r>
      <t xml:space="preserve">Размер платы, руб. с повыш.коэфф-том, </t>
    </r>
    <r>
      <rPr>
        <b/>
        <sz val="9"/>
        <rFont val="Times New Roman"/>
        <family val="1"/>
      </rPr>
      <t>К=1,4</t>
    </r>
    <r>
      <rPr>
        <sz val="9"/>
        <rFont val="Times New Roman"/>
        <family val="1"/>
      </rPr>
      <t xml:space="preserve"> </t>
    </r>
  </si>
  <si>
    <t xml:space="preserve">Отопление, руб./Гкал                    </t>
  </si>
  <si>
    <t>1.1.</t>
  </si>
  <si>
    <t>МКД (этажность: 3-4) со стенами из камня, кирпича до 1999г. постройки</t>
  </si>
  <si>
    <t>1.2.</t>
  </si>
  <si>
    <t>МКД (этажность: 3-4) со стенами из панелей, блоков до 1999г. постройки</t>
  </si>
  <si>
    <t>1.3.</t>
  </si>
  <si>
    <t>МКД (этажность: 5-9) со стенами из камня, кирпича до 1999г. постройки</t>
  </si>
  <si>
    <t>1.4.</t>
  </si>
  <si>
    <t>МКД (этажность: 5-9) со стенами из панелей, блоков до 1999г. постройки</t>
  </si>
  <si>
    <t>1.5.</t>
  </si>
  <si>
    <t>МКД (этажность: 12) со стенами из камня, кирпича до 1999г. постройки</t>
  </si>
  <si>
    <t>ГВС в расчете на 1 чел. в месяц (оборуд. ваннами до 1700 мм), руб./чел. в м-ц:</t>
  </si>
  <si>
    <t>ГВС в расчете на 1 чел. в месяц (оборуд. ваннами до 1550 мм), руб./чел. в м-ц:</t>
  </si>
  <si>
    <t>ГВС в расчете на 1 чел. в месяц, (9 эт.общ. и ДГТ), руб./чел. в м-ц:</t>
  </si>
  <si>
    <t>ГВС в расчете на 1 чел. в месяц, (5 эт.общ.), руб./чел. в м-ц:</t>
  </si>
  <si>
    <t>Холодное водоснабжение,  руб./куб.м</t>
  </si>
  <si>
    <t>Размер платы в расчете на 1 чел. в месяц (оборуд. ваннами до 1700 мм), м3/чел. в месяц</t>
  </si>
  <si>
    <t>Размер платы в расчете на 1 чел. в месяц (оборуд. ваннами до 1550 мм), м3/чел. в месяц</t>
  </si>
  <si>
    <t>Размер платы в расчете на 1 чел. в месяц (9 эт.общ. и ДГТ) м3/чел. в месяц</t>
  </si>
  <si>
    <t>Размер платы в расчете на 1 чел. в месяц (5 эт.общ.) м3/чел. в месяц</t>
  </si>
  <si>
    <t xml:space="preserve"> Размер платы в расчете на 1 чел. в месяц (оборуд. ваннами до 1700 мм), м3/чел. в месяц</t>
  </si>
  <si>
    <t>Размер платы в расчете на 1 чел. в месяц  (9 эт.общ. и ДГТ) м3/чел. в месяц</t>
  </si>
  <si>
    <t>1. * Норматив потребления  коммунальной услуги по отоплению в многоквартирных домах, в которых не установлены коллективные (общедомовые) приборы учета (установлены Постановлением Правительства Красноярского края от 30.04.2015г. № 217-п, с учетом изм. Постановления Правительства Красноярского края от 05.07.2016г. № 328-п).</t>
  </si>
  <si>
    <t>2. ** Нормативы потребления коммунальных услуг (установлены Постановлением Правительства Красноярского края №370-п от 30.07.2013 г., с учетом изм. Постановления Правительства Красноярского края №364-п от 19.07.2016 г.)</t>
  </si>
  <si>
    <t>3. ***K - повышающий коэффициент, величина которого в 2016 году принимается равной 1,4, а с 1 января 2017 г. - 1,5, применяется при наличии технической возможности установки приборов учета  (Постановление Правительства РФ от 29.06.2016 N 603 "О внесении изменений в некоторые акты Правительства Российской Федерации по вопросам предоставления коммунальных услуг").</t>
  </si>
  <si>
    <t>4. ****Kп - коэффициент периодичности = кол-во месяцев отопительного периода/12 мес (Письмо Министерства строительства и жилищно-коммунального хозяйства Красноярского края от 23.11.2015 №82-8991/12).</t>
  </si>
  <si>
    <t>5. Тариф на тепловую энергию для отопления установлен Приказом РЭК Красноярского края № 384-п от 16.12.2015г.</t>
  </si>
  <si>
    <t>6. Тарифы на тепловую энергию для ГВС установлены Приказом РЭК Красноярского края № 386-п от 16.12.2015г.</t>
  </si>
  <si>
    <t>7. Тарифы на питьевую воду для холодного водоснабжения установлены Приказом РЭК Красноярского края 661-в от 15.12.2015г.</t>
  </si>
  <si>
    <t>8. Тарифы на водоотведение установлены Приказом РЭК Красноярского края 669-в от 15.12.2015г.</t>
  </si>
  <si>
    <t>9. Тарифы на электроэнергию установлены Приказом РЭК Красноярского края № 606-п от 18.12.2015г.</t>
  </si>
  <si>
    <t>№</t>
  </si>
  <si>
    <t>Категория жилых помещений</t>
  </si>
  <si>
    <t>Единица измерения</t>
  </si>
  <si>
    <t>Количество комнат в жилом помещении</t>
  </si>
  <si>
    <t>Норматив потребления</t>
  </si>
  <si>
    <t xml:space="preserve">количество человек, проживающих </t>
  </si>
  <si>
    <t>в помещении</t>
  </si>
  <si>
    <t>5 и более</t>
  </si>
  <si>
    <t>Многоквартирные дома, жилые дома, общежития квартирного типа, не оборудованные в установленном порядке стационарными электроплитами для приготовления пищи, электроотопительными, электронагревательными установками для целей горячего водоснабжения</t>
  </si>
  <si>
    <t>кВт·ч в месяц на человека</t>
  </si>
  <si>
    <t>4 и более</t>
  </si>
  <si>
    <t>Многоквартирные дома, жилые дома, общежития квартирного типа, оборудованные в установленном порядке стационарными электроплитами для приготовления пищи и не оборудованные электроотопительными и электронагревательными установками для целей горячего водоснабжения</t>
  </si>
  <si>
    <t xml:space="preserve">Управляющая компания ООО «Жилищный трест»
уведомляет своих потребителей об утверждении с 1 ноября 2016 года новых нормативов  потребления коммунальной услуги по электроснабжению в соответствии с Постановлением Правительства Красноярского края №518-п от 11.10.2016 
</t>
  </si>
  <si>
    <t xml:space="preserve">Приложение №1
к постановлению Правительства
Красноярского края от 11.10.2016 №518-п 
</t>
  </si>
  <si>
    <t>Нормативы потребления коммунальной услуги по электроснабжению в жилых помещениях многоквартирных домов и жилых домах, в том числе общежитиях квартирного типа на территории Красноярского края, определенные методом аналогов</t>
  </si>
  <si>
    <t xml:space="preserve">Приложение № 2
к постановлению Правительства 
Красноярского края от  11.10.2016 № 518-п
</t>
  </si>
  <si>
    <t>Нормативы потребления коммунальной услуги по электроснабжению на общедомовые нужды на территории Красноярского края, определенные методом аналогов</t>
  </si>
  <si>
    <t>Категория многоквартирных домов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</si>
  <si>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</t>
  </si>
  <si>
    <t>кВт·ч в месяц на 1 кв. метр общей площади помещений, входящих в состав общего имущества в многоквартирном доме</t>
  </si>
  <si>
    <t>Многоквартирные дома, оборудованные лифтами и не оборудованные электроотопительными и электронагревательными установками для целей горячего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</si>
</sst>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"/>
    <numFmt numFmtId="166" formatCode="_-* #,##0.0000_р_._-;\-* #,##0.0000_р_._-;_-* &quot;-&quot;????_р_._-;_-@_-"/>
    <numFmt numFmtId="167" formatCode="_-* #,##0.0_р_._-;\-* #,##0.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3" fontId="7" fillId="0" borderId="10" xfId="64" applyFont="1" applyFill="1" applyBorder="1" applyAlignment="1">
      <alignment horizontal="center" vertical="center"/>
    </xf>
    <xf numFmtId="164" fontId="7" fillId="0" borderId="11" xfId="64" applyNumberFormat="1" applyFont="1" applyFill="1" applyBorder="1" applyAlignment="1">
      <alignment horizontal="center" vertical="center"/>
    </xf>
    <xf numFmtId="43" fontId="7" fillId="0" borderId="12" xfId="64" applyFont="1" applyFill="1" applyBorder="1" applyAlignment="1">
      <alignment horizontal="center" vertical="center"/>
    </xf>
    <xf numFmtId="43" fontId="5" fillId="0" borderId="10" xfId="64" applyFont="1" applyFill="1" applyBorder="1" applyAlignment="1">
      <alignment horizontal="center" vertical="center"/>
    </xf>
    <xf numFmtId="164" fontId="5" fillId="0" borderId="11" xfId="64" applyNumberFormat="1" applyFont="1" applyFill="1" applyBorder="1" applyAlignment="1">
      <alignment horizontal="center" vertical="center"/>
    </xf>
    <xf numFmtId="43" fontId="5" fillId="0" borderId="12" xfId="64" applyFont="1" applyFill="1" applyBorder="1" applyAlignment="1">
      <alignment horizontal="center" vertical="center"/>
    </xf>
    <xf numFmtId="0" fontId="8" fillId="0" borderId="0" xfId="52" applyFont="1" applyAlignment="1">
      <alignment wrapText="1"/>
      <protection/>
    </xf>
    <xf numFmtId="43" fontId="7" fillId="0" borderId="10" xfId="64" applyNumberFormat="1" applyFont="1" applyFill="1" applyBorder="1" applyAlignment="1">
      <alignment horizontal="center" vertical="center"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vertical="top" wrapText="1"/>
      <protection/>
    </xf>
    <xf numFmtId="0" fontId="8" fillId="0" borderId="0" xfId="52" applyFont="1" applyAlignment="1">
      <alignment vertical="top" wrapText="1"/>
      <protection/>
    </xf>
    <xf numFmtId="165" fontId="5" fillId="0" borderId="0" xfId="52" applyNumberFormat="1" applyFont="1">
      <alignment/>
      <protection/>
    </xf>
    <xf numFmtId="43" fontId="7" fillId="33" borderId="13" xfId="64" applyFont="1" applyFill="1" applyBorder="1" applyAlignment="1">
      <alignment horizontal="center" vertical="center"/>
    </xf>
    <xf numFmtId="43" fontId="58" fillId="33" borderId="14" xfId="64" applyFont="1" applyFill="1" applyBorder="1" applyAlignment="1">
      <alignment horizontal="center" vertical="center"/>
    </xf>
    <xf numFmtId="43" fontId="58" fillId="33" borderId="15" xfId="64" applyFont="1" applyFill="1" applyBorder="1" applyAlignment="1">
      <alignment horizontal="center" vertical="center"/>
    </xf>
    <xf numFmtId="0" fontId="4" fillId="0" borderId="0" xfId="52" applyFont="1" applyBorder="1">
      <alignment/>
      <protection/>
    </xf>
    <xf numFmtId="43" fontId="59" fillId="0" borderId="10" xfId="64" applyFont="1" applyFill="1" applyBorder="1" applyAlignment="1">
      <alignment horizontal="center" vertical="center"/>
    </xf>
    <xf numFmtId="43" fontId="58" fillId="0" borderId="10" xfId="64" applyFont="1" applyFill="1" applyBorder="1" applyAlignment="1">
      <alignment horizontal="center" vertical="center"/>
    </xf>
    <xf numFmtId="164" fontId="58" fillId="0" borderId="11" xfId="64" applyNumberFormat="1" applyFont="1" applyFill="1" applyBorder="1" applyAlignment="1">
      <alignment horizontal="center" vertical="center"/>
    </xf>
    <xf numFmtId="43" fontId="58" fillId="0" borderId="12" xfId="64" applyFont="1" applyFill="1" applyBorder="1" applyAlignment="1">
      <alignment horizontal="center" vertical="center"/>
    </xf>
    <xf numFmtId="164" fontId="59" fillId="0" borderId="11" xfId="64" applyNumberFormat="1" applyFont="1" applyFill="1" applyBorder="1" applyAlignment="1">
      <alignment horizontal="center" vertical="center"/>
    </xf>
    <xf numFmtId="43" fontId="59" fillId="0" borderId="12" xfId="64" applyFont="1" applyFill="1" applyBorder="1" applyAlignment="1">
      <alignment horizontal="center" vertical="center"/>
    </xf>
    <xf numFmtId="43" fontId="58" fillId="0" borderId="10" xfId="64" applyNumberFormat="1" applyFont="1" applyFill="1" applyBorder="1" applyAlignment="1">
      <alignment horizontal="center" vertical="center"/>
    </xf>
    <xf numFmtId="0" fontId="5" fillId="0" borderId="16" xfId="52" applyFont="1" applyBorder="1" applyAlignment="1">
      <alignment vertical="center" wrapText="1"/>
      <protection/>
    </xf>
    <xf numFmtId="0" fontId="60" fillId="0" borderId="16" xfId="52" applyFont="1" applyBorder="1" applyAlignment="1">
      <alignment vertical="center" wrapText="1"/>
      <protection/>
    </xf>
    <xf numFmtId="0" fontId="9" fillId="0" borderId="17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center" vertical="center"/>
      <protection/>
    </xf>
    <xf numFmtId="0" fontId="7" fillId="0" borderId="16" xfId="52" applyFont="1" applyBorder="1" applyAlignment="1">
      <alignment vertical="center" wrapText="1"/>
      <protection/>
    </xf>
    <xf numFmtId="0" fontId="7" fillId="33" borderId="19" xfId="52" applyFont="1" applyFill="1" applyBorder="1" applyAlignment="1">
      <alignment vertical="center" wrapText="1"/>
      <protection/>
    </xf>
    <xf numFmtId="0" fontId="5" fillId="0" borderId="20" xfId="52" applyFont="1" applyBorder="1" applyAlignment="1">
      <alignment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left" vertical="center" wrapText="1"/>
      <protection/>
    </xf>
    <xf numFmtId="43" fontId="61" fillId="0" borderId="10" xfId="64" applyFont="1" applyFill="1" applyBorder="1" applyAlignment="1">
      <alignment horizontal="center" vertical="center"/>
    </xf>
    <xf numFmtId="164" fontId="62" fillId="0" borderId="11" xfId="64" applyNumberFormat="1" applyFont="1" applyFill="1" applyBorder="1" applyAlignment="1">
      <alignment horizontal="center" vertical="center"/>
    </xf>
    <xf numFmtId="43" fontId="62" fillId="0" borderId="22" xfId="64" applyFont="1" applyFill="1" applyBorder="1" applyAlignment="1">
      <alignment horizontal="center" vertical="center"/>
    </xf>
    <xf numFmtId="43" fontId="62" fillId="0" borderId="21" xfId="64" applyFont="1" applyFill="1" applyBorder="1" applyAlignment="1">
      <alignment horizontal="center" vertical="center"/>
    </xf>
    <xf numFmtId="43" fontId="62" fillId="0" borderId="12" xfId="64" applyFont="1" applyFill="1" applyBorder="1" applyAlignment="1">
      <alignment horizontal="center" vertical="center"/>
    </xf>
    <xf numFmtId="0" fontId="6" fillId="0" borderId="16" xfId="52" applyFont="1" applyBorder="1" applyAlignment="1">
      <alignment horizontal="left" vertical="center" wrapText="1"/>
      <protection/>
    </xf>
    <xf numFmtId="43" fontId="6" fillId="0" borderId="10" xfId="64" applyFont="1" applyFill="1" applyBorder="1" applyAlignment="1">
      <alignment horizontal="center" vertical="center"/>
    </xf>
    <xf numFmtId="164" fontId="63" fillId="0" borderId="11" xfId="64" applyNumberFormat="1" applyFont="1" applyFill="1" applyBorder="1" applyAlignment="1">
      <alignment horizontal="center" vertical="center"/>
    </xf>
    <xf numFmtId="167" fontId="6" fillId="0" borderId="22" xfId="64" applyNumberFormat="1" applyFont="1" applyFill="1" applyBorder="1" applyAlignment="1">
      <alignment horizontal="center" vertical="center"/>
    </xf>
    <xf numFmtId="43" fontId="6" fillId="0" borderId="21" xfId="64" applyFont="1" applyFill="1" applyBorder="1" applyAlignment="1">
      <alignment horizontal="center" vertical="center"/>
    </xf>
    <xf numFmtId="43" fontId="6" fillId="0" borderId="12" xfId="64" applyFont="1" applyFill="1" applyBorder="1" applyAlignment="1">
      <alignment horizontal="center" vertical="center"/>
    </xf>
    <xf numFmtId="0" fontId="6" fillId="0" borderId="16" xfId="52" applyFont="1" applyFill="1" applyBorder="1" applyAlignment="1">
      <alignment horizontal="left" vertical="center" wrapText="1"/>
      <protection/>
    </xf>
    <xf numFmtId="0" fontId="8" fillId="0" borderId="16" xfId="52" applyFont="1" applyBorder="1" applyAlignment="1">
      <alignment vertical="center" wrapText="1"/>
      <protection/>
    </xf>
    <xf numFmtId="43" fontId="8" fillId="0" borderId="10" xfId="64" applyNumberFormat="1" applyFont="1" applyFill="1" applyBorder="1" applyAlignment="1">
      <alignment horizontal="center" vertical="center"/>
    </xf>
    <xf numFmtId="164" fontId="8" fillId="0" borderId="11" xfId="64" applyNumberFormat="1" applyFont="1" applyFill="1" applyBorder="1" applyAlignment="1">
      <alignment horizontal="center" vertical="center"/>
    </xf>
    <xf numFmtId="164" fontId="8" fillId="0" borderId="21" xfId="64" applyNumberFormat="1" applyFont="1" applyFill="1" applyBorder="1" applyAlignment="1">
      <alignment horizontal="center" vertical="center"/>
    </xf>
    <xf numFmtId="43" fontId="8" fillId="0" borderId="21" xfId="64" applyFont="1" applyFill="1" applyBorder="1" applyAlignment="1">
      <alignment horizontal="center" vertical="center"/>
    </xf>
    <xf numFmtId="43" fontId="8" fillId="0" borderId="11" xfId="64" applyNumberFormat="1" applyFont="1" applyFill="1" applyBorder="1" applyAlignment="1">
      <alignment horizontal="center" vertical="center"/>
    </xf>
    <xf numFmtId="43" fontId="62" fillId="0" borderId="10" xfId="64" applyNumberFormat="1" applyFont="1" applyFill="1" applyBorder="1" applyAlignment="1">
      <alignment horizontal="center" vertical="center"/>
    </xf>
    <xf numFmtId="164" fontId="62" fillId="0" borderId="21" xfId="64" applyNumberFormat="1" applyFont="1" applyFill="1" applyBorder="1" applyAlignment="1">
      <alignment horizontal="center" vertical="center"/>
    </xf>
    <xf numFmtId="43" fontId="8" fillId="0" borderId="12" xfId="64" applyFont="1" applyFill="1" applyBorder="1" applyAlignment="1">
      <alignment horizontal="center" vertical="center"/>
    </xf>
    <xf numFmtId="0" fontId="6" fillId="0" borderId="16" xfId="52" applyFont="1" applyBorder="1" applyAlignment="1">
      <alignment vertical="center" wrapText="1"/>
      <protection/>
    </xf>
    <xf numFmtId="164" fontId="6" fillId="0" borderId="11" xfId="64" applyNumberFormat="1" applyFont="1" applyFill="1" applyBorder="1" applyAlignment="1">
      <alignment horizontal="center" vertical="center"/>
    </xf>
    <xf numFmtId="167" fontId="6" fillId="0" borderId="21" xfId="64" applyNumberFormat="1" applyFont="1" applyFill="1" applyBorder="1" applyAlignment="1">
      <alignment horizontal="center" vertical="center"/>
    </xf>
    <xf numFmtId="164" fontId="6" fillId="0" borderId="21" xfId="64" applyNumberFormat="1" applyFont="1" applyFill="1" applyBorder="1" applyAlignment="1">
      <alignment horizontal="center" vertical="center"/>
    </xf>
    <xf numFmtId="167" fontId="8" fillId="0" borderId="21" xfId="64" applyNumberFormat="1" applyFont="1" applyFill="1" applyBorder="1" applyAlignment="1">
      <alignment horizontal="center" vertical="center"/>
    </xf>
    <xf numFmtId="43" fontId="8" fillId="0" borderId="10" xfId="64" applyFont="1" applyFill="1" applyBorder="1" applyAlignment="1">
      <alignment horizontal="center" vertical="center"/>
    </xf>
    <xf numFmtId="43" fontId="8" fillId="0" borderId="11" xfId="64" applyFont="1" applyFill="1" applyBorder="1" applyAlignment="1">
      <alignment horizontal="center" vertical="center"/>
    </xf>
    <xf numFmtId="0" fontId="63" fillId="0" borderId="16" xfId="52" applyFont="1" applyBorder="1" applyAlignment="1">
      <alignment vertical="center" wrapText="1"/>
      <protection/>
    </xf>
    <xf numFmtId="0" fontId="8" fillId="33" borderId="19" xfId="52" applyFont="1" applyFill="1" applyBorder="1" applyAlignment="1">
      <alignment vertical="center" wrapText="1"/>
      <protection/>
    </xf>
    <xf numFmtId="43" fontId="61" fillId="33" borderId="13" xfId="64" applyFont="1" applyFill="1" applyBorder="1" applyAlignment="1">
      <alignment horizontal="center" vertical="center"/>
    </xf>
    <xf numFmtId="43" fontId="61" fillId="33" borderId="14" xfId="64" applyFont="1" applyFill="1" applyBorder="1" applyAlignment="1">
      <alignment horizontal="center" vertical="center"/>
    </xf>
    <xf numFmtId="43" fontId="61" fillId="33" borderId="23" xfId="64" applyFont="1" applyFill="1" applyBorder="1" applyAlignment="1">
      <alignment horizontal="center" vertical="center"/>
    </xf>
    <xf numFmtId="43" fontId="61" fillId="33" borderId="15" xfId="64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43" fontId="7" fillId="0" borderId="17" xfId="64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25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top" wrapText="1"/>
      <protection/>
    </xf>
    <xf numFmtId="0" fontId="8" fillId="0" borderId="0" xfId="52" applyFont="1" applyBorder="1" applyAlignment="1">
      <alignment horizontal="left" wrapText="1"/>
      <protection/>
    </xf>
    <xf numFmtId="0" fontId="61" fillId="0" borderId="0" xfId="52" applyFont="1" applyBorder="1" applyAlignment="1">
      <alignment horizontal="left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8" fillId="0" borderId="29" xfId="52" applyFont="1" applyBorder="1" applyAlignment="1">
      <alignment horizontal="center" wrapText="1"/>
      <protection/>
    </xf>
    <xf numFmtId="0" fontId="8" fillId="0" borderId="30" xfId="52" applyFont="1" applyBorder="1" applyAlignment="1">
      <alignment horizontal="center" wrapText="1"/>
      <protection/>
    </xf>
    <xf numFmtId="0" fontId="64" fillId="0" borderId="30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5" fillId="0" borderId="2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wrapText="1"/>
      <protection/>
    </xf>
    <xf numFmtId="0" fontId="5" fillId="0" borderId="20" xfId="52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6" fillId="0" borderId="0" xfId="52" applyFont="1" applyBorder="1" applyAlignment="1">
      <alignment horizontal="left" wrapText="1"/>
      <protection/>
    </xf>
    <xf numFmtId="0" fontId="65" fillId="0" borderId="35" xfId="52" applyFont="1" applyBorder="1" applyAlignment="1">
      <alignment horizontal="center" wrapText="1"/>
      <protection/>
    </xf>
    <xf numFmtId="0" fontId="61" fillId="0" borderId="29" xfId="52" applyFont="1" applyBorder="1" applyAlignment="1">
      <alignment horizontal="center" wrapText="1"/>
      <protection/>
    </xf>
    <xf numFmtId="0" fontId="61" fillId="0" borderId="30" xfId="52" applyFont="1" applyBorder="1" applyAlignment="1">
      <alignment horizontal="center" wrapText="1"/>
      <protection/>
    </xf>
    <xf numFmtId="43" fontId="8" fillId="0" borderId="17" xfId="64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top" wrapText="1"/>
    </xf>
    <xf numFmtId="0" fontId="67" fillId="0" borderId="37" xfId="0" applyFont="1" applyBorder="1" applyAlignment="1">
      <alignment horizontal="center" vertical="top" wrapText="1"/>
    </xf>
    <xf numFmtId="0" fontId="67" fillId="0" borderId="38" xfId="0" applyFont="1" applyBorder="1" applyAlignment="1">
      <alignment horizontal="center" vertical="top" wrapText="1"/>
    </xf>
    <xf numFmtId="0" fontId="67" fillId="0" borderId="39" xfId="0" applyFont="1" applyBorder="1" applyAlignment="1">
      <alignment horizontal="center" vertical="top" wrapText="1"/>
    </xf>
    <xf numFmtId="0" fontId="66" fillId="0" borderId="40" xfId="0" applyFont="1" applyBorder="1" applyAlignment="1">
      <alignment horizontal="center" vertical="top" wrapText="1"/>
    </xf>
    <xf numFmtId="0" fontId="66" fillId="0" borderId="37" xfId="0" applyFont="1" applyBorder="1" applyAlignment="1">
      <alignment horizontal="center" vertical="top" wrapText="1"/>
    </xf>
    <xf numFmtId="0" fontId="66" fillId="0" borderId="38" xfId="0" applyFont="1" applyBorder="1" applyAlignment="1">
      <alignment horizontal="center" vertical="top" wrapText="1"/>
    </xf>
    <xf numFmtId="0" fontId="66" fillId="0" borderId="39" xfId="0" applyFont="1" applyBorder="1" applyAlignment="1">
      <alignment horizontal="center" vertical="top" wrapText="1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66" fillId="0" borderId="44" xfId="0" applyFont="1" applyBorder="1" applyAlignment="1">
      <alignment horizontal="center" vertical="top" wrapText="1"/>
    </xf>
    <xf numFmtId="0" fontId="66" fillId="0" borderId="45" xfId="0" applyFont="1" applyBorder="1" applyAlignment="1">
      <alignment horizontal="center" vertical="top" wrapText="1"/>
    </xf>
    <xf numFmtId="0" fontId="66" fillId="0" borderId="46" xfId="0" applyFont="1" applyBorder="1" applyAlignment="1">
      <alignment horizontal="center" vertical="top" wrapText="1"/>
    </xf>
    <xf numFmtId="0" fontId="66" fillId="0" borderId="47" xfId="0" applyFont="1" applyBorder="1" applyAlignment="1">
      <alignment horizontal="center" vertical="top" wrapText="1"/>
    </xf>
    <xf numFmtId="0" fontId="66" fillId="0" borderId="36" xfId="0" applyFont="1" applyBorder="1" applyAlignment="1">
      <alignment horizontal="center" vertical="top" wrapText="1"/>
    </xf>
    <xf numFmtId="0" fontId="68" fillId="0" borderId="38" xfId="0" applyFont="1" applyBorder="1" applyAlignment="1">
      <alignment horizontal="center" vertical="top" wrapText="1"/>
    </xf>
    <xf numFmtId="0" fontId="68" fillId="0" borderId="37" xfId="0" applyFont="1" applyBorder="1" applyAlignment="1">
      <alignment horizontal="center" vertical="top" wrapText="1"/>
    </xf>
    <xf numFmtId="0" fontId="68" fillId="0" borderId="39" xfId="0" applyFont="1" applyBorder="1" applyAlignment="1">
      <alignment horizontal="center" vertical="top" wrapText="1"/>
    </xf>
    <xf numFmtId="0" fontId="69" fillId="0" borderId="37" xfId="0" applyFont="1" applyBorder="1" applyAlignment="1">
      <alignment horizontal="left" vertical="top" wrapText="1"/>
    </xf>
    <xf numFmtId="0" fontId="69" fillId="0" borderId="38" xfId="0" applyFont="1" applyBorder="1" applyAlignment="1">
      <alignment horizontal="left" vertical="top" wrapText="1"/>
    </xf>
    <xf numFmtId="0" fontId="69" fillId="0" borderId="39" xfId="0" applyFont="1" applyBorder="1" applyAlignment="1">
      <alignment horizontal="left" vertical="top" wrapText="1"/>
    </xf>
    <xf numFmtId="0" fontId="7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8" fillId="0" borderId="0" xfId="0" applyFont="1" applyAlignment="1">
      <alignment horizontal="left" wrapText="1"/>
    </xf>
    <xf numFmtId="0" fontId="70" fillId="0" borderId="46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7" fillId="0" borderId="48" xfId="0" applyFont="1" applyBorder="1" applyAlignment="1">
      <alignment horizontal="center" vertical="top" wrapText="1"/>
    </xf>
    <xf numFmtId="0" fontId="67" fillId="0" borderId="49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6" fillId="0" borderId="50" xfId="0" applyFont="1" applyBorder="1" applyAlignment="1">
      <alignment horizontal="left" vertical="top" wrapText="1"/>
    </xf>
    <xf numFmtId="0" fontId="66" fillId="0" borderId="50" xfId="0" applyFont="1" applyBorder="1" applyAlignment="1">
      <alignment horizontal="center" vertical="top" wrapText="1"/>
    </xf>
    <xf numFmtId="0" fontId="67" fillId="0" borderId="50" xfId="0" applyFont="1" applyBorder="1" applyAlignment="1">
      <alignment horizontal="center" vertical="top" wrapText="1"/>
    </xf>
    <xf numFmtId="0" fontId="65" fillId="0" borderId="0" xfId="52" applyFont="1" applyBorder="1" applyAlignment="1">
      <alignment horizontal="right" wrapText="1"/>
      <protection/>
    </xf>
    <xf numFmtId="0" fontId="3" fillId="0" borderId="35" xfId="52" applyFont="1" applyBorder="1" applyAlignment="1">
      <alignment horizontal="right" wrapText="1"/>
      <protection/>
    </xf>
    <xf numFmtId="0" fontId="6" fillId="0" borderId="0" xfId="52" applyFont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3"/>
  <sheetViews>
    <sheetView tabSelected="1"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4.421875" style="1" customWidth="1"/>
    <col min="2" max="2" width="67.421875" style="1" customWidth="1"/>
    <col min="3" max="3" width="19.00390625" style="1" customWidth="1"/>
    <col min="4" max="4" width="18.7109375" style="1" customWidth="1"/>
    <col min="5" max="5" width="17.00390625" style="1" customWidth="1"/>
    <col min="6" max="6" width="15.8515625" style="1" customWidth="1"/>
    <col min="7" max="7" width="17.7109375" style="1" customWidth="1"/>
    <col min="8" max="8" width="16.57421875" style="1" customWidth="1"/>
    <col min="9" max="9" width="32.140625" style="1" customWidth="1"/>
    <col min="10" max="16384" width="9.140625" style="1" customWidth="1"/>
  </cols>
  <sheetData>
    <row r="1" spans="1:8" ht="17.25" customHeight="1">
      <c r="A1" s="144" t="s">
        <v>23</v>
      </c>
      <c r="B1" s="144"/>
      <c r="C1" s="144"/>
      <c r="D1" s="144"/>
      <c r="E1" s="144"/>
      <c r="F1" s="144"/>
      <c r="G1" s="144"/>
      <c r="H1" s="144"/>
    </row>
    <row r="2" spans="1:8" s="3" customFormat="1" ht="16.5" customHeight="1" thickBot="1">
      <c r="A2" s="145" t="s">
        <v>0</v>
      </c>
      <c r="B2" s="145"/>
      <c r="C2" s="145"/>
      <c r="D2" s="145"/>
      <c r="E2" s="145"/>
      <c r="F2" s="146"/>
      <c r="G2" s="146"/>
      <c r="H2" s="146"/>
    </row>
    <row r="3" spans="1:8" s="3" customFormat="1" ht="12" customHeight="1">
      <c r="A3" s="87" t="s">
        <v>1</v>
      </c>
      <c r="B3" s="94" t="s">
        <v>2</v>
      </c>
      <c r="C3" s="90" t="s">
        <v>22</v>
      </c>
      <c r="D3" s="91"/>
      <c r="E3" s="91"/>
      <c r="F3" s="92"/>
      <c r="G3" s="92"/>
      <c r="H3" s="93"/>
    </row>
    <row r="4" spans="1:8" s="3" customFormat="1" ht="24" customHeight="1">
      <c r="A4" s="88"/>
      <c r="B4" s="95"/>
      <c r="C4" s="81" t="s">
        <v>24</v>
      </c>
      <c r="D4" s="82"/>
      <c r="E4" s="83"/>
      <c r="F4" s="81" t="s">
        <v>26</v>
      </c>
      <c r="G4" s="82"/>
      <c r="H4" s="83"/>
    </row>
    <row r="5" spans="1:12" s="3" customFormat="1" ht="27" customHeight="1">
      <c r="A5" s="89"/>
      <c r="B5" s="96"/>
      <c r="C5" s="5" t="s">
        <v>3</v>
      </c>
      <c r="D5" s="6" t="s">
        <v>4</v>
      </c>
      <c r="E5" s="7" t="s">
        <v>25</v>
      </c>
      <c r="F5" s="5" t="s">
        <v>3</v>
      </c>
      <c r="G5" s="6" t="s">
        <v>4</v>
      </c>
      <c r="H5" s="7" t="s">
        <v>25</v>
      </c>
      <c r="I5" s="100" t="s">
        <v>46</v>
      </c>
      <c r="J5" s="4"/>
      <c r="K5" s="4"/>
      <c r="L5" s="4"/>
    </row>
    <row r="6" spans="1:12" s="3" customFormat="1" ht="12.75" customHeight="1">
      <c r="A6" s="33">
        <v>1</v>
      </c>
      <c r="B6" s="39" t="s">
        <v>6</v>
      </c>
      <c r="C6" s="8">
        <v>1102.77</v>
      </c>
      <c r="D6" s="9">
        <f>0.402/12</f>
        <v>0.0335</v>
      </c>
      <c r="E6" s="10">
        <f>ROUND(C6*D6,2)</f>
        <v>36.94</v>
      </c>
      <c r="F6" s="25"/>
      <c r="G6" s="26"/>
      <c r="H6" s="27"/>
      <c r="I6" s="100"/>
      <c r="J6" s="4"/>
      <c r="K6" s="4"/>
      <c r="L6" s="4"/>
    </row>
    <row r="7" spans="1:12" s="3" customFormat="1" ht="13.5" customHeight="1">
      <c r="A7" s="34"/>
      <c r="B7" s="40" t="s">
        <v>7</v>
      </c>
      <c r="C7" s="11">
        <f>C6</f>
        <v>1102.77</v>
      </c>
      <c r="D7" s="12">
        <f>D6</f>
        <v>0.0335</v>
      </c>
      <c r="E7" s="13">
        <f>ROUND(C7*D7,2)</f>
        <v>36.94</v>
      </c>
      <c r="F7" s="24"/>
      <c r="G7" s="28"/>
      <c r="H7" s="29"/>
      <c r="I7" s="100"/>
      <c r="J7" s="14"/>
      <c r="K7" s="14"/>
      <c r="L7" s="14"/>
    </row>
    <row r="8" spans="1:12" s="3" customFormat="1" ht="12.75">
      <c r="A8" s="33">
        <v>2</v>
      </c>
      <c r="B8" s="36" t="s">
        <v>8</v>
      </c>
      <c r="C8" s="15"/>
      <c r="D8" s="9"/>
      <c r="E8" s="10"/>
      <c r="F8" s="15"/>
      <c r="G8" s="9"/>
      <c r="H8" s="10"/>
      <c r="I8" s="16"/>
      <c r="J8" s="16"/>
      <c r="K8" s="16"/>
      <c r="L8" s="16"/>
    </row>
    <row r="9" spans="1:12" s="3" customFormat="1" ht="12.75" customHeight="1">
      <c r="A9" s="33" t="s">
        <v>9</v>
      </c>
      <c r="B9" s="36" t="s">
        <v>10</v>
      </c>
      <c r="C9" s="15"/>
      <c r="D9" s="9"/>
      <c r="E9" s="10"/>
      <c r="F9" s="30"/>
      <c r="G9" s="26"/>
      <c r="H9" s="27"/>
      <c r="I9" s="99" t="s">
        <v>47</v>
      </c>
      <c r="J9" s="16"/>
      <c r="K9" s="16"/>
      <c r="L9" s="16"/>
    </row>
    <row r="10" spans="1:12" s="3" customFormat="1" ht="12.75">
      <c r="A10" s="33"/>
      <c r="B10" s="31" t="s">
        <v>11</v>
      </c>
      <c r="C10" s="11">
        <f>C6</f>
        <v>1102.77</v>
      </c>
      <c r="D10" s="12">
        <f>ROUND(D11*60/1000,4)</f>
        <v>0.06</v>
      </c>
      <c r="E10" s="13">
        <f>ROUND(C10*D10,2)</f>
        <v>66.17</v>
      </c>
      <c r="F10" s="24"/>
      <c r="G10" s="28"/>
      <c r="H10" s="29"/>
      <c r="I10" s="99"/>
      <c r="J10" s="17"/>
      <c r="K10" s="17"/>
      <c r="L10" s="17"/>
    </row>
    <row r="11" spans="1:12" s="3" customFormat="1" ht="12.75">
      <c r="A11" s="33"/>
      <c r="B11" s="31" t="s">
        <v>12</v>
      </c>
      <c r="C11" s="11">
        <v>8.99</v>
      </c>
      <c r="D11" s="12">
        <v>1</v>
      </c>
      <c r="E11" s="13">
        <f>ROUND(C11*D11,2)</f>
        <v>8.99</v>
      </c>
      <c r="F11" s="24"/>
      <c r="G11" s="28"/>
      <c r="H11" s="29"/>
      <c r="I11" s="99"/>
      <c r="J11" s="18"/>
      <c r="K11" s="18"/>
      <c r="L11" s="18"/>
    </row>
    <row r="12" spans="1:9" s="3" customFormat="1" ht="12" customHeight="1">
      <c r="A12" s="33" t="s">
        <v>13</v>
      </c>
      <c r="B12" s="36" t="s">
        <v>34</v>
      </c>
      <c r="C12" s="15"/>
      <c r="D12" s="9"/>
      <c r="E12" s="10"/>
      <c r="F12" s="15"/>
      <c r="G12" s="9"/>
      <c r="H12" s="10"/>
      <c r="I12" s="99"/>
    </row>
    <row r="13" spans="1:10" s="3" customFormat="1" ht="12.75" customHeight="1">
      <c r="A13" s="33"/>
      <c r="B13" s="31" t="s">
        <v>28</v>
      </c>
      <c r="C13" s="11">
        <f>C10</f>
        <v>1102.77</v>
      </c>
      <c r="D13" s="12">
        <f>ROUND(D14*60/1000,4)</f>
        <v>0.198</v>
      </c>
      <c r="E13" s="13">
        <f>ROUND(C13*D13,2)</f>
        <v>218.35</v>
      </c>
      <c r="F13" s="11">
        <f>C13</f>
        <v>1102.77</v>
      </c>
      <c r="G13" s="12">
        <f>ROUND(G14*60/1000,4)</f>
        <v>0.2772</v>
      </c>
      <c r="H13" s="13">
        <f>ROUND(F13*G13,2)</f>
        <v>305.69</v>
      </c>
      <c r="I13" s="99"/>
      <c r="J13" s="19"/>
    </row>
    <row r="14" spans="1:9" s="3" customFormat="1" ht="12" customHeight="1">
      <c r="A14" s="33"/>
      <c r="B14" s="31" t="s">
        <v>29</v>
      </c>
      <c r="C14" s="11">
        <f>C11</f>
        <v>8.99</v>
      </c>
      <c r="D14" s="12">
        <v>3.3</v>
      </c>
      <c r="E14" s="13">
        <f>ROUND(C14*D14,2)</f>
        <v>29.67</v>
      </c>
      <c r="F14" s="11">
        <f>C14</f>
        <v>8.99</v>
      </c>
      <c r="G14" s="12">
        <f>ROUND(D14*1.4,2)</f>
        <v>4.62</v>
      </c>
      <c r="H14" s="13">
        <f>ROUND(F14*G14,2)</f>
        <v>41.53</v>
      </c>
      <c r="I14" s="99"/>
    </row>
    <row r="15" spans="1:9" s="3" customFormat="1" ht="12" customHeight="1">
      <c r="A15" s="33" t="s">
        <v>14</v>
      </c>
      <c r="B15" s="36" t="s">
        <v>35</v>
      </c>
      <c r="C15" s="11"/>
      <c r="D15" s="9"/>
      <c r="E15" s="10"/>
      <c r="F15" s="11"/>
      <c r="G15" s="9"/>
      <c r="H15" s="10"/>
      <c r="I15" s="99"/>
    </row>
    <row r="16" spans="1:9" s="3" customFormat="1" ht="12" customHeight="1">
      <c r="A16" s="34"/>
      <c r="B16" s="31" t="s">
        <v>28</v>
      </c>
      <c r="C16" s="11">
        <f>C13</f>
        <v>1102.77</v>
      </c>
      <c r="D16" s="12">
        <f>ROUND(D17*60/1000,4)</f>
        <v>0.1944</v>
      </c>
      <c r="E16" s="13">
        <f>ROUND(C16*D16,2)</f>
        <v>214.38</v>
      </c>
      <c r="F16" s="11">
        <f>F13</f>
        <v>1102.77</v>
      </c>
      <c r="G16" s="12">
        <f>ROUND(G17*60/1000,4)</f>
        <v>0.2724</v>
      </c>
      <c r="H16" s="13">
        <f>ROUND(F16*G16,2)</f>
        <v>300.39</v>
      </c>
      <c r="I16" s="99"/>
    </row>
    <row r="17" spans="1:9" s="3" customFormat="1" ht="12.75" customHeight="1">
      <c r="A17" s="34"/>
      <c r="B17" s="31" t="s">
        <v>29</v>
      </c>
      <c r="C17" s="11">
        <f>C14</f>
        <v>8.99</v>
      </c>
      <c r="D17" s="12">
        <v>3.24</v>
      </c>
      <c r="E17" s="13">
        <f>ROUND(C17*D17,2)</f>
        <v>29.13</v>
      </c>
      <c r="F17" s="11">
        <f>F14</f>
        <v>8.99</v>
      </c>
      <c r="G17" s="12">
        <f>ROUND(D17*1.4,2)</f>
        <v>4.54</v>
      </c>
      <c r="H17" s="13">
        <f>ROUND(F17*G17,2)</f>
        <v>40.81</v>
      </c>
      <c r="I17" s="99"/>
    </row>
    <row r="18" spans="1:9" s="3" customFormat="1" ht="12.75" customHeight="1">
      <c r="A18" s="33" t="s">
        <v>15</v>
      </c>
      <c r="B18" s="36" t="s">
        <v>36</v>
      </c>
      <c r="C18" s="11"/>
      <c r="D18" s="9"/>
      <c r="E18" s="10"/>
      <c r="F18" s="11"/>
      <c r="G18" s="9"/>
      <c r="H18" s="10"/>
      <c r="I18" s="99"/>
    </row>
    <row r="19" spans="1:9" s="3" customFormat="1" ht="12.75" customHeight="1">
      <c r="A19" s="34"/>
      <c r="B19" s="31" t="s">
        <v>28</v>
      </c>
      <c r="C19" s="11">
        <f>C16</f>
        <v>1102.77</v>
      </c>
      <c r="D19" s="12">
        <f>ROUND(D20*60/1000,4)</f>
        <v>0.1914</v>
      </c>
      <c r="E19" s="13">
        <f>ROUND(C19*D19,2)</f>
        <v>211.07</v>
      </c>
      <c r="F19" s="11">
        <f>F16</f>
        <v>1102.77</v>
      </c>
      <c r="G19" s="12">
        <f>ROUND(G20*60/1000,4)</f>
        <v>0.2682</v>
      </c>
      <c r="H19" s="13">
        <f>ROUND(F19*G19,2)</f>
        <v>295.76</v>
      </c>
      <c r="I19" s="99"/>
    </row>
    <row r="20" spans="1:9" s="3" customFormat="1" ht="12.75" customHeight="1">
      <c r="A20" s="34"/>
      <c r="B20" s="31" t="s">
        <v>29</v>
      </c>
      <c r="C20" s="11">
        <f>C17</f>
        <v>8.99</v>
      </c>
      <c r="D20" s="12">
        <v>3.19</v>
      </c>
      <c r="E20" s="13">
        <f>ROUND(C20*D20,2)</f>
        <v>28.68</v>
      </c>
      <c r="F20" s="11">
        <f>F17</f>
        <v>8.99</v>
      </c>
      <c r="G20" s="12">
        <f>ROUND(D20*1.4,2)</f>
        <v>4.47</v>
      </c>
      <c r="H20" s="13">
        <f>ROUND(F20*G20,2)</f>
        <v>40.19</v>
      </c>
      <c r="I20" s="99"/>
    </row>
    <row r="21" spans="1:9" s="3" customFormat="1" ht="12.75" customHeight="1">
      <c r="A21" s="33" t="s">
        <v>16</v>
      </c>
      <c r="B21" s="36" t="s">
        <v>37</v>
      </c>
      <c r="C21" s="8">
        <f>C15</f>
        <v>0</v>
      </c>
      <c r="D21" s="9"/>
      <c r="E21" s="10"/>
      <c r="F21" s="8">
        <f>F15</f>
        <v>0</v>
      </c>
      <c r="G21" s="9"/>
      <c r="H21" s="10"/>
      <c r="I21" s="99"/>
    </row>
    <row r="22" spans="1:9" s="3" customFormat="1" ht="12.75" customHeight="1">
      <c r="A22" s="34"/>
      <c r="B22" s="31" t="s">
        <v>28</v>
      </c>
      <c r="C22" s="11">
        <f>C19</f>
        <v>1102.77</v>
      </c>
      <c r="D22" s="12">
        <f>ROUND(D23*60/1000,4)</f>
        <v>0.1146</v>
      </c>
      <c r="E22" s="13">
        <f>ROUND(C22*D22,2)</f>
        <v>126.38</v>
      </c>
      <c r="F22" s="11">
        <f>F19</f>
        <v>1102.77</v>
      </c>
      <c r="G22" s="12">
        <f>ROUND(G23*60/1000,4)</f>
        <v>0.1602</v>
      </c>
      <c r="H22" s="13">
        <f>ROUND(F22*G22,2)</f>
        <v>176.66</v>
      </c>
      <c r="I22" s="99"/>
    </row>
    <row r="23" spans="1:8" s="3" customFormat="1" ht="12" customHeight="1">
      <c r="A23" s="34"/>
      <c r="B23" s="31" t="s">
        <v>29</v>
      </c>
      <c r="C23" s="11">
        <f>C14</f>
        <v>8.99</v>
      </c>
      <c r="D23" s="12">
        <v>1.91</v>
      </c>
      <c r="E23" s="13">
        <f>ROUND(C23*D23,2)</f>
        <v>17.17</v>
      </c>
      <c r="F23" s="11">
        <f>F14</f>
        <v>8.99</v>
      </c>
      <c r="G23" s="12">
        <f>ROUND(D23*1.4,2)</f>
        <v>2.67</v>
      </c>
      <c r="H23" s="13">
        <f>ROUND(F23*G23,2)</f>
        <v>24</v>
      </c>
    </row>
    <row r="24" spans="1:8" s="3" customFormat="1" ht="12">
      <c r="A24" s="33" t="s">
        <v>17</v>
      </c>
      <c r="B24" s="36" t="s">
        <v>18</v>
      </c>
      <c r="C24" s="11"/>
      <c r="D24" s="9"/>
      <c r="E24" s="10"/>
      <c r="F24" s="11"/>
      <c r="G24" s="9"/>
      <c r="H24" s="10"/>
    </row>
    <row r="25" spans="1:9" s="3" customFormat="1" ht="12">
      <c r="A25" s="34"/>
      <c r="B25" s="31" t="s">
        <v>28</v>
      </c>
      <c r="C25" s="11">
        <f>C22</f>
        <v>1102.77</v>
      </c>
      <c r="D25" s="12">
        <f>ROUND(D26*60/1000,4)</f>
        <v>0.0019</v>
      </c>
      <c r="E25" s="13">
        <f>ROUND(C25*D25,2)</f>
        <v>2.1</v>
      </c>
      <c r="F25" s="11"/>
      <c r="G25" s="12"/>
      <c r="H25" s="13"/>
      <c r="I25" s="101" t="s">
        <v>40</v>
      </c>
    </row>
    <row r="26" spans="1:9" s="3" customFormat="1" ht="12.75" customHeight="1">
      <c r="A26" s="34"/>
      <c r="B26" s="31" t="s">
        <v>29</v>
      </c>
      <c r="C26" s="11">
        <f>C23</f>
        <v>8.99</v>
      </c>
      <c r="D26" s="12">
        <v>0.0319</v>
      </c>
      <c r="E26" s="13">
        <f>ROUND(C26*D26,2)</f>
        <v>0.29</v>
      </c>
      <c r="F26" s="11"/>
      <c r="G26" s="12"/>
      <c r="H26" s="13"/>
      <c r="I26" s="98"/>
    </row>
    <row r="27" spans="1:9" s="3" customFormat="1" ht="12" customHeight="1">
      <c r="A27" s="33">
        <v>3</v>
      </c>
      <c r="B27" s="36" t="s">
        <v>38</v>
      </c>
      <c r="C27" s="8">
        <v>25.29</v>
      </c>
      <c r="D27" s="9"/>
      <c r="E27" s="10"/>
      <c r="F27" s="8">
        <v>25.29</v>
      </c>
      <c r="G27" s="9"/>
      <c r="H27" s="10"/>
      <c r="I27" s="98"/>
    </row>
    <row r="28" spans="1:8" s="3" customFormat="1" ht="12" customHeight="1">
      <c r="A28" s="33"/>
      <c r="B28" s="31" t="s">
        <v>33</v>
      </c>
      <c r="C28" s="11">
        <f>C27</f>
        <v>25.29</v>
      </c>
      <c r="D28" s="12">
        <v>4.26</v>
      </c>
      <c r="E28" s="13">
        <f>ROUND(C28*D28,2)</f>
        <v>107.74</v>
      </c>
      <c r="F28" s="11">
        <f>F27</f>
        <v>25.29</v>
      </c>
      <c r="G28" s="12">
        <f>ROUND(D28*1.4,2)</f>
        <v>5.96</v>
      </c>
      <c r="H28" s="13">
        <f>ROUND(F28*G28,2)</f>
        <v>150.73</v>
      </c>
    </row>
    <row r="29" spans="1:9" s="3" customFormat="1" ht="12.75" customHeight="1">
      <c r="A29" s="33"/>
      <c r="B29" s="40" t="s">
        <v>30</v>
      </c>
      <c r="C29" s="11">
        <f>C28</f>
        <v>25.29</v>
      </c>
      <c r="D29" s="12">
        <v>4.22</v>
      </c>
      <c r="E29" s="13">
        <f>ROUND(C29*D29,2)</f>
        <v>106.72</v>
      </c>
      <c r="F29" s="11">
        <f>F28</f>
        <v>25.29</v>
      </c>
      <c r="G29" s="12">
        <f>ROUND(D29*1.4,2)</f>
        <v>5.91</v>
      </c>
      <c r="H29" s="13">
        <f>ROUND(F29*G29,2)</f>
        <v>149.46</v>
      </c>
      <c r="I29" s="101" t="s">
        <v>42</v>
      </c>
    </row>
    <row r="30" spans="1:9" s="3" customFormat="1" ht="12.75" customHeight="1">
      <c r="A30" s="33"/>
      <c r="B30" s="40" t="s">
        <v>48</v>
      </c>
      <c r="C30" s="11">
        <f>C29</f>
        <v>25.29</v>
      </c>
      <c r="D30" s="12">
        <v>4.17</v>
      </c>
      <c r="E30" s="13">
        <f>ROUND(C30*D30,2)</f>
        <v>105.46</v>
      </c>
      <c r="F30" s="11">
        <f>F29</f>
        <v>25.29</v>
      </c>
      <c r="G30" s="12">
        <f>ROUND(D30*1.4,2)</f>
        <v>5.84</v>
      </c>
      <c r="H30" s="13">
        <f>ROUND(F30*G30,2)</f>
        <v>147.69</v>
      </c>
      <c r="I30" s="102"/>
    </row>
    <row r="31" spans="1:9" s="3" customFormat="1" ht="12" customHeight="1">
      <c r="A31" s="34"/>
      <c r="B31" s="40" t="s">
        <v>32</v>
      </c>
      <c r="C31" s="11">
        <f>C29</f>
        <v>25.29</v>
      </c>
      <c r="D31" s="12">
        <v>2.97</v>
      </c>
      <c r="E31" s="13">
        <f>ROUND(C31*D31,2)</f>
        <v>75.11</v>
      </c>
      <c r="F31" s="11">
        <f>F29</f>
        <v>25.29</v>
      </c>
      <c r="G31" s="12">
        <f>ROUND(D31*1.4,2)</f>
        <v>4.16</v>
      </c>
      <c r="H31" s="13">
        <f>ROUND(F31*G31,2)</f>
        <v>105.21</v>
      </c>
      <c r="I31" s="102"/>
    </row>
    <row r="32" spans="1:9" s="3" customFormat="1" ht="12.75" customHeight="1">
      <c r="A32" s="33" t="s">
        <v>19</v>
      </c>
      <c r="B32" s="36" t="s">
        <v>20</v>
      </c>
      <c r="C32" s="8">
        <v>25.29</v>
      </c>
      <c r="D32" s="9">
        <v>0.0319</v>
      </c>
      <c r="E32" s="10">
        <f>ROUND(C32*D32,2)</f>
        <v>0.81</v>
      </c>
      <c r="F32" s="8"/>
      <c r="G32" s="9"/>
      <c r="H32" s="10"/>
      <c r="I32" s="102"/>
    </row>
    <row r="33" spans="1:9" s="3" customFormat="1" ht="12.75" customHeight="1">
      <c r="A33" s="33"/>
      <c r="B33" s="36"/>
      <c r="C33" s="78" t="s">
        <v>27</v>
      </c>
      <c r="D33" s="79"/>
      <c r="E33" s="79"/>
      <c r="F33" s="79"/>
      <c r="G33" s="79"/>
      <c r="H33" s="80"/>
      <c r="I33" s="97" t="s">
        <v>43</v>
      </c>
    </row>
    <row r="34" spans="1:9" s="3" customFormat="1" ht="12.75" customHeight="1">
      <c r="A34" s="33">
        <v>4</v>
      </c>
      <c r="B34" s="36" t="s">
        <v>39</v>
      </c>
      <c r="C34" s="8">
        <v>25.12</v>
      </c>
      <c r="D34" s="9"/>
      <c r="E34" s="10"/>
      <c r="F34" s="8">
        <v>25.12</v>
      </c>
      <c r="G34" s="9"/>
      <c r="H34" s="10"/>
      <c r="I34" s="97"/>
    </row>
    <row r="35" spans="1:9" s="3" customFormat="1" ht="12" customHeight="1">
      <c r="A35" s="33"/>
      <c r="B35" s="32" t="s">
        <v>33</v>
      </c>
      <c r="C35" s="11">
        <f>C34</f>
        <v>25.12</v>
      </c>
      <c r="D35" s="12">
        <v>7.56</v>
      </c>
      <c r="E35" s="13">
        <f>ROUND(C35*D35,2)</f>
        <v>189.91</v>
      </c>
      <c r="F35" s="11">
        <f>F34</f>
        <v>25.12</v>
      </c>
      <c r="G35" s="12">
        <f>D35</f>
        <v>7.56</v>
      </c>
      <c r="H35" s="13">
        <f>ROUND(F35*G35,2)</f>
        <v>189.91</v>
      </c>
      <c r="I35" s="97"/>
    </row>
    <row r="36" spans="1:9" s="3" customFormat="1" ht="12" customHeight="1">
      <c r="A36" s="33"/>
      <c r="B36" s="32" t="s">
        <v>30</v>
      </c>
      <c r="C36" s="11">
        <f>C35</f>
        <v>25.12</v>
      </c>
      <c r="D36" s="12">
        <v>7.46</v>
      </c>
      <c r="E36" s="13">
        <f>ROUND(C36*D36,2)</f>
        <v>187.4</v>
      </c>
      <c r="F36" s="11">
        <f>F35</f>
        <v>25.12</v>
      </c>
      <c r="G36" s="12">
        <f>D36</f>
        <v>7.46</v>
      </c>
      <c r="H36" s="13">
        <f>ROUND(F36*G36,2)</f>
        <v>187.4</v>
      </c>
      <c r="I36" s="38"/>
    </row>
    <row r="37" spans="1:9" s="3" customFormat="1" ht="12" customHeight="1">
      <c r="A37" s="33"/>
      <c r="B37" s="32" t="s">
        <v>31</v>
      </c>
      <c r="C37" s="11">
        <f>C36</f>
        <v>25.12</v>
      </c>
      <c r="D37" s="12">
        <v>7.36</v>
      </c>
      <c r="E37" s="13">
        <f>ROUND(C37*D37,2)</f>
        <v>184.88</v>
      </c>
      <c r="F37" s="11">
        <f>F36</f>
        <v>25.12</v>
      </c>
      <c r="G37" s="12">
        <f>D37</f>
        <v>7.36</v>
      </c>
      <c r="H37" s="13">
        <f>ROUND(F37*G37,2)</f>
        <v>184.88</v>
      </c>
      <c r="I37" s="97" t="s">
        <v>45</v>
      </c>
    </row>
    <row r="38" spans="1:9" s="3" customFormat="1" ht="12" customHeight="1">
      <c r="A38" s="33"/>
      <c r="B38" s="32" t="s">
        <v>32</v>
      </c>
      <c r="C38" s="11">
        <f>C36</f>
        <v>25.12</v>
      </c>
      <c r="D38" s="12">
        <v>4.88</v>
      </c>
      <c r="E38" s="13">
        <f>ROUND(C38*D38,2)</f>
        <v>122.59</v>
      </c>
      <c r="F38" s="11">
        <f>F36</f>
        <v>25.12</v>
      </c>
      <c r="G38" s="12">
        <f>D38</f>
        <v>4.88</v>
      </c>
      <c r="H38" s="13">
        <f>ROUND(F38*G38,2)</f>
        <v>122.59</v>
      </c>
      <c r="I38" s="98"/>
    </row>
    <row r="39" spans="1:9" s="3" customFormat="1" ht="13.5" customHeight="1" thickBot="1">
      <c r="A39" s="35">
        <v>5</v>
      </c>
      <c r="B39" s="37" t="s">
        <v>44</v>
      </c>
      <c r="C39" s="20">
        <v>1.45</v>
      </c>
      <c r="D39" s="21"/>
      <c r="E39" s="22"/>
      <c r="F39" s="20">
        <v>1.45</v>
      </c>
      <c r="G39" s="21"/>
      <c r="H39" s="22"/>
      <c r="I39" s="98"/>
    </row>
    <row r="40" spans="1:5" s="3" customFormat="1" ht="12.75">
      <c r="A40" s="84" t="s">
        <v>21</v>
      </c>
      <c r="B40" s="84"/>
      <c r="C40" s="84"/>
      <c r="D40" s="84"/>
      <c r="E40" s="84"/>
    </row>
    <row r="41" spans="1:8" s="3" customFormat="1" ht="9.75" customHeight="1">
      <c r="A41" s="2"/>
      <c r="B41" s="85" t="s">
        <v>5</v>
      </c>
      <c r="C41" s="85"/>
      <c r="D41" s="85"/>
      <c r="E41" s="85"/>
      <c r="F41" s="85"/>
      <c r="G41" s="85"/>
      <c r="H41" s="85"/>
    </row>
    <row r="42" spans="1:8" ht="15.75" customHeight="1">
      <c r="A42" s="23"/>
      <c r="B42" s="85" t="s">
        <v>41</v>
      </c>
      <c r="C42" s="85"/>
      <c r="D42" s="85"/>
      <c r="E42" s="85"/>
      <c r="F42" s="85"/>
      <c r="G42" s="85"/>
      <c r="H42" s="85"/>
    </row>
    <row r="43" spans="1:8" ht="15.75" customHeight="1">
      <c r="A43" s="23"/>
      <c r="B43" s="86"/>
      <c r="C43" s="86"/>
      <c r="D43" s="86"/>
      <c r="E43" s="86"/>
      <c r="F43" s="86"/>
      <c r="G43" s="86"/>
      <c r="H43" s="86"/>
    </row>
  </sheetData>
  <sheetProtection/>
  <mergeCells count="18">
    <mergeCell ref="I37:I39"/>
    <mergeCell ref="I9:I22"/>
    <mergeCell ref="I33:I35"/>
    <mergeCell ref="I5:I7"/>
    <mergeCell ref="I25:I27"/>
    <mergeCell ref="I29:I32"/>
    <mergeCell ref="A2:E2"/>
    <mergeCell ref="A3:A5"/>
    <mergeCell ref="F4:H4"/>
    <mergeCell ref="C3:H3"/>
    <mergeCell ref="B3:B5"/>
    <mergeCell ref="A1:H1"/>
    <mergeCell ref="C33:H33"/>
    <mergeCell ref="C4:E4"/>
    <mergeCell ref="A40:E40"/>
    <mergeCell ref="B42:H42"/>
    <mergeCell ref="B41:H41"/>
    <mergeCell ref="B43:H43"/>
  </mergeCells>
  <printOptions horizontalCentered="1"/>
  <pageMargins left="0" right="0" top="0.3937007874015748" bottom="0.15748031496062992" header="0.15748031496062992" footer="0.15748031496062992"/>
  <pageSetup fitToHeight="20" horizontalDpi="204" verticalDpi="204" orientation="landscape" paperSize="9" scale="58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90" zoomScaleSheetLayoutView="90" zoomScalePageLayoutView="0" workbookViewId="0" topLeftCell="A28">
      <selection activeCell="A1" sqref="A1:H1"/>
    </sheetView>
  </sheetViews>
  <sheetFormatPr defaultColWidth="9.140625" defaultRowHeight="15"/>
  <cols>
    <col min="1" max="1" width="4.421875" style="1" customWidth="1"/>
    <col min="2" max="2" width="71.140625" style="1" customWidth="1"/>
    <col min="3" max="3" width="11.7109375" style="1" customWidth="1"/>
    <col min="4" max="4" width="13.140625" style="1" customWidth="1"/>
    <col min="5" max="5" width="13.28125" style="1" customWidth="1"/>
    <col min="6" max="6" width="12.00390625" style="1" customWidth="1"/>
    <col min="7" max="7" width="13.57421875" style="1" customWidth="1"/>
    <col min="8" max="8" width="14.421875" style="1" customWidth="1"/>
  </cols>
  <sheetData>
    <row r="1" spans="1:8" ht="69.75" customHeight="1" thickBot="1">
      <c r="A1" s="104" t="s">
        <v>49</v>
      </c>
      <c r="B1" s="104"/>
      <c r="C1" s="104"/>
      <c r="D1" s="104"/>
      <c r="E1" s="104"/>
      <c r="F1" s="104"/>
      <c r="G1" s="104"/>
      <c r="H1" s="104"/>
    </row>
    <row r="2" spans="1:8" ht="15">
      <c r="A2" s="87" t="s">
        <v>1</v>
      </c>
      <c r="B2" s="94" t="s">
        <v>2</v>
      </c>
      <c r="C2" s="105" t="s">
        <v>50</v>
      </c>
      <c r="D2" s="106"/>
      <c r="E2" s="106"/>
      <c r="F2" s="106"/>
      <c r="G2" s="106"/>
      <c r="H2" s="92"/>
    </row>
    <row r="3" spans="1:8" ht="72">
      <c r="A3" s="89"/>
      <c r="B3" s="96"/>
      <c r="C3" s="5" t="s">
        <v>3</v>
      </c>
      <c r="D3" s="6" t="s">
        <v>51</v>
      </c>
      <c r="E3" s="6" t="s">
        <v>52</v>
      </c>
      <c r="F3" s="6" t="s">
        <v>53</v>
      </c>
      <c r="G3" s="41" t="s">
        <v>54</v>
      </c>
      <c r="H3" s="7" t="s">
        <v>55</v>
      </c>
    </row>
    <row r="4" spans="1:8" ht="15">
      <c r="A4" s="33">
        <v>1</v>
      </c>
      <c r="B4" s="42" t="s">
        <v>56</v>
      </c>
      <c r="C4" s="43">
        <v>1141.37</v>
      </c>
      <c r="D4" s="44"/>
      <c r="E4" s="45"/>
      <c r="F4" s="44"/>
      <c r="G4" s="46"/>
      <c r="H4" s="47"/>
    </row>
    <row r="5" spans="1:8" ht="15">
      <c r="A5" s="33" t="s">
        <v>57</v>
      </c>
      <c r="B5" s="48" t="s">
        <v>58</v>
      </c>
      <c r="C5" s="49">
        <v>1141.37</v>
      </c>
      <c r="D5" s="50">
        <v>0.0325</v>
      </c>
      <c r="E5" s="51">
        <v>1.4</v>
      </c>
      <c r="F5" s="50">
        <f>ROUND(11/12,4)</f>
        <v>0.9167</v>
      </c>
      <c r="G5" s="52">
        <f>ROUND(C5*D5*F5,2)</f>
        <v>34</v>
      </c>
      <c r="H5" s="53">
        <f>ROUND(C5*D5*E5*F5,2)</f>
        <v>47.61</v>
      </c>
    </row>
    <row r="6" spans="1:8" ht="15">
      <c r="A6" s="33" t="s">
        <v>59</v>
      </c>
      <c r="B6" s="48" t="s">
        <v>60</v>
      </c>
      <c r="C6" s="49">
        <f>C5</f>
        <v>1141.37</v>
      </c>
      <c r="D6" s="50">
        <v>0.0336</v>
      </c>
      <c r="E6" s="51">
        <v>1.4</v>
      </c>
      <c r="F6" s="50">
        <f>ROUND(11/12,4)</f>
        <v>0.9167</v>
      </c>
      <c r="G6" s="52">
        <f>ROUND(C6*D6*F6,2)</f>
        <v>35.16</v>
      </c>
      <c r="H6" s="53">
        <f>ROUND(C6*D6*E6*F6,2)</f>
        <v>49.22</v>
      </c>
    </row>
    <row r="7" spans="1:8" ht="15">
      <c r="A7" s="33" t="s">
        <v>61</v>
      </c>
      <c r="B7" s="48" t="s">
        <v>62</v>
      </c>
      <c r="C7" s="49">
        <f>C6</f>
        <v>1141.37</v>
      </c>
      <c r="D7" s="50">
        <v>0.0295</v>
      </c>
      <c r="E7" s="51">
        <v>1.4</v>
      </c>
      <c r="F7" s="50">
        <f>ROUND(11/12,4)</f>
        <v>0.9167</v>
      </c>
      <c r="G7" s="52">
        <f>ROUND(C7*D7*F7,2)</f>
        <v>30.87</v>
      </c>
      <c r="H7" s="53">
        <f>ROUND(C7*D7*E7*F7,2)</f>
        <v>43.21</v>
      </c>
    </row>
    <row r="8" spans="1:8" ht="15">
      <c r="A8" s="33" t="s">
        <v>63</v>
      </c>
      <c r="B8" s="48" t="s">
        <v>64</v>
      </c>
      <c r="C8" s="49">
        <f>C7</f>
        <v>1141.37</v>
      </c>
      <c r="D8" s="50">
        <v>0.0306</v>
      </c>
      <c r="E8" s="51">
        <v>1.4</v>
      </c>
      <c r="F8" s="50">
        <f>ROUND(11/12,4)</f>
        <v>0.9167</v>
      </c>
      <c r="G8" s="52">
        <f>ROUND(C8*D8*F8,2)</f>
        <v>32.02</v>
      </c>
      <c r="H8" s="53">
        <f>ROUND(C8*D8*E8*F8,2)</f>
        <v>44.82</v>
      </c>
    </row>
    <row r="9" spans="1:8" ht="15">
      <c r="A9" s="33" t="s">
        <v>65</v>
      </c>
      <c r="B9" s="54" t="s">
        <v>66</v>
      </c>
      <c r="C9" s="49">
        <f>C8</f>
        <v>1141.37</v>
      </c>
      <c r="D9" s="50">
        <v>0.0308</v>
      </c>
      <c r="E9" s="51">
        <v>1.4</v>
      </c>
      <c r="F9" s="50">
        <f>ROUND(11/12,4)</f>
        <v>0.9167</v>
      </c>
      <c r="G9" s="52">
        <f>ROUND(C9*D9*F9,2)</f>
        <v>32.23</v>
      </c>
      <c r="H9" s="53">
        <f>ROUND(C9*D9*E9*F9,2)</f>
        <v>45.12</v>
      </c>
    </row>
    <row r="10" spans="1:8" ht="15">
      <c r="A10" s="33">
        <v>2</v>
      </c>
      <c r="B10" s="55" t="s">
        <v>8</v>
      </c>
      <c r="C10" s="56"/>
      <c r="D10" s="57"/>
      <c r="E10" s="58"/>
      <c r="F10" s="58"/>
      <c r="G10" s="59"/>
      <c r="H10" s="60"/>
    </row>
    <row r="11" spans="1:8" ht="15">
      <c r="A11" s="33" t="s">
        <v>9</v>
      </c>
      <c r="B11" s="55" t="s">
        <v>10</v>
      </c>
      <c r="C11" s="61"/>
      <c r="D11" s="44"/>
      <c r="E11" s="62"/>
      <c r="F11" s="62"/>
      <c r="G11" s="59">
        <f>SUM(G12:G13)</f>
        <v>77.81</v>
      </c>
      <c r="H11" s="63">
        <f>SUM(H12:H13)</f>
        <v>77.81</v>
      </c>
    </row>
    <row r="12" spans="1:8" ht="15">
      <c r="A12" s="33"/>
      <c r="B12" s="64" t="s">
        <v>11</v>
      </c>
      <c r="C12" s="49">
        <f>C5</f>
        <v>1141.37</v>
      </c>
      <c r="D12" s="65">
        <f>ROUND(D13*60/1000,4)</f>
        <v>0.06</v>
      </c>
      <c r="E12" s="66"/>
      <c r="F12" s="67"/>
      <c r="G12" s="52">
        <f>ROUND(C12*D12,2)</f>
        <v>68.48</v>
      </c>
      <c r="H12" s="52">
        <f>ROUND(C12*D12,2)</f>
        <v>68.48</v>
      </c>
    </row>
    <row r="13" spans="1:8" ht="15">
      <c r="A13" s="33"/>
      <c r="B13" s="64" t="s">
        <v>12</v>
      </c>
      <c r="C13" s="49">
        <v>9.33</v>
      </c>
      <c r="D13" s="65">
        <v>1</v>
      </c>
      <c r="E13" s="66"/>
      <c r="F13" s="67"/>
      <c r="G13" s="52">
        <f>ROUND(C13*D13,2)</f>
        <v>9.33</v>
      </c>
      <c r="H13" s="52">
        <f>ROUND(C13*D13,2)</f>
        <v>9.33</v>
      </c>
    </row>
    <row r="14" spans="1:8" ht="15">
      <c r="A14" s="33" t="s">
        <v>13</v>
      </c>
      <c r="B14" s="55" t="s">
        <v>67</v>
      </c>
      <c r="C14" s="56"/>
      <c r="D14" s="57"/>
      <c r="E14" s="68"/>
      <c r="F14" s="58"/>
      <c r="G14" s="59">
        <f>SUM(G15:G16)</f>
        <v>256.78000000000003</v>
      </c>
      <c r="H14" s="63">
        <f>SUM(H15:H16)</f>
        <v>269.096</v>
      </c>
    </row>
    <row r="15" spans="1:8" ht="25.5">
      <c r="A15" s="33"/>
      <c r="B15" s="64" t="s">
        <v>28</v>
      </c>
      <c r="C15" s="49">
        <f>C12</f>
        <v>1141.37</v>
      </c>
      <c r="D15" s="65">
        <f>ROUND(D16*60/1000,4)</f>
        <v>0.198</v>
      </c>
      <c r="E15" s="66"/>
      <c r="F15" s="67"/>
      <c r="G15" s="52">
        <f>ROUND(C15*D15,2)</f>
        <v>225.99</v>
      </c>
      <c r="H15" s="53">
        <f>ROUND(C15*D15,3)</f>
        <v>225.991</v>
      </c>
    </row>
    <row r="16" spans="1:8" ht="15">
      <c r="A16" s="33"/>
      <c r="B16" s="64" t="s">
        <v>29</v>
      </c>
      <c r="C16" s="49">
        <f>C13</f>
        <v>9.33</v>
      </c>
      <c r="D16" s="65">
        <v>3.3</v>
      </c>
      <c r="E16" s="66">
        <v>1.4</v>
      </c>
      <c r="F16" s="67"/>
      <c r="G16" s="52">
        <f>ROUND(C16*D16,2)</f>
        <v>30.79</v>
      </c>
      <c r="H16" s="53">
        <f>ROUND(C16*D16*E16,3)</f>
        <v>43.105</v>
      </c>
    </row>
    <row r="17" spans="1:8" ht="15">
      <c r="A17" s="33" t="s">
        <v>14</v>
      </c>
      <c r="B17" s="55" t="s">
        <v>68</v>
      </c>
      <c r="C17" s="49"/>
      <c r="D17" s="57"/>
      <c r="E17" s="68"/>
      <c r="F17" s="58"/>
      <c r="G17" s="59">
        <f>SUM(G18:G19)</f>
        <v>252.10999999999999</v>
      </c>
      <c r="H17" s="63">
        <f>SUM(H18:H19)</f>
        <v>264.203</v>
      </c>
    </row>
    <row r="18" spans="1:8" ht="25.5">
      <c r="A18" s="34"/>
      <c r="B18" s="64" t="s">
        <v>28</v>
      </c>
      <c r="C18" s="49">
        <f>C15</f>
        <v>1141.37</v>
      </c>
      <c r="D18" s="65">
        <f>ROUND(D19*60/1000,4)</f>
        <v>0.1944</v>
      </c>
      <c r="E18" s="66"/>
      <c r="F18" s="67"/>
      <c r="G18" s="52">
        <f>ROUND(C18*D18,2)</f>
        <v>221.88</v>
      </c>
      <c r="H18" s="53">
        <f>ROUND(C18*D18,3)</f>
        <v>221.882</v>
      </c>
    </row>
    <row r="19" spans="1:8" ht="15">
      <c r="A19" s="34"/>
      <c r="B19" s="64" t="s">
        <v>29</v>
      </c>
      <c r="C19" s="49">
        <f>C16</f>
        <v>9.33</v>
      </c>
      <c r="D19" s="65">
        <v>3.24</v>
      </c>
      <c r="E19" s="66">
        <v>1.4</v>
      </c>
      <c r="F19" s="67"/>
      <c r="G19" s="52">
        <f>ROUND(C19*D19,2)</f>
        <v>30.23</v>
      </c>
      <c r="H19" s="53">
        <f>ROUND(C19*D19*E19,3)</f>
        <v>42.321</v>
      </c>
    </row>
    <row r="20" spans="1:8" ht="15">
      <c r="A20" s="33" t="s">
        <v>15</v>
      </c>
      <c r="B20" s="55" t="s">
        <v>69</v>
      </c>
      <c r="C20" s="49"/>
      <c r="D20" s="57"/>
      <c r="E20" s="68"/>
      <c r="F20" s="58"/>
      <c r="G20" s="59">
        <f>SUM(G21:G22)</f>
        <v>248.22</v>
      </c>
      <c r="H20" s="63">
        <f>SUM(H21:H22)</f>
        <v>260.126</v>
      </c>
    </row>
    <row r="21" spans="1:8" ht="25.5">
      <c r="A21" s="34"/>
      <c r="B21" s="64" t="s">
        <v>28</v>
      </c>
      <c r="C21" s="49">
        <f>C18</f>
        <v>1141.37</v>
      </c>
      <c r="D21" s="65">
        <f>ROUND(D22*60/1000,4)</f>
        <v>0.1914</v>
      </c>
      <c r="E21" s="66"/>
      <c r="F21" s="67"/>
      <c r="G21" s="52">
        <f>ROUND(C21*D21,2)</f>
        <v>218.46</v>
      </c>
      <c r="H21" s="53">
        <f>ROUND(C21*D21,3)</f>
        <v>218.458</v>
      </c>
    </row>
    <row r="22" spans="1:8" ht="15">
      <c r="A22" s="34"/>
      <c r="B22" s="64" t="s">
        <v>29</v>
      </c>
      <c r="C22" s="49">
        <f>C19</f>
        <v>9.33</v>
      </c>
      <c r="D22" s="65">
        <v>3.19</v>
      </c>
      <c r="E22" s="66">
        <v>1.4</v>
      </c>
      <c r="F22" s="67"/>
      <c r="G22" s="52">
        <f>ROUND(C22*D22,2)</f>
        <v>29.76</v>
      </c>
      <c r="H22" s="53">
        <f>ROUND(C22*D22*E22,3)</f>
        <v>41.668</v>
      </c>
    </row>
    <row r="23" spans="1:8" ht="15">
      <c r="A23" s="33" t="s">
        <v>16</v>
      </c>
      <c r="B23" s="55" t="s">
        <v>70</v>
      </c>
      <c r="C23" s="69"/>
      <c r="D23" s="57"/>
      <c r="E23" s="68"/>
      <c r="F23" s="58"/>
      <c r="G23" s="59">
        <f>SUM(G24:G25)</f>
        <v>148.62</v>
      </c>
      <c r="H23" s="63">
        <f>SUM(H24:H25)</f>
        <v>155.749</v>
      </c>
    </row>
    <row r="24" spans="1:8" ht="25.5">
      <c r="A24" s="34"/>
      <c r="B24" s="64" t="s">
        <v>28</v>
      </c>
      <c r="C24" s="49">
        <f>C21</f>
        <v>1141.37</v>
      </c>
      <c r="D24" s="65">
        <f>ROUND(D25*60/1000,4)</f>
        <v>0.1146</v>
      </c>
      <c r="E24" s="66"/>
      <c r="F24" s="67"/>
      <c r="G24" s="52">
        <f>ROUND(C24*D24,2)</f>
        <v>130.8</v>
      </c>
      <c r="H24" s="53">
        <f>ROUND(C24*D24,3)</f>
        <v>130.801</v>
      </c>
    </row>
    <row r="25" spans="1:8" ht="15">
      <c r="A25" s="34"/>
      <c r="B25" s="64" t="s">
        <v>29</v>
      </c>
      <c r="C25" s="49">
        <f>C16</f>
        <v>9.33</v>
      </c>
      <c r="D25" s="65">
        <v>1.91</v>
      </c>
      <c r="E25" s="66">
        <v>1.4</v>
      </c>
      <c r="F25" s="67"/>
      <c r="G25" s="52">
        <f>ROUND(C25*D25,2)</f>
        <v>17.82</v>
      </c>
      <c r="H25" s="53">
        <f>ROUND(C25*D25*E25,3)</f>
        <v>24.948</v>
      </c>
    </row>
    <row r="26" spans="1:8" ht="15">
      <c r="A26" s="33" t="s">
        <v>17</v>
      </c>
      <c r="B26" s="55" t="s">
        <v>18</v>
      </c>
      <c r="C26" s="49"/>
      <c r="D26" s="57"/>
      <c r="E26" s="68"/>
      <c r="F26" s="58"/>
      <c r="G26" s="59">
        <f>SUM(G27:G28)</f>
        <v>2.4699999999999998</v>
      </c>
      <c r="H26" s="63">
        <f>SUM(H27:H28)</f>
        <v>2.469</v>
      </c>
    </row>
    <row r="27" spans="1:8" ht="25.5">
      <c r="A27" s="34"/>
      <c r="B27" s="64" t="s">
        <v>28</v>
      </c>
      <c r="C27" s="49">
        <f>C24</f>
        <v>1141.37</v>
      </c>
      <c r="D27" s="65">
        <f>ROUND(D28*60/1000,4)</f>
        <v>0.0019</v>
      </c>
      <c r="E27" s="66"/>
      <c r="F27" s="67"/>
      <c r="G27" s="52">
        <f>ROUND(C27*D27,2)</f>
        <v>2.17</v>
      </c>
      <c r="H27" s="53">
        <f>ROUND(C27*D27,3)</f>
        <v>2.169</v>
      </c>
    </row>
    <row r="28" spans="1:8" ht="15">
      <c r="A28" s="34"/>
      <c r="B28" s="64" t="s">
        <v>29</v>
      </c>
      <c r="C28" s="49">
        <f>C25</f>
        <v>9.33</v>
      </c>
      <c r="D28" s="65">
        <v>0.0319</v>
      </c>
      <c r="E28" s="66"/>
      <c r="F28" s="67"/>
      <c r="G28" s="52">
        <f>ROUND(C28*D28,2)</f>
        <v>0.3</v>
      </c>
      <c r="H28" s="53">
        <f>ROUND(C28*D28,2)</f>
        <v>0.3</v>
      </c>
    </row>
    <row r="29" spans="1:8" ht="15">
      <c r="A29" s="33">
        <v>3</v>
      </c>
      <c r="B29" s="55" t="s">
        <v>71</v>
      </c>
      <c r="C29" s="69">
        <v>43.58</v>
      </c>
      <c r="D29" s="57"/>
      <c r="E29" s="68"/>
      <c r="F29" s="58"/>
      <c r="G29" s="59"/>
      <c r="H29" s="70"/>
    </row>
    <row r="30" spans="1:8" ht="25.5">
      <c r="A30" s="33"/>
      <c r="B30" s="64" t="s">
        <v>72</v>
      </c>
      <c r="C30" s="49">
        <f>C29</f>
        <v>43.58</v>
      </c>
      <c r="D30" s="65">
        <v>4.26</v>
      </c>
      <c r="E30" s="66">
        <v>1.4</v>
      </c>
      <c r="F30" s="67"/>
      <c r="G30" s="52">
        <f>ROUND(C30*D30,2)</f>
        <v>185.65</v>
      </c>
      <c r="H30" s="53">
        <f>ROUND(C30*D30*E30,3)</f>
        <v>259.911</v>
      </c>
    </row>
    <row r="31" spans="1:8" ht="25.5">
      <c r="A31" s="33"/>
      <c r="B31" s="48" t="s">
        <v>73</v>
      </c>
      <c r="C31" s="49">
        <f>C30</f>
        <v>43.58</v>
      </c>
      <c r="D31" s="65">
        <v>4.22</v>
      </c>
      <c r="E31" s="66">
        <v>1.4</v>
      </c>
      <c r="F31" s="67"/>
      <c r="G31" s="52">
        <f>ROUND(C31*D31,2)</f>
        <v>183.91</v>
      </c>
      <c r="H31" s="53">
        <f>ROUND(C31*D31*E31,3)</f>
        <v>257.471</v>
      </c>
    </row>
    <row r="32" spans="1:8" ht="15">
      <c r="A32" s="33"/>
      <c r="B32" s="48" t="s">
        <v>74</v>
      </c>
      <c r="C32" s="49">
        <f>C31</f>
        <v>43.58</v>
      </c>
      <c r="D32" s="65">
        <v>4.17</v>
      </c>
      <c r="E32" s="66">
        <v>1.4</v>
      </c>
      <c r="F32" s="67"/>
      <c r="G32" s="52">
        <f>ROUND(C32*D32,2)</f>
        <v>181.73</v>
      </c>
      <c r="H32" s="53">
        <f>ROUND(C32*D32*E32,3)</f>
        <v>254.42</v>
      </c>
    </row>
    <row r="33" spans="1:8" ht="15">
      <c r="A33" s="34"/>
      <c r="B33" s="48" t="s">
        <v>75</v>
      </c>
      <c r="C33" s="49">
        <f>C31</f>
        <v>43.58</v>
      </c>
      <c r="D33" s="65">
        <v>2.97</v>
      </c>
      <c r="E33" s="66">
        <v>1.4</v>
      </c>
      <c r="F33" s="67"/>
      <c r="G33" s="52">
        <f>ROUND(C33*D33,2)</f>
        <v>129.43</v>
      </c>
      <c r="H33" s="53">
        <f>ROUND(C33*D33*E33,3)</f>
        <v>181.206</v>
      </c>
    </row>
    <row r="34" spans="1:8" ht="15">
      <c r="A34" s="33" t="s">
        <v>19</v>
      </c>
      <c r="B34" s="55" t="s">
        <v>20</v>
      </c>
      <c r="C34" s="69">
        <f>C29</f>
        <v>43.58</v>
      </c>
      <c r="D34" s="57">
        <v>0.0319</v>
      </c>
      <c r="E34" s="68"/>
      <c r="F34" s="58"/>
      <c r="G34" s="59">
        <f>ROUND(C34*D34,2)</f>
        <v>1.39</v>
      </c>
      <c r="H34" s="63">
        <f>ROUND(C34*D34,3)</f>
        <v>1.39</v>
      </c>
    </row>
    <row r="35" spans="1:8" ht="15">
      <c r="A35" s="33"/>
      <c r="B35" s="55"/>
      <c r="C35" s="107" t="s">
        <v>27</v>
      </c>
      <c r="D35" s="108"/>
      <c r="E35" s="108"/>
      <c r="F35" s="108"/>
      <c r="G35" s="108"/>
      <c r="H35" s="108"/>
    </row>
    <row r="36" spans="1:8" ht="15">
      <c r="A36" s="33">
        <v>4</v>
      </c>
      <c r="B36" s="55" t="s">
        <v>39</v>
      </c>
      <c r="C36" s="69">
        <v>27.39</v>
      </c>
      <c r="D36" s="57"/>
      <c r="E36" s="58"/>
      <c r="F36" s="58"/>
      <c r="G36" s="59"/>
      <c r="H36" s="63"/>
    </row>
    <row r="37" spans="1:8" ht="25.5">
      <c r="A37" s="33"/>
      <c r="B37" s="71" t="s">
        <v>76</v>
      </c>
      <c r="C37" s="49">
        <f>C36</f>
        <v>27.39</v>
      </c>
      <c r="D37" s="65">
        <v>7.56</v>
      </c>
      <c r="E37" s="67"/>
      <c r="F37" s="67"/>
      <c r="G37" s="52">
        <f>ROUND(C37*D37,2)</f>
        <v>207.07</v>
      </c>
      <c r="H37" s="53">
        <f>ROUND(C37*D37,2)</f>
        <v>207.07</v>
      </c>
    </row>
    <row r="38" spans="1:8" ht="25.5">
      <c r="A38" s="33"/>
      <c r="B38" s="71" t="s">
        <v>73</v>
      </c>
      <c r="C38" s="49">
        <f>C37</f>
        <v>27.39</v>
      </c>
      <c r="D38" s="65">
        <v>7.46</v>
      </c>
      <c r="E38" s="67"/>
      <c r="F38" s="67"/>
      <c r="G38" s="52">
        <f>ROUND(C38*D38,2)</f>
        <v>204.33</v>
      </c>
      <c r="H38" s="53">
        <f>ROUND(C38*D38,2)</f>
        <v>204.33</v>
      </c>
    </row>
    <row r="39" spans="1:8" ht="15">
      <c r="A39" s="33"/>
      <c r="B39" s="71" t="s">
        <v>77</v>
      </c>
      <c r="C39" s="49">
        <f>C38</f>
        <v>27.39</v>
      </c>
      <c r="D39" s="65">
        <v>7.36</v>
      </c>
      <c r="E39" s="67"/>
      <c r="F39" s="67"/>
      <c r="G39" s="52">
        <f>ROUND(C39*D39,2)</f>
        <v>201.59</v>
      </c>
      <c r="H39" s="53">
        <f>ROUND(C39*D39,2)</f>
        <v>201.59</v>
      </c>
    </row>
    <row r="40" spans="1:8" ht="15">
      <c r="A40" s="33"/>
      <c r="B40" s="71" t="s">
        <v>75</v>
      </c>
      <c r="C40" s="49">
        <f>C38</f>
        <v>27.39</v>
      </c>
      <c r="D40" s="65">
        <v>4.88</v>
      </c>
      <c r="E40" s="67"/>
      <c r="F40" s="67"/>
      <c r="G40" s="52">
        <f>ROUND(C40*D40,2)</f>
        <v>133.66</v>
      </c>
      <c r="H40" s="53">
        <f>ROUND(C40*D40,2)</f>
        <v>133.66</v>
      </c>
    </row>
    <row r="41" spans="1:8" ht="15.75" thickBot="1">
      <c r="A41" s="35">
        <v>5</v>
      </c>
      <c r="B41" s="72" t="s">
        <v>44</v>
      </c>
      <c r="C41" s="73">
        <v>1.58</v>
      </c>
      <c r="D41" s="74"/>
      <c r="E41" s="75"/>
      <c r="F41" s="75"/>
      <c r="G41" s="75"/>
      <c r="H41" s="76"/>
    </row>
    <row r="42" spans="1:8" ht="15.75" customHeight="1">
      <c r="A42" s="84" t="s">
        <v>21</v>
      </c>
      <c r="B42" s="84"/>
      <c r="C42" s="84"/>
      <c r="D42" s="84"/>
      <c r="E42" s="84"/>
      <c r="F42" s="84"/>
      <c r="G42" s="84"/>
      <c r="H42" s="3"/>
    </row>
    <row r="43" spans="1:8" ht="27.75" customHeight="1">
      <c r="A43" s="103" t="s">
        <v>78</v>
      </c>
      <c r="B43" s="103"/>
      <c r="C43" s="103"/>
      <c r="D43" s="103"/>
      <c r="E43" s="103"/>
      <c r="F43" s="103"/>
      <c r="G43" s="103"/>
      <c r="H43" s="103"/>
    </row>
    <row r="44" spans="1:8" ht="25.5" customHeight="1">
      <c r="A44" s="103" t="s">
        <v>79</v>
      </c>
      <c r="B44" s="103"/>
      <c r="C44" s="103"/>
      <c r="D44" s="103"/>
      <c r="E44" s="103"/>
      <c r="F44" s="103"/>
      <c r="G44" s="103"/>
      <c r="H44" s="103"/>
    </row>
    <row r="45" spans="1:8" ht="37.5" customHeight="1">
      <c r="A45" s="103" t="s">
        <v>80</v>
      </c>
      <c r="B45" s="103"/>
      <c r="C45" s="103"/>
      <c r="D45" s="103"/>
      <c r="E45" s="103"/>
      <c r="F45" s="103"/>
      <c r="G45" s="103"/>
      <c r="H45" s="103"/>
    </row>
    <row r="46" spans="1:8" ht="24" customHeight="1">
      <c r="A46" s="103" t="s">
        <v>81</v>
      </c>
      <c r="B46" s="103"/>
      <c r="C46" s="103"/>
      <c r="D46" s="103"/>
      <c r="E46" s="103"/>
      <c r="F46" s="103"/>
      <c r="G46" s="103"/>
      <c r="H46" s="103"/>
    </row>
    <row r="47" spans="1:7" ht="15.75">
      <c r="A47" s="77" t="s">
        <v>82</v>
      </c>
      <c r="B47" s="77"/>
      <c r="C47" s="77"/>
      <c r="D47" s="77"/>
      <c r="E47" s="77"/>
      <c r="F47" s="77"/>
      <c r="G47" s="77"/>
    </row>
    <row r="48" spans="1:7" ht="15.75">
      <c r="A48" s="77" t="s">
        <v>83</v>
      </c>
      <c r="B48"/>
      <c r="C48" s="77"/>
      <c r="D48" s="77"/>
      <c r="E48" s="77"/>
      <c r="F48" s="77"/>
      <c r="G48" s="77"/>
    </row>
    <row r="49" spans="1:7" ht="15.75">
      <c r="A49" s="77" t="s">
        <v>84</v>
      </c>
      <c r="B49" s="77"/>
      <c r="C49" s="77"/>
      <c r="D49" s="77"/>
      <c r="E49" s="77"/>
      <c r="F49" s="77"/>
      <c r="G49" s="77"/>
    </row>
    <row r="50" spans="1:7" ht="15.75">
      <c r="A50" s="77" t="s">
        <v>85</v>
      </c>
      <c r="B50" s="77"/>
      <c r="C50" s="77"/>
      <c r="D50" s="77"/>
      <c r="E50" s="77"/>
      <c r="F50" s="77"/>
      <c r="G50" s="77"/>
    </row>
    <row r="51" spans="1:7" ht="15.75">
      <c r="A51" s="77" t="s">
        <v>86</v>
      </c>
      <c r="B51" s="77"/>
      <c r="C51" s="77"/>
      <c r="D51" s="77"/>
      <c r="E51" s="77"/>
      <c r="F51" s="77"/>
      <c r="G51" s="77"/>
    </row>
  </sheetData>
  <sheetProtection/>
  <mergeCells count="10">
    <mergeCell ref="A43:H43"/>
    <mergeCell ref="A44:H44"/>
    <mergeCell ref="A45:H45"/>
    <mergeCell ref="A46:H46"/>
    <mergeCell ref="A1:H1"/>
    <mergeCell ref="A2:A3"/>
    <mergeCell ref="B2:B3"/>
    <mergeCell ref="C2:H2"/>
    <mergeCell ref="C35:H35"/>
    <mergeCell ref="A42:G42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0"/>
  <sheetViews>
    <sheetView view="pageBreakPreview" zoomScaleSheetLayoutView="100" zoomScalePageLayoutView="0" workbookViewId="0" topLeftCell="A19">
      <selection activeCell="C5" sqref="C5"/>
    </sheetView>
  </sheetViews>
  <sheetFormatPr defaultColWidth="9.140625" defaultRowHeight="15"/>
  <cols>
    <col min="1" max="1" width="9.140625" style="0" customWidth="1"/>
    <col min="3" max="3" width="33.57421875" style="0" customWidth="1"/>
    <col min="4" max="4" width="17.140625" style="0" customWidth="1"/>
  </cols>
  <sheetData>
    <row r="3" spans="2:10" ht="15">
      <c r="B3" s="131" t="s">
        <v>99</v>
      </c>
      <c r="C3" s="132"/>
      <c r="D3" s="132"/>
      <c r="E3" s="132"/>
      <c r="F3" s="132"/>
      <c r="G3" s="132"/>
      <c r="H3" s="132"/>
      <c r="I3" s="132"/>
      <c r="J3" s="132"/>
    </row>
    <row r="4" spans="2:10" ht="69" customHeight="1">
      <c r="B4" s="132"/>
      <c r="C4" s="132"/>
      <c r="D4" s="132"/>
      <c r="E4" s="132"/>
      <c r="F4" s="132"/>
      <c r="G4" s="132"/>
      <c r="H4" s="132"/>
      <c r="I4" s="132"/>
      <c r="J4" s="132"/>
    </row>
    <row r="5" spans="2:11" ht="20.25" customHeight="1">
      <c r="B5" s="133"/>
      <c r="C5" s="133"/>
      <c r="D5" s="133"/>
      <c r="E5" s="133"/>
      <c r="F5" s="133"/>
      <c r="G5" s="133"/>
      <c r="H5" s="134" t="s">
        <v>100</v>
      </c>
      <c r="I5" s="132"/>
      <c r="J5" s="132"/>
      <c r="K5" s="132"/>
    </row>
    <row r="6" spans="8:11" ht="15">
      <c r="H6" s="132"/>
      <c r="I6" s="132"/>
      <c r="J6" s="132"/>
      <c r="K6" s="132"/>
    </row>
    <row r="7" spans="8:11" ht="27" customHeight="1">
      <c r="H7" s="132"/>
      <c r="I7" s="132"/>
      <c r="J7" s="132"/>
      <c r="K7" s="132"/>
    </row>
    <row r="8" spans="2:11" ht="48" customHeight="1" thickBot="1">
      <c r="B8" s="135" t="s">
        <v>101</v>
      </c>
      <c r="C8" s="135"/>
      <c r="D8" s="135"/>
      <c r="E8" s="135"/>
      <c r="F8" s="135"/>
      <c r="G8" s="135"/>
      <c r="H8" s="135"/>
      <c r="I8" s="135"/>
      <c r="J8" s="135"/>
      <c r="K8" s="133"/>
    </row>
    <row r="9" spans="2:10" ht="28.5" customHeight="1" thickBot="1">
      <c r="B9" s="110" t="s">
        <v>87</v>
      </c>
      <c r="C9" s="114" t="s">
        <v>88</v>
      </c>
      <c r="D9" s="114" t="s">
        <v>89</v>
      </c>
      <c r="E9" s="114" t="s">
        <v>90</v>
      </c>
      <c r="F9" s="118" t="s">
        <v>91</v>
      </c>
      <c r="G9" s="117"/>
      <c r="H9" s="117"/>
      <c r="I9" s="117"/>
      <c r="J9" s="119"/>
    </row>
    <row r="10" spans="2:10" ht="15" customHeight="1">
      <c r="B10" s="111"/>
      <c r="C10" s="115"/>
      <c r="D10" s="115"/>
      <c r="E10" s="115"/>
      <c r="F10" s="120" t="s">
        <v>92</v>
      </c>
      <c r="G10" s="121"/>
      <c r="H10" s="121"/>
      <c r="I10" s="121"/>
      <c r="J10" s="113"/>
    </row>
    <row r="11" spans="2:10" ht="15.75" thickBot="1">
      <c r="B11" s="111"/>
      <c r="C11" s="115"/>
      <c r="D11" s="115"/>
      <c r="E11" s="115"/>
      <c r="F11" s="123" t="s">
        <v>93</v>
      </c>
      <c r="G11" s="122"/>
      <c r="H11" s="122"/>
      <c r="I11" s="122"/>
      <c r="J11" s="124"/>
    </row>
    <row r="12" spans="2:10" ht="30.75" thickBot="1">
      <c r="B12" s="112"/>
      <c r="C12" s="116"/>
      <c r="D12" s="116"/>
      <c r="E12" s="116"/>
      <c r="F12" s="109">
        <v>1</v>
      </c>
      <c r="G12" s="109">
        <v>2</v>
      </c>
      <c r="H12" s="109">
        <v>3</v>
      </c>
      <c r="I12" s="109">
        <v>4</v>
      </c>
      <c r="J12" s="109" t="s">
        <v>94</v>
      </c>
    </row>
    <row r="13" spans="2:10" ht="46.5" customHeight="1" thickBot="1">
      <c r="B13" s="126">
        <v>1</v>
      </c>
      <c r="C13" s="128" t="s">
        <v>95</v>
      </c>
      <c r="D13" s="114" t="s">
        <v>96</v>
      </c>
      <c r="E13" s="109">
        <v>1</v>
      </c>
      <c r="F13" s="109">
        <v>120</v>
      </c>
      <c r="G13" s="109">
        <v>74</v>
      </c>
      <c r="H13" s="109">
        <v>58</v>
      </c>
      <c r="I13" s="109">
        <v>47</v>
      </c>
      <c r="J13" s="109">
        <v>41</v>
      </c>
    </row>
    <row r="14" spans="2:10" ht="15.75" thickBot="1">
      <c r="B14" s="125"/>
      <c r="C14" s="129"/>
      <c r="D14" s="115"/>
      <c r="E14" s="109">
        <v>2</v>
      </c>
      <c r="F14" s="109">
        <v>155</v>
      </c>
      <c r="G14" s="109">
        <v>96</v>
      </c>
      <c r="H14" s="109">
        <v>74</v>
      </c>
      <c r="I14" s="109">
        <v>60</v>
      </c>
      <c r="J14" s="109">
        <v>53</v>
      </c>
    </row>
    <row r="15" spans="2:10" ht="15.75" thickBot="1">
      <c r="B15" s="125"/>
      <c r="C15" s="129"/>
      <c r="D15" s="115"/>
      <c r="E15" s="109">
        <v>3</v>
      </c>
      <c r="F15" s="109">
        <v>175</v>
      </c>
      <c r="G15" s="109">
        <v>109</v>
      </c>
      <c r="H15" s="109">
        <v>84</v>
      </c>
      <c r="I15" s="109">
        <v>68</v>
      </c>
      <c r="J15" s="109">
        <v>60</v>
      </c>
    </row>
    <row r="16" spans="2:10" ht="30.75" thickBot="1">
      <c r="B16" s="127"/>
      <c r="C16" s="130"/>
      <c r="D16" s="116"/>
      <c r="E16" s="109" t="s">
        <v>97</v>
      </c>
      <c r="F16" s="109">
        <v>190</v>
      </c>
      <c r="G16" s="109">
        <v>118</v>
      </c>
      <c r="H16" s="109">
        <v>91</v>
      </c>
      <c r="I16" s="109">
        <v>74</v>
      </c>
      <c r="J16" s="109">
        <v>65</v>
      </c>
    </row>
    <row r="17" spans="2:10" ht="59.25" customHeight="1" thickBot="1">
      <c r="B17" s="126">
        <v>2</v>
      </c>
      <c r="C17" s="128" t="s">
        <v>98</v>
      </c>
      <c r="D17" s="114" t="s">
        <v>96</v>
      </c>
      <c r="E17" s="109">
        <v>1</v>
      </c>
      <c r="F17" s="109">
        <v>163</v>
      </c>
      <c r="G17" s="109">
        <v>101</v>
      </c>
      <c r="H17" s="109">
        <v>78</v>
      </c>
      <c r="I17" s="109">
        <v>63</v>
      </c>
      <c r="J17" s="109">
        <v>55</v>
      </c>
    </row>
    <row r="18" spans="2:10" ht="15.75" thickBot="1">
      <c r="B18" s="125"/>
      <c r="C18" s="129"/>
      <c r="D18" s="115"/>
      <c r="E18" s="109">
        <v>2</v>
      </c>
      <c r="F18" s="109">
        <v>192</v>
      </c>
      <c r="G18" s="109">
        <v>119</v>
      </c>
      <c r="H18" s="109">
        <v>92</v>
      </c>
      <c r="I18" s="109">
        <v>75</v>
      </c>
      <c r="J18" s="109">
        <v>65</v>
      </c>
    </row>
    <row r="19" spans="2:10" ht="15.75" thickBot="1">
      <c r="B19" s="125"/>
      <c r="C19" s="129"/>
      <c r="D19" s="115"/>
      <c r="E19" s="109">
        <v>3</v>
      </c>
      <c r="F19" s="109">
        <v>210</v>
      </c>
      <c r="G19" s="109">
        <v>130</v>
      </c>
      <c r="H19" s="109">
        <v>101</v>
      </c>
      <c r="I19" s="109">
        <v>82</v>
      </c>
      <c r="J19" s="109">
        <v>71</v>
      </c>
    </row>
    <row r="20" spans="2:10" ht="30.75" thickBot="1">
      <c r="B20" s="127"/>
      <c r="C20" s="130"/>
      <c r="D20" s="116"/>
      <c r="E20" s="109" t="s">
        <v>97</v>
      </c>
      <c r="F20" s="109">
        <v>223</v>
      </c>
      <c r="G20" s="109">
        <v>138</v>
      </c>
      <c r="H20" s="109">
        <v>107</v>
      </c>
      <c r="I20" s="109">
        <v>87</v>
      </c>
      <c r="J20" s="109">
        <v>76</v>
      </c>
    </row>
    <row r="22" ht="11.25" customHeight="1"/>
    <row r="23" spans="2:11" ht="20.25" customHeight="1">
      <c r="B23" s="133"/>
      <c r="C23" s="133"/>
      <c r="D23" s="133"/>
      <c r="E23" s="133"/>
      <c r="F23" s="133"/>
      <c r="G23" s="133"/>
      <c r="H23" s="134" t="s">
        <v>102</v>
      </c>
      <c r="I23" s="132"/>
      <c r="J23" s="132"/>
      <c r="K23" s="132"/>
    </row>
    <row r="24" spans="8:11" ht="15">
      <c r="H24" s="132"/>
      <c r="I24" s="132"/>
      <c r="J24" s="132"/>
      <c r="K24" s="132"/>
    </row>
    <row r="25" spans="8:11" ht="41.25" customHeight="1">
      <c r="H25" s="132"/>
      <c r="I25" s="132"/>
      <c r="J25" s="132"/>
      <c r="K25" s="132"/>
    </row>
    <row r="26" spans="2:11" ht="33" customHeight="1">
      <c r="B26" s="136" t="s">
        <v>103</v>
      </c>
      <c r="C26" s="136"/>
      <c r="D26" s="136"/>
      <c r="E26" s="136"/>
      <c r="F26" s="136"/>
      <c r="G26" s="136"/>
      <c r="H26" s="136"/>
      <c r="I26" s="136"/>
      <c r="J26" s="136"/>
      <c r="K26" s="133"/>
    </row>
    <row r="27" spans="2:10" ht="15.75" thickBot="1">
      <c r="B27" s="137"/>
      <c r="C27" s="137"/>
      <c r="D27" s="137"/>
      <c r="E27" s="137"/>
      <c r="F27" s="137"/>
      <c r="G27" s="137"/>
      <c r="H27" s="137"/>
      <c r="I27" s="137"/>
      <c r="J27" s="137"/>
    </row>
    <row r="28" spans="2:5" ht="63.75" thickBot="1">
      <c r="B28" s="138" t="s">
        <v>87</v>
      </c>
      <c r="C28" s="139" t="s">
        <v>104</v>
      </c>
      <c r="D28" s="139" t="s">
        <v>89</v>
      </c>
      <c r="E28" s="139" t="s">
        <v>91</v>
      </c>
    </row>
    <row r="29" spans="2:5" ht="138.75" customHeight="1" thickBot="1">
      <c r="B29" s="140">
        <v>1</v>
      </c>
      <c r="C29" s="141" t="s">
        <v>105</v>
      </c>
      <c r="D29" s="142" t="s">
        <v>106</v>
      </c>
      <c r="E29" s="143">
        <v>2.14</v>
      </c>
    </row>
    <row r="30" spans="2:5" ht="137.25" customHeight="1" thickBot="1">
      <c r="B30" s="140">
        <v>2</v>
      </c>
      <c r="C30" s="141" t="s">
        <v>107</v>
      </c>
      <c r="D30" s="142" t="s">
        <v>106</v>
      </c>
      <c r="E30" s="143">
        <v>2.55</v>
      </c>
    </row>
  </sheetData>
  <sheetProtection/>
  <mergeCells count="18">
    <mergeCell ref="B3:J4"/>
    <mergeCell ref="H5:K7"/>
    <mergeCell ref="B8:J8"/>
    <mergeCell ref="H23:K25"/>
    <mergeCell ref="B26:J26"/>
    <mergeCell ref="B13:B16"/>
    <mergeCell ref="C13:C16"/>
    <mergeCell ref="D13:D16"/>
    <mergeCell ref="B17:B20"/>
    <mergeCell ref="C17:C20"/>
    <mergeCell ref="D17:D20"/>
    <mergeCell ref="B9:B12"/>
    <mergeCell ref="C9:C12"/>
    <mergeCell ref="D9:D12"/>
    <mergeCell ref="E9:E12"/>
    <mergeCell ref="F9:J9"/>
    <mergeCell ref="F10:J10"/>
    <mergeCell ref="F11:J11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"Жилищный трест"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Суббота Ю.В.</dc:creator>
  <cp:keywords/>
  <dc:description/>
  <cp:lastModifiedBy>JT209-1</cp:lastModifiedBy>
  <cp:lastPrinted>2016-02-05T04:46:31Z</cp:lastPrinted>
  <dcterms:created xsi:type="dcterms:W3CDTF">2016-02-04T07:33:09Z</dcterms:created>
  <dcterms:modified xsi:type="dcterms:W3CDTF">2017-02-13T03:44:30Z</dcterms:modified>
  <cp:category/>
  <cp:version/>
  <cp:contentType/>
  <cp:contentStatus/>
</cp:coreProperties>
</file>