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бщая\Совм отчеты бух бюдж доходн\Совместн отчет в УЭ (ежем до 20 числа)\2021 год\Для сайта\"/>
    </mc:Choice>
  </mc:AlternateContent>
  <bookViews>
    <workbookView xWindow="0" yWindow="0" windowWidth="9045" windowHeight="9255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1" hidden="1">расходы!$A$6:$E$55</definedName>
    <definedName name="Z_6943B490_3070_4625_8DEE_85B509FE6D1B_.wvu.PrintArea" localSheetId="1" hidden="1">расходы!$A$1:$E$55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расходы!$3:$4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расходы!$3:$4</definedName>
    <definedName name="_xlnm.Print_Titles" localSheetId="0">доходы!$10:$11</definedName>
    <definedName name="_xlnm.Print_Titles" localSheetId="2">источники!$3:$4</definedName>
    <definedName name="_xlnm.Print_Titles" localSheetId="1">расходы!$3:$4</definedName>
    <definedName name="_xlnm.Print_Area" localSheetId="0">доходы!$A$1:$D$70</definedName>
    <definedName name="_xlnm.Print_Area" localSheetId="2">источники!$A$1:$C$22</definedName>
    <definedName name="_xlnm.Print_Area" localSheetId="1">расходы!$A$1:$E$55</definedName>
  </definedNames>
  <calcPr calcId="152511"/>
  <customWorkbookViews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</customWorkbookViews>
</workbook>
</file>

<file path=xl/calcChain.xml><?xml version="1.0" encoding="utf-8"?>
<calcChain xmlns="http://schemas.openxmlformats.org/spreadsheetml/2006/main">
  <c r="B56" i="5" l="1"/>
  <c r="B55" i="5" s="1"/>
  <c r="C21" i="3" l="1"/>
  <c r="C20" i="3" s="1"/>
  <c r="C19" i="3" s="1"/>
  <c r="C17" i="3"/>
  <c r="C16" i="3" s="1"/>
  <c r="C15" i="3" s="1"/>
  <c r="C12" i="3"/>
  <c r="B12" i="3"/>
  <c r="C10" i="3"/>
  <c r="B10" i="3"/>
  <c r="B9" i="3" s="1"/>
  <c r="C9" i="3"/>
  <c r="D70" i="5"/>
  <c r="D68" i="5"/>
  <c r="C67" i="5"/>
  <c r="B67" i="5"/>
  <c r="D64" i="5"/>
  <c r="D63" i="5"/>
  <c r="D62" i="5"/>
  <c r="D61" i="5"/>
  <c r="D60" i="5"/>
  <c r="D59" i="5"/>
  <c r="D58" i="5"/>
  <c r="C56" i="5"/>
  <c r="C55" i="5" s="1"/>
  <c r="D52" i="5"/>
  <c r="D51" i="5"/>
  <c r="D50" i="5"/>
  <c r="C49" i="5"/>
  <c r="B49" i="5"/>
  <c r="D48" i="5"/>
  <c r="D46" i="5"/>
  <c r="D45" i="5"/>
  <c r="D43" i="5"/>
  <c r="C42" i="5"/>
  <c r="C41" i="5" s="1"/>
  <c r="B42" i="5"/>
  <c r="D40" i="5"/>
  <c r="D39" i="5"/>
  <c r="D38" i="5"/>
  <c r="D37" i="5"/>
  <c r="D36" i="5"/>
  <c r="D35" i="5"/>
  <c r="D34" i="5"/>
  <c r="C33" i="5"/>
  <c r="B33" i="5"/>
  <c r="B32" i="5"/>
  <c r="D31" i="5"/>
  <c r="D30" i="5"/>
  <c r="D29" i="5"/>
  <c r="C28" i="5"/>
  <c r="B28" i="5"/>
  <c r="D27" i="5"/>
  <c r="D26" i="5"/>
  <c r="C25" i="5"/>
  <c r="B25" i="5"/>
  <c r="D24" i="5"/>
  <c r="D22" i="5"/>
  <c r="D21" i="5"/>
  <c r="C20" i="5"/>
  <c r="B20" i="5"/>
  <c r="D19" i="5"/>
  <c r="C18" i="5"/>
  <c r="B18" i="5"/>
  <c r="D17" i="5"/>
  <c r="D16" i="5"/>
  <c r="C15" i="5"/>
  <c r="B15" i="5"/>
  <c r="D20" i="5" l="1"/>
  <c r="D49" i="5"/>
  <c r="C14" i="3"/>
  <c r="D67" i="5"/>
  <c r="D18" i="5"/>
  <c r="D15" i="5"/>
  <c r="C7" i="3"/>
  <c r="C5" i="3" s="1"/>
  <c r="C54" i="5"/>
  <c r="D56" i="5"/>
  <c r="C32" i="5"/>
  <c r="C14" i="5" s="1"/>
  <c r="D33" i="5"/>
  <c r="D28" i="5"/>
  <c r="D25" i="5"/>
  <c r="B54" i="5"/>
  <c r="D55" i="5"/>
  <c r="D42" i="5"/>
  <c r="B41" i="5"/>
  <c r="C12" i="5" l="1"/>
  <c r="D32" i="5"/>
  <c r="D54" i="5"/>
  <c r="D41" i="5"/>
  <c r="B14" i="5"/>
  <c r="B12" i="5"/>
  <c r="B18" i="3" s="1"/>
  <c r="D14" i="5" l="1"/>
  <c r="D12" i="5"/>
  <c r="B22" i="3" l="1"/>
  <c r="B21" i="3" s="1"/>
  <c r="B20" i="3" s="1"/>
  <c r="B19" i="3" s="1"/>
  <c r="B17" i="3"/>
  <c r="B16" i="3" s="1"/>
  <c r="B15" i="3" s="1"/>
  <c r="B7" i="3" l="1"/>
  <c r="B5" i="3" l="1"/>
</calcChain>
</file>

<file path=xl/sharedStrings.xml><?xml version="1.0" encoding="utf-8"?>
<sst xmlns="http://schemas.openxmlformats.org/spreadsheetml/2006/main" count="201" uniqueCount="187">
  <si>
    <t>Наименование показателя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</si>
  <si>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</si>
  <si>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</si>
  <si>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</si>
  <si>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</si>
  <si>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</si>
  <si>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</si>
  <si>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</si>
  <si>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</si>
  <si>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</si>
  <si>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</si>
  <si>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</si>
  <si>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</si>
  <si>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</si>
  <si>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</si>
  <si>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</si>
  <si>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</si>
  <si>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</si>
  <si>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</si>
  <si>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</si>
  <si>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</si>
  <si>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</si>
  <si>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</si>
  <si>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</si>
  <si>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</si>
  <si>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</si>
  <si>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</si>
  <si>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</si>
  <si>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</si>
  <si>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</si>
  <si>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</si>
  <si>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</si>
  <si>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</si>
  <si>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</si>
  <si>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</si>
  <si>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</si>
  <si>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</si>
  <si>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</si>
  <si>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</si>
  <si>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</si>
  <si>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</si>
  <si>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</si>
  <si>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</si>
  <si>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</si>
  <si>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</si>
  <si>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</si>
  <si>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</si>
  <si>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</si>
  <si>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</si>
  <si>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</si>
  <si>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</si>
  <si>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</si>
  <si>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</si>
  <si>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</si>
  <si>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</si>
  <si>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</si>
  <si>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</si>
  <si>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</si>
  <si>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</si>
  <si>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</si>
  <si>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</si>
  <si>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</si>
  <si>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</si>
  <si>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</si>
  <si>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</si>
  <si>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</si>
  <si>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</si>
  <si>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</si>
  <si>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</si>
  <si>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</si>
  <si>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</si>
  <si>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</si>
  <si>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</si>
  <si>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</si>
  <si>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</si>
  <si>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</si>
  <si>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</si>
  <si>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</si>
  <si>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</si>
  <si>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</si>
  <si>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</si>
  <si>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</si>
  <si>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</si>
  <si>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</si>
  <si>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 xml:space="preserve">в том числе: 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</si>
  <si>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</si>
  <si>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</si>
  <si>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</si>
  <si>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</si>
  <si>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</si>
  <si>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</si>
  <si>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</si>
  <si>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</si>
  <si>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</si>
  <si>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</si>
  <si>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</si>
  <si>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</si>
  <si>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</si>
  <si>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</si>
  <si>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</si>
  <si>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</si>
  <si>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</si>
  <si>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</si>
  <si>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</si>
  <si>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</si>
  <si>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</si>
  <si>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</si>
  <si>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</si>
  <si>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</si>
  <si>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</si>
  <si>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</si>
  <si>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</si>
  <si>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</si>
  <si>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</si>
  <si>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</si>
  <si>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</si>
  <si>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</si>
  <si>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</si>
  <si>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</si>
  <si>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</si>
  <si>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</si>
  <si>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</si>
  <si>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</si>
  <si>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</si>
  <si>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</si>
  <si>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</si>
  <si>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размещение отходов производства и потребления     </t>
  </si>
  <si>
    <t xml:space="preserve">ДОХОДЫ ОТ ПРОДАЖИ МАТЕРИАЛЬНЫХ И НЕМАТЕРИАЛЬНЫХ АКТИВОВ 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</si>
  <si>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</si>
  <si>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</si>
  <si>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</si>
  <si>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</si>
  <si>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>Прочие субсидии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</si>
  <si>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</si>
  <si>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</si>
  <si>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</si>
  <si>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</si>
  <si>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</si>
  <si>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</si>
  <si>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 xml:space="preserve">Отчет об исполнении  бюджета муниципального образования город Норильск      
</t>
  </si>
  <si>
    <t>0703</t>
  </si>
  <si>
    <t>Дополнительное образование детей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</si>
  <si>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</si>
  <si>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</si>
  <si>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Субсидии бюджетам бюджетной системы Российской Федерации (межбюджетные субсидии)  </t>
  </si>
  <si>
    <t xml:space="preserve">Субвенции бюджетам бюджетной системы Российской Федерации </t>
  </si>
  <si>
    <t xml:space="preserve">Прочие безвозмездные поступления 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</si>
  <si>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</si>
  <si>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</si>
  <si>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</si>
  <si>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</si>
  <si>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</si>
  <si>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Иные межбюджетные трансферты</t>
  </si>
  <si>
    <t>Судебная система</t>
  </si>
  <si>
    <t>0105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</si>
  <si>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</si>
  <si>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</si>
  <si>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 xml:space="preserve"> - </t>
  </si>
  <si>
    <t>Субсидии бюджетам на реализацию программ формирования современной городской среды</t>
  </si>
  <si>
    <t>0603</t>
  </si>
  <si>
    <t>0600</t>
  </si>
  <si>
    <t>Охрана объектов растительного и животного мира и среды их обитания</t>
  </si>
  <si>
    <t>ОХРАНА ОКРУЖАЮЩЕЙ СРЕДЫ</t>
  </si>
  <si>
    <t>1201</t>
  </si>
  <si>
    <t>Телевидение и радиовещание</t>
  </si>
  <si>
    <t xml:space="preserve">Плата за сбросы загрязняющих веществ в водные объекты   </t>
  </si>
  <si>
    <t>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</si>
  <si>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</si>
  <si>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</si>
  <si>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</si>
  <si>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</si>
  <si>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</si>
  <si>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</si>
  <si>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</si>
  <si>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0705</t>
  </si>
  <si>
    <t>Профессиональная подготовка, переподготовка и повышение квалификации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</si>
  <si>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</si>
  <si>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Обслуживание государственного (муниципального) внутреннего долга</t>
  </si>
  <si>
    <t>Субсидии бюджетам на реализацию мероприятий по обеспечению жильем молодых семей</t>
  </si>
  <si>
    <t>1300</t>
  </si>
  <si>
    <t>0602</t>
  </si>
  <si>
    <t>0605</t>
  </si>
  <si>
    <t>Сбор, удаление отходов и очистка сточных вод</t>
  </si>
  <si>
    <t>Другие вопросы в области охраны окружающей среды</t>
  </si>
  <si>
    <t>по состоянию на 1 сентября 2021 г.</t>
  </si>
  <si>
    <t>Код расхода по бюджетной классификации</t>
  </si>
  <si>
    <t>5=4/3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</si>
</sst>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_-* #,##0.0_р_._-;\-* #,##0.0_р_._-;_-* &quot;-&quot;?_р_._-;_-@_-"/>
    <numFmt numFmtId="167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8" fillId="0" borderId="0"/>
    <xf numFmtId="0" fontId="18" fillId="0" borderId="0"/>
    <xf numFmtId="0" fontId="23" fillId="0" borderId="0"/>
    <xf numFmtId="0" fontId="26" fillId="0" borderId="0"/>
  </cellStyleXfs>
  <cellXfs count="1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Border="1"/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11" fillId="0" borderId="0" xfId="0" applyFont="1" applyBorder="1" applyAlignment="1"/>
    <xf numFmtId="0" fontId="5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/>
    </xf>
    <xf numFmtId="0" fontId="0" fillId="0" borderId="0" xfId="0" applyFont="1"/>
    <xf numFmtId="166" fontId="3" fillId="0" borderId="1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7" fontId="0" fillId="0" borderId="0" xfId="0" applyNumberFormat="1"/>
    <xf numFmtId="167" fontId="15" fillId="0" borderId="1" xfId="0" applyNumberFormat="1" applyFont="1" applyFill="1" applyBorder="1" applyAlignment="1">
      <alignment horizontal="center" vertical="center"/>
    </xf>
    <xf numFmtId="167" fontId="15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/>
    </xf>
    <xf numFmtId="167" fontId="0" fillId="0" borderId="0" xfId="0" applyNumberFormat="1" applyFont="1"/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6" fontId="0" fillId="0" borderId="0" xfId="0" applyNumberFormat="1" applyFont="1"/>
    <xf numFmtId="0" fontId="1" fillId="0" borderId="0" xfId="0" applyFont="1" applyFill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167" fontId="11" fillId="3" borderId="1" xfId="0" applyNumberFormat="1" applyFont="1" applyFill="1" applyBorder="1" applyAlignment="1">
      <alignment horizontal="center" vertical="center"/>
    </xf>
    <xf numFmtId="167" fontId="11" fillId="0" borderId="8" xfId="0" applyNumberFormat="1" applyFont="1" applyFill="1" applyBorder="1" applyAlignment="1">
      <alignment horizontal="center" vertical="center"/>
    </xf>
    <xf numFmtId="4" fontId="22" fillId="0" borderId="0" xfId="0" applyNumberFormat="1" applyFont="1"/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49" fontId="21" fillId="0" borderId="7" xfId="1" applyNumberFormat="1" applyFont="1" applyFill="1" applyBorder="1" applyAlignment="1">
      <alignment horizontal="justify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166" fontId="14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3" fillId="2" borderId="1" xfId="0" applyNumberFormat="1" applyFont="1" applyFill="1" applyBorder="1" applyAlignment="1">
      <alignment horizontal="center" vertical="center" wrapText="1"/>
    </xf>
    <xf numFmtId="166" fontId="14" fillId="2" borderId="5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 applyProtection="1">
      <alignment horizontal="left" vertical="center" wrapText="1"/>
    </xf>
    <xf numFmtId="166" fontId="6" fillId="0" borderId="5" xfId="0" applyNumberFormat="1" applyFont="1" applyFill="1" applyBorder="1" applyAlignment="1">
      <alignment horizontal="center" wrapText="1"/>
    </xf>
    <xf numFmtId="0" fontId="0" fillId="0" borderId="0" xfId="0" applyBorder="1"/>
    <xf numFmtId="0" fontId="18" fillId="0" borderId="0" xfId="0" applyFont="1" applyFill="1" applyBorder="1" applyAlignment="1">
      <alignment horizontal="right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7" fillId="0" borderId="0" xfId="0" applyFont="1" applyBorder="1" applyAlignment="1"/>
    <xf numFmtId="0" fontId="25" fillId="0" borderId="0" xfId="0" applyFont="1" applyFill="1"/>
    <xf numFmtId="0" fontId="11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/>
    <xf numFmtId="4" fontId="11" fillId="0" borderId="0" xfId="0" applyNumberFormat="1" applyFont="1" applyFill="1" applyBorder="1"/>
    <xf numFmtId="0" fontId="11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1"/>
    <cellStyle name="Обычный 3" xfId="3"/>
    <cellStyle name="Обычный 4" xfId="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Y72"/>
  <sheetViews>
    <sheetView tabSelected="1" view="pageBreakPreview" zoomScaleNormal="100" zoomScaleSheetLayoutView="100" workbookViewId="0">
      <pane xSplit="1" ySplit="11" topLeftCell="B12" activePane="bottomRight" state="frozen"/>
      <selection pane="topRight" activeCell="D1" sqref="D1"/>
      <selection pane="bottomLeft" activeCell="A12" sqref="A12"/>
      <selection pane="bottomRight" activeCell="A57" sqref="A57:XFD57"/>
    </sheetView>
  </sheetViews>
  <sheetFormatPr defaultRowHeight="15" x14ac:dyDescent="0.25"/>
  <cols>
    <col min="1" max="1" width="58.140625" customWidth="1"/>
    <col min="2" max="2" width="12.140625" bestFit="1" customWidth="1"/>
    <col min="3" max="3" width="13.7109375" style="29" customWidth="1"/>
    <col min="4" max="4" width="11.42578125" customWidth="1"/>
    <col min="5" max="5" width="12.85546875" customWidth="1"/>
    <col min="6" max="6" width="11.28515625" customWidth="1"/>
  </cols>
  <sheetData>
    <row r="1" spans="1:181" x14ac:dyDescent="0.25">
      <c r="A1" s="64"/>
      <c r="B1" s="64"/>
      <c r="C1" s="80"/>
      <c r="D1" s="65"/>
    </row>
    <row r="2" spans="1:181" x14ac:dyDescent="0.25">
      <c r="A2" s="66"/>
      <c r="B2" s="66"/>
      <c r="C2" s="81"/>
      <c r="D2" s="6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</row>
    <row r="3" spans="1:181" ht="15.75" x14ac:dyDescent="0.25">
      <c r="A3" s="106" t="s">
        <v>139</v>
      </c>
      <c r="B3" s="106"/>
      <c r="C3" s="106"/>
      <c r="D3" s="106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</row>
    <row r="4" spans="1:181" ht="15.75" x14ac:dyDescent="0.25">
      <c r="A4" s="107" t="s">
        <v>184</v>
      </c>
      <c r="B4" s="107"/>
      <c r="C4" s="107"/>
      <c r="D4" s="10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6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9"/>
      <c r="EE4" s="9"/>
      <c r="EF4" s="9"/>
      <c r="EG4" s="9"/>
      <c r="EH4" s="9"/>
      <c r="EI4" s="9"/>
      <c r="EJ4" s="9"/>
      <c r="EK4" s="9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</row>
    <row r="5" spans="1:181" x14ac:dyDescent="0.25">
      <c r="A5" s="64"/>
      <c r="B5" s="68"/>
      <c r="C5" s="8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6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9"/>
      <c r="EE5" s="9"/>
      <c r="EF5" s="9"/>
      <c r="EG5" s="9"/>
      <c r="EH5" s="9"/>
      <c r="EI5" s="9"/>
      <c r="EJ5" s="9"/>
      <c r="EK5" s="9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</row>
    <row r="6" spans="1:181" x14ac:dyDescent="0.25">
      <c r="A6" s="5" t="s">
        <v>138</v>
      </c>
      <c r="B6" s="5"/>
      <c r="C6" s="83"/>
      <c r="D6" s="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6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9"/>
      <c r="EE6" s="9"/>
      <c r="EF6" s="9"/>
      <c r="EG6" s="9"/>
      <c r="EH6" s="9"/>
      <c r="EI6" s="9"/>
      <c r="EJ6" s="9"/>
      <c r="EK6" s="9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</row>
    <row r="7" spans="1:181" x14ac:dyDescent="0.25">
      <c r="A7" s="5" t="s">
        <v>82</v>
      </c>
      <c r="B7" s="5"/>
      <c r="C7" s="84"/>
      <c r="D7" s="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9"/>
      <c r="EE7" s="9"/>
      <c r="EF7" s="9"/>
      <c r="EG7" s="9"/>
      <c r="EH7" s="9"/>
      <c r="EI7" s="9"/>
      <c r="EJ7" s="9"/>
      <c r="EK7" s="9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</row>
    <row r="8" spans="1:181" x14ac:dyDescent="0.25">
      <c r="A8" s="5"/>
      <c r="B8" s="5"/>
      <c r="C8" s="84"/>
      <c r="D8" s="5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9"/>
      <c r="EE8" s="9"/>
      <c r="EF8" s="9"/>
      <c r="EG8" s="9"/>
      <c r="EH8" s="9"/>
      <c r="EI8" s="9"/>
      <c r="EJ8" s="9"/>
      <c r="EK8" s="9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</row>
    <row r="9" spans="1:181" ht="19.5" x14ac:dyDescent="0.25">
      <c r="A9" s="105" t="s">
        <v>137</v>
      </c>
      <c r="B9" s="105"/>
      <c r="C9" s="105"/>
      <c r="D9" s="105"/>
      <c r="E9" s="25"/>
      <c r="F9" s="25"/>
      <c r="G9" s="25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9"/>
      <c r="EE9" s="9"/>
      <c r="EF9" s="9"/>
      <c r="EG9" s="9"/>
      <c r="EH9" s="9"/>
      <c r="EI9" s="9"/>
      <c r="EJ9" s="9"/>
      <c r="EK9" s="9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</row>
    <row r="10" spans="1:181" ht="33.75" x14ac:dyDescent="0.25">
      <c r="A10" s="24" t="s">
        <v>0</v>
      </c>
      <c r="B10" s="22" t="s">
        <v>80</v>
      </c>
      <c r="C10" s="30" t="s">
        <v>2</v>
      </c>
      <c r="D10" s="22" t="s">
        <v>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9"/>
      <c r="EE10" s="9"/>
      <c r="EF10" s="9"/>
      <c r="EG10" s="9"/>
      <c r="EH10" s="9"/>
      <c r="EI10" s="9"/>
      <c r="EJ10" s="9"/>
      <c r="EK10" s="9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</row>
    <row r="11" spans="1:181" ht="15.75" thickBot="1" x14ac:dyDescent="0.3">
      <c r="A11" s="24">
        <v>1</v>
      </c>
      <c r="B11" s="39">
        <v>2</v>
      </c>
      <c r="C11" s="85">
        <v>3</v>
      </c>
      <c r="D11" s="40">
        <v>4</v>
      </c>
    </row>
    <row r="12" spans="1:181" x14ac:dyDescent="0.25">
      <c r="A12" s="71" t="s">
        <v>81</v>
      </c>
      <c r="B12" s="28">
        <f>B15+B18+B20+B25+B28+B32+B41+B48+B49+B52+B53+B54</f>
        <v>20764562.200000003</v>
      </c>
      <c r="C12" s="28">
        <f>C15+C18+C20+C25+C28+C32+C41+C48+C49+C52+C53+C54</f>
        <v>15749591.958300002</v>
      </c>
      <c r="D12" s="32">
        <f>C12/B12</f>
        <v>0.75848418120272243</v>
      </c>
      <c r="E12" s="26"/>
    </row>
    <row r="13" spans="1:181" x14ac:dyDescent="0.25">
      <c r="A13" s="70" t="s">
        <v>5</v>
      </c>
      <c r="B13" s="30"/>
      <c r="C13" s="30"/>
      <c r="D13" s="33"/>
    </row>
    <row r="14" spans="1:181" x14ac:dyDescent="0.25">
      <c r="A14" s="72" t="s">
        <v>101</v>
      </c>
      <c r="B14" s="27">
        <f>B15+B18+B20+B25+B28+B32+B41+B48+B49+B52+B53</f>
        <v>12661983.600000001</v>
      </c>
      <c r="C14" s="27">
        <f>C15+C18+C20+C25+C28+C32+C41+C48+C49+C52+C53</f>
        <v>10349899.058300002</v>
      </c>
      <c r="D14" s="33">
        <f t="shared" ref="D14:D22" si="0">C14/B14</f>
        <v>0.81739949957761759</v>
      </c>
      <c r="E14" s="26"/>
    </row>
    <row r="15" spans="1:181" x14ac:dyDescent="0.25">
      <c r="A15" s="72" t="s">
        <v>102</v>
      </c>
      <c r="B15" s="31">
        <f>B16+B17</f>
        <v>9506906.6999999993</v>
      </c>
      <c r="C15" s="31">
        <f>C16+C17</f>
        <v>7637925.1000000006</v>
      </c>
      <c r="D15" s="34">
        <f t="shared" si="0"/>
        <v>0.80340802124417621</v>
      </c>
      <c r="E15" s="26"/>
    </row>
    <row r="16" spans="1:181" x14ac:dyDescent="0.25">
      <c r="A16" s="70" t="s">
        <v>99</v>
      </c>
      <c r="B16" s="31">
        <v>5296754</v>
      </c>
      <c r="C16" s="31">
        <v>4624351.4000000004</v>
      </c>
      <c r="D16" s="34">
        <f t="shared" si="0"/>
        <v>0.87305383636846268</v>
      </c>
    </row>
    <row r="17" spans="1:5" x14ac:dyDescent="0.25">
      <c r="A17" s="70" t="s">
        <v>100</v>
      </c>
      <c r="B17" s="31">
        <v>4210152.7</v>
      </c>
      <c r="C17" s="100">
        <v>3013573.7</v>
      </c>
      <c r="D17" s="34">
        <f t="shared" si="0"/>
        <v>0.71578726823851302</v>
      </c>
    </row>
    <row r="18" spans="1:5" ht="22.5" x14ac:dyDescent="0.25">
      <c r="A18" s="73" t="s">
        <v>103</v>
      </c>
      <c r="B18" s="31">
        <f>B19</f>
        <v>22260.799999999999</v>
      </c>
      <c r="C18" s="27">
        <f>C19</f>
        <v>14344.1</v>
      </c>
      <c r="D18" s="33">
        <f t="shared" si="0"/>
        <v>0.64436588083087765</v>
      </c>
    </row>
    <row r="19" spans="1:5" ht="22.5" x14ac:dyDescent="0.25">
      <c r="A19" s="74" t="s">
        <v>104</v>
      </c>
      <c r="B19" s="31">
        <v>22260.799999999999</v>
      </c>
      <c r="C19" s="31">
        <v>14344.1</v>
      </c>
      <c r="D19" s="34">
        <f t="shared" si="0"/>
        <v>0.64436588083087765</v>
      </c>
    </row>
    <row r="20" spans="1:5" x14ac:dyDescent="0.25">
      <c r="A20" s="72" t="s">
        <v>105</v>
      </c>
      <c r="B20" s="31">
        <f>B21+B22+B23+B24</f>
        <v>400438.30000000005</v>
      </c>
      <c r="C20" s="27">
        <f>C21+C22+C23+C24</f>
        <v>426037.7</v>
      </c>
      <c r="D20" s="33">
        <f t="shared" si="0"/>
        <v>1.0639284504004736</v>
      </c>
    </row>
    <row r="21" spans="1:5" ht="22.5" x14ac:dyDescent="0.25">
      <c r="A21" s="74" t="s">
        <v>167</v>
      </c>
      <c r="B21" s="31">
        <v>358665.9</v>
      </c>
      <c r="C21" s="31">
        <v>362780.7</v>
      </c>
      <c r="D21" s="34">
        <f t="shared" si="0"/>
        <v>1.011472515229354</v>
      </c>
    </row>
    <row r="22" spans="1:5" x14ac:dyDescent="0.25">
      <c r="A22" s="74" t="s">
        <v>106</v>
      </c>
      <c r="B22" s="31">
        <v>23091.5</v>
      </c>
      <c r="C22" s="31">
        <v>16937.599999999999</v>
      </c>
      <c r="D22" s="34">
        <f t="shared" si="0"/>
        <v>0.73349933958382951</v>
      </c>
    </row>
    <row r="23" spans="1:5" x14ac:dyDescent="0.25">
      <c r="A23" s="70" t="s">
        <v>107</v>
      </c>
      <c r="B23" s="31">
        <v>0</v>
      </c>
      <c r="C23" s="31">
        <v>1</v>
      </c>
      <c r="D23" s="37" t="s">
        <v>136</v>
      </c>
      <c r="E23" s="69"/>
    </row>
    <row r="24" spans="1:5" ht="22.5" x14ac:dyDescent="0.25">
      <c r="A24" s="74" t="s">
        <v>108</v>
      </c>
      <c r="B24" s="31">
        <v>18680.900000000001</v>
      </c>
      <c r="C24" s="31">
        <v>46318.400000000001</v>
      </c>
      <c r="D24" s="34">
        <f t="shared" ref="D24:D43" si="1">C24/B24</f>
        <v>2.4794522747833345</v>
      </c>
    </row>
    <row r="25" spans="1:5" x14ac:dyDescent="0.25">
      <c r="A25" s="72" t="s">
        <v>109</v>
      </c>
      <c r="B25" s="31">
        <f>B26+B27</f>
        <v>77395.599999999991</v>
      </c>
      <c r="C25" s="27">
        <f>C26+C27</f>
        <v>29654</v>
      </c>
      <c r="D25" s="33">
        <f t="shared" si="1"/>
        <v>0.38314839603284945</v>
      </c>
    </row>
    <row r="26" spans="1:5" x14ac:dyDescent="0.25">
      <c r="A26" s="70" t="s">
        <v>110</v>
      </c>
      <c r="B26" s="31">
        <v>61392.7</v>
      </c>
      <c r="C26" s="31">
        <v>21122</v>
      </c>
      <c r="D26" s="34">
        <f t="shared" si="1"/>
        <v>0.34404741931858351</v>
      </c>
    </row>
    <row r="27" spans="1:5" x14ac:dyDescent="0.25">
      <c r="A27" s="70" t="s">
        <v>111</v>
      </c>
      <c r="B27" s="31">
        <v>16002.9</v>
      </c>
      <c r="C27" s="31">
        <v>8532</v>
      </c>
      <c r="D27" s="34">
        <f t="shared" si="1"/>
        <v>0.53315336595242113</v>
      </c>
    </row>
    <row r="28" spans="1:5" x14ac:dyDescent="0.25">
      <c r="A28" s="72" t="s">
        <v>112</v>
      </c>
      <c r="B28" s="31">
        <f>B29+B30+B31</f>
        <v>66977.299999999988</v>
      </c>
      <c r="C28" s="27">
        <f>C29+C30+C31</f>
        <v>44647.3</v>
      </c>
      <c r="D28" s="33">
        <f t="shared" si="1"/>
        <v>0.66660346117266611</v>
      </c>
    </row>
    <row r="29" spans="1:5" ht="22.5" x14ac:dyDescent="0.25">
      <c r="A29" s="74" t="s">
        <v>113</v>
      </c>
      <c r="B29" s="31">
        <v>43400.6</v>
      </c>
      <c r="C29" s="31">
        <v>28975.3</v>
      </c>
      <c r="D29" s="34">
        <f t="shared" si="1"/>
        <v>0.66762441072243239</v>
      </c>
    </row>
    <row r="30" spans="1:5" ht="33.75" x14ac:dyDescent="0.25">
      <c r="A30" s="74" t="s">
        <v>168</v>
      </c>
      <c r="B30" s="31">
        <v>21.7</v>
      </c>
      <c r="C30" s="31">
        <v>12</v>
      </c>
      <c r="D30" s="34">
        <f t="shared" si="1"/>
        <v>0.55299539170506917</v>
      </c>
    </row>
    <row r="31" spans="1:5" ht="22.5" x14ac:dyDescent="0.25">
      <c r="A31" s="74" t="s">
        <v>114</v>
      </c>
      <c r="B31" s="31">
        <v>23555</v>
      </c>
      <c r="C31" s="31">
        <v>15660</v>
      </c>
      <c r="D31" s="34">
        <f t="shared" si="1"/>
        <v>0.66482700063680744</v>
      </c>
    </row>
    <row r="32" spans="1:5" ht="22.5" x14ac:dyDescent="0.25">
      <c r="A32" s="73" t="s">
        <v>115</v>
      </c>
      <c r="B32" s="31">
        <f>B33+B38+B39+B40</f>
        <v>774998.8</v>
      </c>
      <c r="C32" s="27">
        <f>C33+C40</f>
        <v>558771.6</v>
      </c>
      <c r="D32" s="33">
        <f t="shared" si="1"/>
        <v>0.72099672928525815</v>
      </c>
    </row>
    <row r="33" spans="1:4" ht="56.25" x14ac:dyDescent="0.25">
      <c r="A33" s="74" t="s">
        <v>116</v>
      </c>
      <c r="B33" s="31">
        <f>B34+B35+B36+B37</f>
        <v>672269.3</v>
      </c>
      <c r="C33" s="31">
        <f>C34+C35+C36+C37+C39</f>
        <v>494503.5</v>
      </c>
      <c r="D33" s="34">
        <f t="shared" si="1"/>
        <v>0.73557352685895361</v>
      </c>
    </row>
    <row r="34" spans="1:4" ht="45" x14ac:dyDescent="0.25">
      <c r="A34" s="74" t="s">
        <v>117</v>
      </c>
      <c r="B34" s="31">
        <v>540059.80000000005</v>
      </c>
      <c r="C34" s="31">
        <v>406840.3</v>
      </c>
      <c r="D34" s="34">
        <f t="shared" si="1"/>
        <v>0.75332453924546861</v>
      </c>
    </row>
    <row r="35" spans="1:4" ht="56.25" x14ac:dyDescent="0.25">
      <c r="A35" s="74" t="s">
        <v>118</v>
      </c>
      <c r="B35" s="31">
        <v>1773.3</v>
      </c>
      <c r="C35" s="31">
        <v>1437.7</v>
      </c>
      <c r="D35" s="34">
        <f t="shared" si="1"/>
        <v>0.8107483223368861</v>
      </c>
    </row>
    <row r="36" spans="1:4" ht="56.25" x14ac:dyDescent="0.25">
      <c r="A36" s="74" t="s">
        <v>176</v>
      </c>
      <c r="B36" s="31">
        <v>1127.2</v>
      </c>
      <c r="C36" s="31">
        <v>1055.7</v>
      </c>
      <c r="D36" s="34">
        <f t="shared" si="1"/>
        <v>0.93656848828956707</v>
      </c>
    </row>
    <row r="37" spans="1:4" ht="22.5" x14ac:dyDescent="0.25">
      <c r="A37" s="74" t="s">
        <v>119</v>
      </c>
      <c r="B37" s="31">
        <v>129309</v>
      </c>
      <c r="C37" s="31">
        <v>84411</v>
      </c>
      <c r="D37" s="34">
        <f t="shared" si="1"/>
        <v>0.65278518896596527</v>
      </c>
    </row>
    <row r="38" spans="1:4" x14ac:dyDescent="0.25">
      <c r="A38" s="74" t="s">
        <v>120</v>
      </c>
      <c r="B38" s="31">
        <v>0</v>
      </c>
      <c r="C38" s="31">
        <v>0</v>
      </c>
      <c r="D38" s="34" t="e">
        <f t="shared" si="1"/>
        <v>#DIV/0!</v>
      </c>
    </row>
    <row r="39" spans="1:4" ht="33.75" x14ac:dyDescent="0.25">
      <c r="A39" s="74" t="s">
        <v>169</v>
      </c>
      <c r="B39" s="31">
        <v>561.5</v>
      </c>
      <c r="C39" s="31">
        <v>758.8</v>
      </c>
      <c r="D39" s="34">
        <f t="shared" si="1"/>
        <v>1.351380231522707</v>
      </c>
    </row>
    <row r="40" spans="1:4" ht="56.25" x14ac:dyDescent="0.25">
      <c r="A40" s="74" t="s">
        <v>121</v>
      </c>
      <c r="B40" s="31">
        <v>102168</v>
      </c>
      <c r="C40" s="31">
        <v>64268.1</v>
      </c>
      <c r="D40" s="34">
        <f t="shared" si="1"/>
        <v>0.62904334038054965</v>
      </c>
    </row>
    <row r="41" spans="1:4" x14ac:dyDescent="0.25">
      <c r="A41" s="73" t="s">
        <v>122</v>
      </c>
      <c r="B41" s="31">
        <f>B42</f>
        <v>343764.7</v>
      </c>
      <c r="C41" s="27">
        <f>C42</f>
        <v>278002.5</v>
      </c>
      <c r="D41" s="33">
        <f t="shared" si="1"/>
        <v>0.80869996250342169</v>
      </c>
    </row>
    <row r="42" spans="1:4" x14ac:dyDescent="0.25">
      <c r="A42" s="74" t="s">
        <v>123</v>
      </c>
      <c r="B42" s="31">
        <f>B43+B44+B45+B46+B47</f>
        <v>343764.7</v>
      </c>
      <c r="C42" s="31">
        <f>C43+C44+C45+C46+C47</f>
        <v>278002.5</v>
      </c>
      <c r="D42" s="34">
        <f t="shared" si="1"/>
        <v>0.80869996250342169</v>
      </c>
    </row>
    <row r="43" spans="1:4" ht="22.5" x14ac:dyDescent="0.25">
      <c r="A43" s="74" t="s">
        <v>124</v>
      </c>
      <c r="B43" s="31">
        <v>12018.3</v>
      </c>
      <c r="C43" s="31">
        <v>9787</v>
      </c>
      <c r="D43" s="34">
        <f t="shared" si="1"/>
        <v>0.814341462602864</v>
      </c>
    </row>
    <row r="44" spans="1:4" ht="22.5" x14ac:dyDescent="0.25">
      <c r="A44" s="74" t="s">
        <v>125</v>
      </c>
      <c r="B44" s="31">
        <v>0</v>
      </c>
      <c r="C44" s="31"/>
      <c r="D44" s="34" t="s">
        <v>136</v>
      </c>
    </row>
    <row r="45" spans="1:4" x14ac:dyDescent="0.25">
      <c r="A45" s="74" t="s">
        <v>165</v>
      </c>
      <c r="B45" s="31">
        <v>112814.8</v>
      </c>
      <c r="C45" s="31">
        <v>97053.6</v>
      </c>
      <c r="D45" s="34">
        <f>C45/B45</f>
        <v>0.86029138020897966</v>
      </c>
    </row>
    <row r="46" spans="1:4" x14ac:dyDescent="0.25">
      <c r="A46" s="74" t="s">
        <v>126</v>
      </c>
      <c r="B46" s="31">
        <v>218931.6</v>
      </c>
      <c r="C46" s="31">
        <v>171161.9</v>
      </c>
      <c r="D46" s="34">
        <f>C46/B46</f>
        <v>0.78180536752118013</v>
      </c>
    </row>
    <row r="47" spans="1:4" ht="22.5" x14ac:dyDescent="0.25">
      <c r="A47" s="75" t="s">
        <v>151</v>
      </c>
      <c r="B47" s="31">
        <v>0</v>
      </c>
      <c r="C47" s="31">
        <v>0</v>
      </c>
      <c r="D47" s="37" t="s">
        <v>136</v>
      </c>
    </row>
    <row r="48" spans="1:4" ht="22.5" x14ac:dyDescent="0.25">
      <c r="A48" s="73" t="s">
        <v>166</v>
      </c>
      <c r="B48" s="31">
        <v>1187.4000000000001</v>
      </c>
      <c r="C48" s="27">
        <v>18128.3</v>
      </c>
      <c r="D48" s="33">
        <f>C48/B48</f>
        <v>15.267222502947615</v>
      </c>
    </row>
    <row r="49" spans="1:6" ht="22.5" x14ac:dyDescent="0.25">
      <c r="A49" s="73" t="s">
        <v>127</v>
      </c>
      <c r="B49" s="31">
        <f>B50+B51</f>
        <v>168672.8</v>
      </c>
      <c r="C49" s="27">
        <f>C50+C51</f>
        <v>159153.5583</v>
      </c>
      <c r="D49" s="33">
        <f>C49/B49</f>
        <v>0.94356386032602779</v>
      </c>
    </row>
    <row r="50" spans="1:6" ht="56.25" x14ac:dyDescent="0.25">
      <c r="A50" s="74" t="s">
        <v>148</v>
      </c>
      <c r="B50" s="31">
        <v>165672.79999999999</v>
      </c>
      <c r="C50" s="31">
        <v>145432</v>
      </c>
      <c r="D50" s="34">
        <f>C50/B50</f>
        <v>0.87782665591454967</v>
      </c>
    </row>
    <row r="51" spans="1:6" ht="22.5" x14ac:dyDescent="0.25">
      <c r="A51" s="74" t="s">
        <v>149</v>
      </c>
      <c r="B51" s="31">
        <v>3000</v>
      </c>
      <c r="C51" s="31">
        <v>13721.558300000001</v>
      </c>
      <c r="D51" s="34">
        <f>C51/B51</f>
        <v>4.5738527666666666</v>
      </c>
    </row>
    <row r="52" spans="1:6" x14ac:dyDescent="0.25">
      <c r="A52" s="73" t="s">
        <v>128</v>
      </c>
      <c r="B52" s="31">
        <v>1299381.2</v>
      </c>
      <c r="C52" s="27">
        <v>1183256.1000000001</v>
      </c>
      <c r="D52" s="33">
        <f>C52/B52</f>
        <v>0.91063046009900728</v>
      </c>
    </row>
    <row r="53" spans="1:6" x14ac:dyDescent="0.25">
      <c r="A53" s="73" t="s">
        <v>129</v>
      </c>
      <c r="B53" s="31">
        <v>0</v>
      </c>
      <c r="C53" s="31">
        <v>-21.2</v>
      </c>
      <c r="D53" s="34" t="s">
        <v>136</v>
      </c>
    </row>
    <row r="54" spans="1:6" x14ac:dyDescent="0.25">
      <c r="A54" s="73" t="s">
        <v>130</v>
      </c>
      <c r="B54" s="27">
        <f>B55+B64+B65+B66+B69+B70+B67</f>
        <v>8102578.6000000006</v>
      </c>
      <c r="C54" s="27">
        <f>C55+C64+C65+C66+C69+C70+C67</f>
        <v>5399692.9000000004</v>
      </c>
      <c r="D54" s="33">
        <f>C54/B54</f>
        <v>0.66641660224067434</v>
      </c>
    </row>
    <row r="55" spans="1:6" ht="22.5" x14ac:dyDescent="0.25">
      <c r="A55" s="73" t="s">
        <v>131</v>
      </c>
      <c r="B55" s="31">
        <f>B56+B62+B63</f>
        <v>7946249.4000000004</v>
      </c>
      <c r="C55" s="31">
        <f>C56+C62+C63</f>
        <v>5240719</v>
      </c>
      <c r="D55" s="34">
        <f>C55/B55</f>
        <v>0.65952108173196777</v>
      </c>
      <c r="E55" s="26"/>
      <c r="F55" s="26"/>
    </row>
    <row r="56" spans="1:6" ht="22.5" x14ac:dyDescent="0.25">
      <c r="A56" s="74" t="s">
        <v>144</v>
      </c>
      <c r="B56" s="31">
        <f>B57+B58+B59+B60+B61</f>
        <v>1233482.8</v>
      </c>
      <c r="C56" s="31">
        <f>C57+C58+C59+C60+C61</f>
        <v>842617</v>
      </c>
      <c r="D56" s="34">
        <f>C56/B56</f>
        <v>0.68312018619148962</v>
      </c>
    </row>
    <row r="57" spans="1:6" s="29" customFormat="1" ht="33.75" x14ac:dyDescent="0.25">
      <c r="A57" s="75" t="s">
        <v>170</v>
      </c>
      <c r="B57" s="31"/>
      <c r="C57" s="31">
        <v>0</v>
      </c>
      <c r="D57" s="34"/>
    </row>
    <row r="58" spans="1:6" s="29" customFormat="1" ht="33.75" x14ac:dyDescent="0.25">
      <c r="A58" s="75" t="s">
        <v>171</v>
      </c>
      <c r="B58" s="31">
        <v>230711.2</v>
      </c>
      <c r="C58" s="31">
        <v>68181.3</v>
      </c>
      <c r="D58" s="34">
        <f>C58/B58</f>
        <v>0.29552661509280864</v>
      </c>
    </row>
    <row r="59" spans="1:6" s="29" customFormat="1" ht="22.5" x14ac:dyDescent="0.25">
      <c r="A59" s="75" t="s">
        <v>178</v>
      </c>
      <c r="B59" s="31">
        <v>10809</v>
      </c>
      <c r="C59" s="31">
        <v>10656.7</v>
      </c>
      <c r="D59" s="34">
        <f>C59/B59</f>
        <v>0.98590988990655937</v>
      </c>
    </row>
    <row r="60" spans="1:6" s="29" customFormat="1" ht="22.5" x14ac:dyDescent="0.25">
      <c r="A60" s="75" t="s">
        <v>158</v>
      </c>
      <c r="B60" s="31">
        <v>65854.600000000006</v>
      </c>
      <c r="C60" s="31">
        <v>7933.6</v>
      </c>
      <c r="D60" s="34">
        <f>C60/B60</f>
        <v>0.12047146288945647</v>
      </c>
    </row>
    <row r="61" spans="1:6" x14ac:dyDescent="0.25">
      <c r="A61" s="74" t="s">
        <v>132</v>
      </c>
      <c r="B61" s="31">
        <v>926108</v>
      </c>
      <c r="C61" s="31">
        <v>755845.4</v>
      </c>
      <c r="D61" s="34">
        <f t="shared" ref="D61:D70" si="2">C61/B61</f>
        <v>0.81615254376379431</v>
      </c>
    </row>
    <row r="62" spans="1:6" x14ac:dyDescent="0.25">
      <c r="A62" s="74" t="s">
        <v>145</v>
      </c>
      <c r="B62" s="31">
        <v>6475734.9000000004</v>
      </c>
      <c r="C62" s="31">
        <v>4254517.0999999996</v>
      </c>
      <c r="D62" s="34">
        <f t="shared" si="2"/>
        <v>0.65699371047446664</v>
      </c>
      <c r="E62" s="48"/>
    </row>
    <row r="63" spans="1:6" x14ac:dyDescent="0.25">
      <c r="A63" s="74" t="s">
        <v>152</v>
      </c>
      <c r="B63" s="31">
        <v>237031.7</v>
      </c>
      <c r="C63" s="31">
        <v>143584.9</v>
      </c>
      <c r="D63" s="34">
        <f t="shared" si="2"/>
        <v>0.60576243599484791</v>
      </c>
    </row>
    <row r="64" spans="1:6" ht="22.5" hidden="1" x14ac:dyDescent="0.25">
      <c r="A64" s="75" t="s">
        <v>133</v>
      </c>
      <c r="B64" s="46">
        <v>0</v>
      </c>
      <c r="C64" s="31">
        <v>0</v>
      </c>
      <c r="D64" s="34" t="e">
        <f t="shared" si="2"/>
        <v>#DIV/0!</v>
      </c>
    </row>
    <row r="65" spans="1:4" hidden="1" x14ac:dyDescent="0.25">
      <c r="A65" s="75" t="s">
        <v>134</v>
      </c>
      <c r="B65" s="46">
        <v>0</v>
      </c>
      <c r="C65" s="31">
        <v>0</v>
      </c>
      <c r="D65" s="34" t="s">
        <v>157</v>
      </c>
    </row>
    <row r="66" spans="1:4" hidden="1" x14ac:dyDescent="0.25">
      <c r="A66" s="75" t="s">
        <v>146</v>
      </c>
      <c r="B66" s="31">
        <v>0</v>
      </c>
      <c r="C66" s="31">
        <v>0</v>
      </c>
      <c r="D66" s="34" t="s">
        <v>157</v>
      </c>
    </row>
    <row r="67" spans="1:4" x14ac:dyDescent="0.25">
      <c r="A67" s="62" t="s">
        <v>155</v>
      </c>
      <c r="B67" s="27">
        <f>B68</f>
        <v>317866</v>
      </c>
      <c r="C67" s="27">
        <f>C68</f>
        <v>317866</v>
      </c>
      <c r="D67" s="33">
        <f t="shared" si="2"/>
        <v>1</v>
      </c>
    </row>
    <row r="68" spans="1:4" ht="22.5" x14ac:dyDescent="0.25">
      <c r="A68" s="74" t="s">
        <v>156</v>
      </c>
      <c r="B68" s="31">
        <v>317866</v>
      </c>
      <c r="C68" s="31">
        <v>317866</v>
      </c>
      <c r="D68" s="34">
        <f t="shared" si="2"/>
        <v>1</v>
      </c>
    </row>
    <row r="69" spans="1:4" ht="22.5" x14ac:dyDescent="0.25">
      <c r="A69" s="74" t="s">
        <v>147</v>
      </c>
      <c r="B69" s="31">
        <v>0</v>
      </c>
      <c r="C69" s="31">
        <v>31165.5</v>
      </c>
      <c r="D69" s="37" t="s">
        <v>136</v>
      </c>
    </row>
    <row r="70" spans="1:4" ht="23.25" thickBot="1" x14ac:dyDescent="0.3">
      <c r="A70" s="76" t="s">
        <v>135</v>
      </c>
      <c r="B70" s="47">
        <v>-161536.79999999999</v>
      </c>
      <c r="C70" s="47">
        <v>-190057.60000000001</v>
      </c>
      <c r="D70" s="34">
        <f t="shared" si="2"/>
        <v>1.1765591493702985</v>
      </c>
    </row>
    <row r="72" spans="1:4" x14ac:dyDescent="0.25">
      <c r="B72" s="26"/>
    </row>
  </sheetData>
  <customSheetViews>
    <customSheetView guid="{A4D09F0F-4C69-4056-BD3D-99C01656B021}" topLeftCell="A36">
      <selection activeCell="C44" sqref="C44"/>
      <pageMargins left="0.7" right="0.7" top="0.75" bottom="0.75" header="0.3" footer="0.3"/>
    </customSheetView>
    <customSheetView guid="{6943B490-3070-4625-8DEE-85B509FE6D1B}" topLeftCell="A36">
      <selection activeCell="C44" sqref="C44"/>
      <pageMargins left="0.7" right="0.7" top="0.75" bottom="0.75" header="0.3" footer="0.3"/>
    </customSheetView>
  </customSheetViews>
  <mergeCells count="3">
    <mergeCell ref="A9:D9"/>
    <mergeCell ref="A3:D3"/>
    <mergeCell ref="A4:D4"/>
  </mergeCells>
  <pageMargins left="0.31496062992125984" right="0" top="0.35433070866141736" bottom="0.35433070866141736" header="0.31496062992125984" footer="0.31496062992125984"/>
  <pageSetup paperSize="9" fitToHeight="2" orientation="portrait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57"/>
  <sheetViews>
    <sheetView view="pageBreakPreview" zoomScale="86" zoomScaleNormal="85" zoomScaleSheetLayoutView="86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A15" sqref="A15"/>
    </sheetView>
  </sheetViews>
  <sheetFormatPr defaultColWidth="9.140625" defaultRowHeight="15" x14ac:dyDescent="0.25"/>
  <cols>
    <col min="1" max="1" width="64" style="86" customWidth="1"/>
    <col min="2" max="2" width="16.28515625" style="87" customWidth="1"/>
    <col min="3" max="3" width="22.85546875" style="87" customWidth="1"/>
    <col min="4" max="4" width="17.140625" style="77" customWidth="1"/>
    <col min="5" max="5" width="17.85546875" style="87" customWidth="1"/>
    <col min="6" max="10" width="9.140625" style="86"/>
    <col min="11" max="11" width="9.140625" style="86" customWidth="1"/>
    <col min="12" max="16384" width="9.140625" style="86"/>
  </cols>
  <sheetData>
    <row r="1" spans="1:5" ht="19.5" x14ac:dyDescent="0.25">
      <c r="A1" s="108" t="s">
        <v>79</v>
      </c>
      <c r="B1" s="108"/>
      <c r="C1" s="108"/>
      <c r="D1" s="108"/>
      <c r="E1" s="108"/>
    </row>
    <row r="2" spans="1:5" ht="15.75" thickBot="1" x14ac:dyDescent="0.3">
      <c r="C2" s="77"/>
    </row>
    <row r="3" spans="1:5" ht="57" x14ac:dyDescent="0.25">
      <c r="A3" s="101" t="s">
        <v>0</v>
      </c>
      <c r="B3" s="110" t="s">
        <v>185</v>
      </c>
      <c r="C3" s="102" t="s">
        <v>1</v>
      </c>
      <c r="D3" s="35" t="s">
        <v>2</v>
      </c>
      <c r="E3" s="102" t="s">
        <v>3</v>
      </c>
    </row>
    <row r="4" spans="1:5" s="88" customFormat="1" ht="13.5" thickBot="1" x14ac:dyDescent="0.3">
      <c r="A4" s="111">
        <v>1</v>
      </c>
      <c r="B4" s="112">
        <v>2</v>
      </c>
      <c r="C4" s="113">
        <v>3</v>
      </c>
      <c r="D4" s="113">
        <v>4</v>
      </c>
      <c r="E4" s="113" t="s">
        <v>186</v>
      </c>
    </row>
    <row r="5" spans="1:5" s="91" customFormat="1" ht="15.75" x14ac:dyDescent="0.25">
      <c r="A5" s="89" t="s">
        <v>4</v>
      </c>
      <c r="B5" s="104"/>
      <c r="C5" s="63">
        <v>24048111.999999993</v>
      </c>
      <c r="D5" s="63">
        <v>12280229.75</v>
      </c>
      <c r="E5" s="90">
        <v>0.51065255143522303</v>
      </c>
    </row>
    <row r="6" spans="1:5" ht="15.75" x14ac:dyDescent="0.25">
      <c r="A6" s="92" t="s">
        <v>5</v>
      </c>
      <c r="B6" s="93"/>
      <c r="C6" s="16"/>
      <c r="D6" s="16"/>
      <c r="E6" s="94"/>
    </row>
    <row r="7" spans="1:5" s="42" customFormat="1" x14ac:dyDescent="0.25">
      <c r="A7" s="43" t="s">
        <v>43</v>
      </c>
      <c r="B7" s="36" t="s">
        <v>6</v>
      </c>
      <c r="C7" s="15">
        <v>3008634</v>
      </c>
      <c r="D7" s="15">
        <v>1488992.2000000002</v>
      </c>
      <c r="E7" s="95">
        <v>0.49490639273504194</v>
      </c>
    </row>
    <row r="8" spans="1:5" s="42" customFormat="1" ht="28.5" x14ac:dyDescent="0.25">
      <c r="A8" s="45" t="s">
        <v>44</v>
      </c>
      <c r="B8" s="36" t="s">
        <v>7</v>
      </c>
      <c r="C8" s="15">
        <v>10939.4</v>
      </c>
      <c r="D8" s="15">
        <v>5606.0999999999995</v>
      </c>
      <c r="E8" s="95">
        <v>0.51246869115307969</v>
      </c>
    </row>
    <row r="9" spans="1:5" s="42" customFormat="1" ht="42.75" x14ac:dyDescent="0.25">
      <c r="A9" s="45" t="s">
        <v>45</v>
      </c>
      <c r="B9" s="36" t="s">
        <v>8</v>
      </c>
      <c r="C9" s="15">
        <v>123375.1</v>
      </c>
      <c r="D9" s="15">
        <v>76009.8</v>
      </c>
      <c r="E9" s="95">
        <v>0.61608703863259284</v>
      </c>
    </row>
    <row r="10" spans="1:5" s="42" customFormat="1" ht="42.75" x14ac:dyDescent="0.25">
      <c r="A10" s="45" t="s">
        <v>46</v>
      </c>
      <c r="B10" s="36" t="s">
        <v>9</v>
      </c>
      <c r="C10" s="15">
        <v>1014049.8</v>
      </c>
      <c r="D10" s="15">
        <v>601667.5</v>
      </c>
      <c r="E10" s="95">
        <v>0.59333131370865611</v>
      </c>
    </row>
    <row r="11" spans="1:5" s="42" customFormat="1" x14ac:dyDescent="0.25">
      <c r="A11" s="44" t="s">
        <v>153</v>
      </c>
      <c r="B11" s="36" t="s">
        <v>154</v>
      </c>
      <c r="C11" s="15">
        <v>35.299999999999997</v>
      </c>
      <c r="D11" s="15">
        <v>0</v>
      </c>
      <c r="E11" s="95">
        <v>0</v>
      </c>
    </row>
    <row r="12" spans="1:5" s="42" customFormat="1" ht="42.75" x14ac:dyDescent="0.25">
      <c r="A12" s="45" t="s">
        <v>150</v>
      </c>
      <c r="B12" s="36" t="s">
        <v>10</v>
      </c>
      <c r="C12" s="15">
        <v>114841.7</v>
      </c>
      <c r="D12" s="15">
        <v>75534.3</v>
      </c>
      <c r="E12" s="95">
        <v>0.65772537327469038</v>
      </c>
    </row>
    <row r="13" spans="1:5" s="42" customFormat="1" x14ac:dyDescent="0.25">
      <c r="A13" s="45" t="s">
        <v>47</v>
      </c>
      <c r="B13" s="36" t="s">
        <v>11</v>
      </c>
      <c r="C13" s="15">
        <v>28047.200000000001</v>
      </c>
      <c r="D13" s="15">
        <v>0</v>
      </c>
      <c r="E13" s="95">
        <v>0</v>
      </c>
    </row>
    <row r="14" spans="1:5" s="42" customFormat="1" x14ac:dyDescent="0.25">
      <c r="A14" s="45" t="s">
        <v>48</v>
      </c>
      <c r="B14" s="36" t="s">
        <v>12</v>
      </c>
      <c r="C14" s="15">
        <v>1717345.5</v>
      </c>
      <c r="D14" s="15">
        <v>730174.5</v>
      </c>
      <c r="E14" s="95">
        <v>0.42517623856119807</v>
      </c>
    </row>
    <row r="15" spans="1:5" s="42" customFormat="1" ht="28.5" x14ac:dyDescent="0.25">
      <c r="A15" s="45" t="s">
        <v>49</v>
      </c>
      <c r="B15" s="36" t="s">
        <v>13</v>
      </c>
      <c r="C15" s="15">
        <v>410261</v>
      </c>
      <c r="D15" s="15">
        <v>213959.8</v>
      </c>
      <c r="E15" s="95">
        <v>0.52152117798182129</v>
      </c>
    </row>
    <row r="16" spans="1:5" s="42" customFormat="1" ht="28.5" x14ac:dyDescent="0.25">
      <c r="A16" s="45" t="s">
        <v>50</v>
      </c>
      <c r="B16" s="36" t="s">
        <v>14</v>
      </c>
      <c r="C16" s="15">
        <v>80544.2</v>
      </c>
      <c r="D16" s="15">
        <v>41328.300000000003</v>
      </c>
      <c r="E16" s="95">
        <v>0.51311329679852802</v>
      </c>
    </row>
    <row r="17" spans="1:5" s="42" customFormat="1" ht="42.75" x14ac:dyDescent="0.25">
      <c r="A17" s="44" t="s">
        <v>173</v>
      </c>
      <c r="B17" s="36" t="s">
        <v>172</v>
      </c>
      <c r="C17" s="15">
        <v>329716.8</v>
      </c>
      <c r="D17" s="15">
        <v>172631.5</v>
      </c>
      <c r="E17" s="95">
        <v>0.52357508019002974</v>
      </c>
    </row>
    <row r="18" spans="1:5" s="42" customFormat="1" x14ac:dyDescent="0.25">
      <c r="A18" s="45" t="s">
        <v>51</v>
      </c>
      <c r="B18" s="36" t="s">
        <v>15</v>
      </c>
      <c r="C18" s="15">
        <v>3667204.8999999994</v>
      </c>
      <c r="D18" s="15">
        <v>1704492.6</v>
      </c>
      <c r="E18" s="95">
        <v>0.46479339073745246</v>
      </c>
    </row>
    <row r="19" spans="1:5" s="42" customFormat="1" x14ac:dyDescent="0.25">
      <c r="A19" s="45" t="s">
        <v>52</v>
      </c>
      <c r="B19" s="36" t="s">
        <v>16</v>
      </c>
      <c r="C19" s="15">
        <v>965935.8</v>
      </c>
      <c r="D19" s="15">
        <v>447583.7</v>
      </c>
      <c r="E19" s="95">
        <v>0.46336795882293624</v>
      </c>
    </row>
    <row r="20" spans="1:5" s="42" customFormat="1" x14ac:dyDescent="0.25">
      <c r="A20" s="45" t="s">
        <v>53</v>
      </c>
      <c r="B20" s="36" t="s">
        <v>17</v>
      </c>
      <c r="C20" s="15">
        <v>2671006.0999999996</v>
      </c>
      <c r="D20" s="15">
        <v>1250891.8</v>
      </c>
      <c r="E20" s="95">
        <v>0.46832232992653977</v>
      </c>
    </row>
    <row r="21" spans="1:5" s="42" customFormat="1" x14ac:dyDescent="0.25">
      <c r="A21" s="45" t="s">
        <v>54</v>
      </c>
      <c r="B21" s="36" t="s">
        <v>18</v>
      </c>
      <c r="C21" s="15">
        <v>30263</v>
      </c>
      <c r="D21" s="15">
        <v>6017.1</v>
      </c>
      <c r="E21" s="95">
        <v>0.19882695040148038</v>
      </c>
    </row>
    <row r="22" spans="1:5" s="42" customFormat="1" x14ac:dyDescent="0.25">
      <c r="A22" s="45" t="s">
        <v>55</v>
      </c>
      <c r="B22" s="36" t="s">
        <v>19</v>
      </c>
      <c r="C22" s="15">
        <v>2797499.4</v>
      </c>
      <c r="D22" s="15">
        <v>941493.70000000019</v>
      </c>
      <c r="E22" s="95">
        <v>0.33654831168149679</v>
      </c>
    </row>
    <row r="23" spans="1:5" s="42" customFormat="1" x14ac:dyDescent="0.25">
      <c r="A23" s="45" t="s">
        <v>56</v>
      </c>
      <c r="B23" s="36" t="s">
        <v>20</v>
      </c>
      <c r="C23" s="15">
        <v>1678119.5</v>
      </c>
      <c r="D23" s="15">
        <v>542819.4</v>
      </c>
      <c r="E23" s="95">
        <v>0.32346885904132572</v>
      </c>
    </row>
    <row r="24" spans="1:5" s="42" customFormat="1" x14ac:dyDescent="0.25">
      <c r="A24" s="45" t="s">
        <v>57</v>
      </c>
      <c r="B24" s="36" t="s">
        <v>21</v>
      </c>
      <c r="C24" s="15">
        <v>290105.3</v>
      </c>
      <c r="D24" s="15">
        <v>82175.899999999994</v>
      </c>
      <c r="E24" s="95">
        <v>0.28326231888903786</v>
      </c>
    </row>
    <row r="25" spans="1:5" s="42" customFormat="1" x14ac:dyDescent="0.25">
      <c r="A25" s="45" t="s">
        <v>58</v>
      </c>
      <c r="B25" s="36" t="s">
        <v>22</v>
      </c>
      <c r="C25" s="15">
        <v>450107.7</v>
      </c>
      <c r="D25" s="15">
        <v>102611.80000000002</v>
      </c>
      <c r="E25" s="95">
        <v>0.22797166100468846</v>
      </c>
    </row>
    <row r="26" spans="1:5" s="42" customFormat="1" ht="28.5" x14ac:dyDescent="0.25">
      <c r="A26" s="45" t="s">
        <v>59</v>
      </c>
      <c r="B26" s="36" t="s">
        <v>23</v>
      </c>
      <c r="C26" s="15">
        <v>379166.89999999997</v>
      </c>
      <c r="D26" s="15">
        <v>213886.60000000003</v>
      </c>
      <c r="E26" s="95">
        <v>0.56409618033641662</v>
      </c>
    </row>
    <row r="27" spans="1:5" s="42" customFormat="1" x14ac:dyDescent="0.25">
      <c r="A27" s="45" t="s">
        <v>162</v>
      </c>
      <c r="B27" s="36" t="s">
        <v>160</v>
      </c>
      <c r="C27" s="15">
        <v>220726.2</v>
      </c>
      <c r="D27" s="15">
        <v>11121.8</v>
      </c>
      <c r="E27" s="95">
        <v>5.0387312425982954E-2</v>
      </c>
    </row>
    <row r="28" spans="1:5" s="42" customFormat="1" x14ac:dyDescent="0.25">
      <c r="A28" s="45" t="s">
        <v>182</v>
      </c>
      <c r="B28" s="36" t="s">
        <v>180</v>
      </c>
      <c r="C28" s="15">
        <v>168387.5</v>
      </c>
      <c r="D28" s="15">
        <v>1911.8</v>
      </c>
      <c r="E28" s="95">
        <v>1.135357434488902E-2</v>
      </c>
    </row>
    <row r="29" spans="1:5" s="42" customFormat="1" ht="28.5" x14ac:dyDescent="0.25">
      <c r="A29" s="45" t="s">
        <v>161</v>
      </c>
      <c r="B29" s="36" t="s">
        <v>159</v>
      </c>
      <c r="C29" s="15">
        <v>18927.900000000001</v>
      </c>
      <c r="D29" s="15">
        <v>8684.7000000000007</v>
      </c>
      <c r="E29" s="95">
        <v>0.45883061512370626</v>
      </c>
    </row>
    <row r="30" spans="1:5" s="42" customFormat="1" x14ac:dyDescent="0.25">
      <c r="A30" s="45" t="s">
        <v>183</v>
      </c>
      <c r="B30" s="36" t="s">
        <v>181</v>
      </c>
      <c r="C30" s="15">
        <v>33410.800000000003</v>
      </c>
      <c r="D30" s="15">
        <v>525.29999999999995</v>
      </c>
      <c r="E30" s="95">
        <v>1.5722461000634524E-2</v>
      </c>
    </row>
    <row r="31" spans="1:5" s="42" customFormat="1" x14ac:dyDescent="0.25">
      <c r="A31" s="45" t="s">
        <v>60</v>
      </c>
      <c r="B31" s="36" t="s">
        <v>24</v>
      </c>
      <c r="C31" s="15">
        <v>11277252.5</v>
      </c>
      <c r="D31" s="15">
        <v>6581958.0000000009</v>
      </c>
      <c r="E31" s="95">
        <v>0.58364907587198223</v>
      </c>
    </row>
    <row r="32" spans="1:5" s="42" customFormat="1" x14ac:dyDescent="0.25">
      <c r="A32" s="45" t="s">
        <v>61</v>
      </c>
      <c r="B32" s="36" t="s">
        <v>25</v>
      </c>
      <c r="C32" s="15">
        <v>4060795.6</v>
      </c>
      <c r="D32" s="15">
        <v>2367091.2999999998</v>
      </c>
      <c r="E32" s="95">
        <v>0.58291318578063855</v>
      </c>
    </row>
    <row r="33" spans="1:5" s="42" customFormat="1" x14ac:dyDescent="0.25">
      <c r="A33" s="45" t="s">
        <v>62</v>
      </c>
      <c r="B33" s="36" t="s">
        <v>26</v>
      </c>
      <c r="C33" s="15">
        <v>4917048.2</v>
      </c>
      <c r="D33" s="15">
        <v>2915607.3</v>
      </c>
      <c r="E33" s="95">
        <v>0.59295886096865991</v>
      </c>
    </row>
    <row r="34" spans="1:5" s="42" customFormat="1" x14ac:dyDescent="0.25">
      <c r="A34" s="51" t="s">
        <v>141</v>
      </c>
      <c r="B34" s="36" t="s">
        <v>140</v>
      </c>
      <c r="C34" s="15">
        <v>1558229.3</v>
      </c>
      <c r="D34" s="15">
        <v>903425.9</v>
      </c>
      <c r="E34" s="95">
        <v>0.57977725101177346</v>
      </c>
    </row>
    <row r="35" spans="1:5" s="42" customFormat="1" ht="28.5" x14ac:dyDescent="0.25">
      <c r="A35" s="51" t="s">
        <v>175</v>
      </c>
      <c r="B35" s="36" t="s">
        <v>174</v>
      </c>
      <c r="C35" s="49">
        <v>3954.1</v>
      </c>
      <c r="D35" s="49">
        <v>947.9</v>
      </c>
      <c r="E35" s="95">
        <v>0.23972585417667738</v>
      </c>
    </row>
    <row r="36" spans="1:5" s="42" customFormat="1" x14ac:dyDescent="0.25">
      <c r="A36" s="45" t="s">
        <v>63</v>
      </c>
      <c r="B36" s="36" t="s">
        <v>27</v>
      </c>
      <c r="C36" s="15">
        <v>226864.7</v>
      </c>
      <c r="D36" s="15">
        <v>105447.4</v>
      </c>
      <c r="E36" s="95">
        <v>0.46480303017613578</v>
      </c>
    </row>
    <row r="37" spans="1:5" s="42" customFormat="1" x14ac:dyDescent="0.25">
      <c r="A37" s="45" t="s">
        <v>64</v>
      </c>
      <c r="B37" s="36" t="s">
        <v>28</v>
      </c>
      <c r="C37" s="15">
        <v>510360.60000000003</v>
      </c>
      <c r="D37" s="15">
        <v>289438.2</v>
      </c>
      <c r="E37" s="95">
        <v>0.56712489169422564</v>
      </c>
    </row>
    <row r="38" spans="1:5" x14ac:dyDescent="0.25">
      <c r="A38" s="45" t="s">
        <v>65</v>
      </c>
      <c r="B38" s="36" t="s">
        <v>29</v>
      </c>
      <c r="C38" s="15">
        <v>827039.3</v>
      </c>
      <c r="D38" s="15">
        <v>440853.45</v>
      </c>
      <c r="E38" s="95">
        <v>0.53305018274222271</v>
      </c>
    </row>
    <row r="39" spans="1:5" x14ac:dyDescent="0.25">
      <c r="A39" s="45" t="s">
        <v>66</v>
      </c>
      <c r="B39" s="36" t="s">
        <v>30</v>
      </c>
      <c r="C39" s="15">
        <v>578935.30000000005</v>
      </c>
      <c r="D39" s="15">
        <v>314089.40000000002</v>
      </c>
      <c r="E39" s="95">
        <v>0.54252936381664751</v>
      </c>
    </row>
    <row r="40" spans="1:5" x14ac:dyDescent="0.25">
      <c r="A40" s="45" t="s">
        <v>67</v>
      </c>
      <c r="B40" s="36" t="s">
        <v>31</v>
      </c>
      <c r="C40" s="15">
        <v>248103.99999999997</v>
      </c>
      <c r="D40" s="15">
        <v>126764.04999999999</v>
      </c>
      <c r="E40" s="95">
        <v>0.51093110147357557</v>
      </c>
    </row>
    <row r="41" spans="1:5" s="42" customFormat="1" x14ac:dyDescent="0.25">
      <c r="A41" s="45" t="s">
        <v>68</v>
      </c>
      <c r="B41" s="36" t="s">
        <v>32</v>
      </c>
      <c r="C41" s="15">
        <v>643907.90000000014</v>
      </c>
      <c r="D41" s="15">
        <v>226567.2</v>
      </c>
      <c r="E41" s="95">
        <v>0.35186274310347793</v>
      </c>
    </row>
    <row r="42" spans="1:5" s="42" customFormat="1" x14ac:dyDescent="0.25">
      <c r="A42" s="45" t="s">
        <v>69</v>
      </c>
      <c r="B42" s="36" t="s">
        <v>33</v>
      </c>
      <c r="C42" s="15">
        <v>32765.4</v>
      </c>
      <c r="D42" s="15">
        <v>18908.100000000002</v>
      </c>
      <c r="E42" s="95">
        <v>0.57707520738339835</v>
      </c>
    </row>
    <row r="43" spans="1:5" s="42" customFormat="1" x14ac:dyDescent="0.25">
      <c r="A43" s="45" t="s">
        <v>70</v>
      </c>
      <c r="B43" s="36" t="s">
        <v>34</v>
      </c>
      <c r="C43" s="15">
        <v>488019.30000000005</v>
      </c>
      <c r="D43" s="15">
        <v>174661.80000000002</v>
      </c>
      <c r="E43" s="95">
        <v>0.35789936996344202</v>
      </c>
    </row>
    <row r="44" spans="1:5" s="42" customFormat="1" x14ac:dyDescent="0.25">
      <c r="A44" s="45" t="s">
        <v>71</v>
      </c>
      <c r="B44" s="36" t="s">
        <v>35</v>
      </c>
      <c r="C44" s="15">
        <v>57419.4</v>
      </c>
      <c r="D44" s="15">
        <v>8605.4</v>
      </c>
      <c r="E44" s="95">
        <v>0.14986920796803865</v>
      </c>
    </row>
    <row r="45" spans="1:5" s="42" customFormat="1" x14ac:dyDescent="0.25">
      <c r="A45" s="45" t="s">
        <v>72</v>
      </c>
      <c r="B45" s="36" t="s">
        <v>36</v>
      </c>
      <c r="C45" s="15">
        <v>65703.8</v>
      </c>
      <c r="D45" s="15">
        <v>24391.9</v>
      </c>
      <c r="E45" s="95">
        <v>0.37124032399952517</v>
      </c>
    </row>
    <row r="46" spans="1:5" s="42" customFormat="1" x14ac:dyDescent="0.25">
      <c r="A46" s="45" t="s">
        <v>73</v>
      </c>
      <c r="B46" s="36" t="s">
        <v>37</v>
      </c>
      <c r="C46" s="15">
        <v>1106589.8999999999</v>
      </c>
      <c r="D46" s="15">
        <v>616783.1</v>
      </c>
      <c r="E46" s="95">
        <v>0.55737279004624929</v>
      </c>
    </row>
    <row r="47" spans="1:5" s="42" customFormat="1" x14ac:dyDescent="0.25">
      <c r="A47" s="45" t="s">
        <v>74</v>
      </c>
      <c r="B47" s="36" t="s">
        <v>38</v>
      </c>
      <c r="C47" s="15">
        <v>989010.9</v>
      </c>
      <c r="D47" s="15">
        <v>552296.79999999993</v>
      </c>
      <c r="E47" s="95">
        <v>0.55843348137012438</v>
      </c>
    </row>
    <row r="48" spans="1:5" s="42" customFormat="1" x14ac:dyDescent="0.25">
      <c r="A48" s="45" t="s">
        <v>75</v>
      </c>
      <c r="B48" s="36" t="s">
        <v>39</v>
      </c>
      <c r="C48" s="15">
        <v>7139</v>
      </c>
      <c r="D48" s="15">
        <v>1966.0000000000002</v>
      </c>
      <c r="E48" s="95">
        <v>0.27538870990334785</v>
      </c>
    </row>
    <row r="49" spans="1:5" s="42" customFormat="1" x14ac:dyDescent="0.25">
      <c r="A49" s="45" t="s">
        <v>76</v>
      </c>
      <c r="B49" s="36" t="s">
        <v>40</v>
      </c>
      <c r="C49" s="15">
        <v>110440</v>
      </c>
      <c r="D49" s="15">
        <v>62520.3</v>
      </c>
      <c r="E49" s="95">
        <v>0.56610195581311118</v>
      </c>
    </row>
    <row r="50" spans="1:5" s="42" customFormat="1" x14ac:dyDescent="0.25">
      <c r="A50" s="45" t="s">
        <v>164</v>
      </c>
      <c r="B50" s="36" t="s">
        <v>41</v>
      </c>
      <c r="C50" s="15">
        <v>86186.900000000009</v>
      </c>
      <c r="D50" s="15">
        <v>54007.9</v>
      </c>
      <c r="E50" s="95">
        <v>0.62663699471729462</v>
      </c>
    </row>
    <row r="51" spans="1:5" s="42" customFormat="1" x14ac:dyDescent="0.25">
      <c r="A51" s="45" t="s">
        <v>77</v>
      </c>
      <c r="B51" s="36" t="s">
        <v>163</v>
      </c>
      <c r="C51" s="15">
        <v>37230.700000000004</v>
      </c>
      <c r="D51" s="15">
        <v>22184.400000000001</v>
      </c>
      <c r="E51" s="95">
        <v>0.59586309148095518</v>
      </c>
    </row>
    <row r="52" spans="1:5" s="42" customFormat="1" x14ac:dyDescent="0.25">
      <c r="A52" s="45" t="s">
        <v>77</v>
      </c>
      <c r="B52" s="36" t="s">
        <v>42</v>
      </c>
      <c r="C52" s="15">
        <v>48956.200000000004</v>
      </c>
      <c r="D52" s="15">
        <v>31823.5</v>
      </c>
      <c r="E52" s="95">
        <v>0.65004024005131111</v>
      </c>
    </row>
    <row r="53" spans="1:5" s="42" customFormat="1" ht="28.5" x14ac:dyDescent="0.25">
      <c r="A53" s="51" t="s">
        <v>177</v>
      </c>
      <c r="B53" s="36" t="s">
        <v>179</v>
      </c>
      <c r="C53" s="15">
        <v>2810</v>
      </c>
      <c r="D53" s="15">
        <v>0</v>
      </c>
      <c r="E53" s="95">
        <v>0</v>
      </c>
    </row>
    <row r="54" spans="1:5" ht="15.75" thickBot="1" x14ac:dyDescent="0.3">
      <c r="D54" s="78"/>
    </row>
    <row r="55" spans="1:5" ht="15.75" thickBot="1" x14ac:dyDescent="0.3">
      <c r="A55" s="96" t="s">
        <v>78</v>
      </c>
      <c r="B55" s="103"/>
      <c r="C55" s="50">
        <v>-3096831.9</v>
      </c>
      <c r="D55" s="50">
        <v>3469362.2083000019</v>
      </c>
      <c r="E55" s="97"/>
    </row>
    <row r="56" spans="1:5" x14ac:dyDescent="0.25">
      <c r="A56" s="98"/>
      <c r="B56" s="99"/>
      <c r="C56" s="99"/>
      <c r="D56" s="79"/>
      <c r="E56" s="99"/>
    </row>
    <row r="57" spans="1:5" x14ac:dyDescent="0.25">
      <c r="A57" s="98"/>
      <c r="B57" s="99"/>
      <c r="C57" s="99"/>
      <c r="D57" s="79"/>
      <c r="E57" s="99"/>
    </row>
  </sheetData>
  <autoFilter ref="A6:E55"/>
  <customSheetViews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1"/>
    </customSheetView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68" fitToHeight="100" orientation="portrait" horizontalDpi="4294967294" verticalDpi="4294967294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26"/>
  <sheetViews>
    <sheetView view="pageBreakPreview" zoomScale="80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8" sqref="H8"/>
    </sheetView>
  </sheetViews>
  <sheetFormatPr defaultRowHeight="15" x14ac:dyDescent="0.25"/>
  <cols>
    <col min="1" max="1" width="70" customWidth="1"/>
    <col min="2" max="2" width="17" customWidth="1"/>
    <col min="3" max="3" width="18.5703125" customWidth="1"/>
    <col min="4" max="4" width="18.42578125" customWidth="1"/>
    <col min="5" max="6" width="25.28515625" customWidth="1"/>
  </cols>
  <sheetData>
    <row r="1" spans="1:6" ht="18.75" x14ac:dyDescent="0.25">
      <c r="A1" s="109" t="s">
        <v>83</v>
      </c>
      <c r="B1" s="109"/>
      <c r="C1" s="109"/>
    </row>
    <row r="3" spans="1:6" ht="42.75" x14ac:dyDescent="0.25">
      <c r="A3" s="1" t="s">
        <v>0</v>
      </c>
      <c r="B3" s="1" t="s">
        <v>1</v>
      </c>
      <c r="C3" s="1" t="s">
        <v>2</v>
      </c>
    </row>
    <row r="4" spans="1:6" ht="15.75" thickBot="1" x14ac:dyDescent="0.3">
      <c r="A4" s="2">
        <v>1</v>
      </c>
      <c r="B4" s="11">
        <v>2</v>
      </c>
      <c r="C4" s="11">
        <v>3</v>
      </c>
      <c r="E4" s="26"/>
      <c r="F4" s="26"/>
    </row>
    <row r="5" spans="1:6" ht="15.75" x14ac:dyDescent="0.25">
      <c r="A5" s="10" t="s">
        <v>4</v>
      </c>
      <c r="B5" s="12">
        <f>B7</f>
        <v>3096831.9</v>
      </c>
      <c r="C5" s="59">
        <f>C7</f>
        <v>-3469362.1999999993</v>
      </c>
      <c r="D5" s="55"/>
      <c r="E5" s="38"/>
      <c r="F5" s="26"/>
    </row>
    <row r="6" spans="1:6" x14ac:dyDescent="0.25">
      <c r="A6" s="3" t="s">
        <v>84</v>
      </c>
      <c r="B6" s="56"/>
      <c r="C6" s="60"/>
      <c r="D6" s="41"/>
      <c r="E6" s="38"/>
      <c r="F6" s="26"/>
    </row>
    <row r="7" spans="1:6" ht="28.5" x14ac:dyDescent="0.25">
      <c r="A7" s="53" t="s">
        <v>98</v>
      </c>
      <c r="B7" s="35">
        <f>B9+B14</f>
        <v>3096831.9</v>
      </c>
      <c r="C7" s="52">
        <f>C9+C14</f>
        <v>-3469362.1999999993</v>
      </c>
      <c r="D7" s="13"/>
      <c r="E7" s="38"/>
      <c r="F7" s="26"/>
    </row>
    <row r="8" spans="1:6" x14ac:dyDescent="0.25">
      <c r="A8" s="3" t="s">
        <v>85</v>
      </c>
      <c r="B8" s="14"/>
      <c r="C8" s="58"/>
      <c r="D8" s="13"/>
      <c r="E8" s="38"/>
      <c r="F8" s="26"/>
    </row>
    <row r="9" spans="1:6" ht="28.5" x14ac:dyDescent="0.25">
      <c r="A9" s="53" t="s">
        <v>86</v>
      </c>
      <c r="B9" s="35">
        <f>B10-B12</f>
        <v>492769.8</v>
      </c>
      <c r="C9" s="52">
        <f>C10-C12</f>
        <v>0</v>
      </c>
      <c r="D9" s="13"/>
      <c r="E9" s="38"/>
      <c r="F9" s="26"/>
    </row>
    <row r="10" spans="1:6" ht="28.5" x14ac:dyDescent="0.25">
      <c r="A10" s="53" t="s">
        <v>87</v>
      </c>
      <c r="B10" s="35">
        <f>B11</f>
        <v>492769.8</v>
      </c>
      <c r="C10" s="52">
        <f>C11</f>
        <v>0</v>
      </c>
      <c r="D10" s="13"/>
      <c r="E10" s="38"/>
      <c r="F10" s="26"/>
    </row>
    <row r="11" spans="1:6" ht="30" x14ac:dyDescent="0.25">
      <c r="A11" s="54" t="s">
        <v>88</v>
      </c>
      <c r="B11" s="14">
        <v>492769.8</v>
      </c>
      <c r="C11" s="58">
        <v>0</v>
      </c>
      <c r="D11" s="13"/>
      <c r="E11" s="38"/>
      <c r="F11" s="26"/>
    </row>
    <row r="12" spans="1:6" ht="28.5" x14ac:dyDescent="0.25">
      <c r="A12" s="53" t="s">
        <v>143</v>
      </c>
      <c r="B12" s="35">
        <f>B13</f>
        <v>0</v>
      </c>
      <c r="C12" s="52">
        <f>C13</f>
        <v>0</v>
      </c>
      <c r="D12" s="13"/>
      <c r="E12" s="38"/>
      <c r="F12" s="26"/>
    </row>
    <row r="13" spans="1:6" ht="30" x14ac:dyDescent="0.25">
      <c r="A13" s="54" t="s">
        <v>142</v>
      </c>
      <c r="B13" s="14">
        <v>0</v>
      </c>
      <c r="C13" s="58">
        <v>0</v>
      </c>
      <c r="D13" s="41"/>
      <c r="E13" s="41"/>
    </row>
    <row r="14" spans="1:6" ht="28.5" x14ac:dyDescent="0.25">
      <c r="A14" s="53" t="s">
        <v>89</v>
      </c>
      <c r="B14" s="35">
        <v>2604062.1</v>
      </c>
      <c r="C14" s="52">
        <f>C15+C19</f>
        <v>-3469362.1999999993</v>
      </c>
      <c r="D14" s="41"/>
      <c r="E14" s="41"/>
    </row>
    <row r="15" spans="1:6" x14ac:dyDescent="0.25">
      <c r="A15" s="53" t="s">
        <v>90</v>
      </c>
      <c r="B15" s="35">
        <f t="shared" ref="B15:C17" si="0">B16</f>
        <v>-21257332.000000004</v>
      </c>
      <c r="C15" s="52">
        <f t="shared" si="0"/>
        <v>-18976976</v>
      </c>
      <c r="D15" s="41"/>
      <c r="E15" s="41"/>
    </row>
    <row r="16" spans="1:6" x14ac:dyDescent="0.25">
      <c r="A16" s="54" t="s">
        <v>91</v>
      </c>
      <c r="B16" s="14">
        <f t="shared" si="0"/>
        <v>-21257332.000000004</v>
      </c>
      <c r="C16" s="58">
        <f t="shared" si="0"/>
        <v>-18976976</v>
      </c>
      <c r="D16" s="13"/>
      <c r="E16" s="41"/>
    </row>
    <row r="17" spans="1:6" x14ac:dyDescent="0.25">
      <c r="A17" s="54" t="s">
        <v>92</v>
      </c>
      <c r="B17" s="14">
        <f t="shared" si="0"/>
        <v>-21257332.000000004</v>
      </c>
      <c r="C17" s="58">
        <f t="shared" si="0"/>
        <v>-18976976</v>
      </c>
      <c r="D17" s="13"/>
      <c r="E17" s="41"/>
      <c r="F17" s="57"/>
    </row>
    <row r="18" spans="1:6" ht="30" x14ac:dyDescent="0.25">
      <c r="A18" s="54" t="s">
        <v>93</v>
      </c>
      <c r="B18" s="14">
        <f>-доходы!B12-B11+B13</f>
        <v>-21257332.000000004</v>
      </c>
      <c r="C18" s="58">
        <v>-18976976</v>
      </c>
      <c r="D18" s="41"/>
      <c r="E18" s="41"/>
    </row>
    <row r="19" spans="1:6" x14ac:dyDescent="0.25">
      <c r="A19" s="53" t="s">
        <v>94</v>
      </c>
      <c r="B19" s="35">
        <f t="shared" ref="B19:C21" si="1">B20</f>
        <v>24048111.999999993</v>
      </c>
      <c r="C19" s="52">
        <f t="shared" si="1"/>
        <v>15507613.800000001</v>
      </c>
      <c r="D19" s="41"/>
      <c r="E19" s="13"/>
    </row>
    <row r="20" spans="1:6" x14ac:dyDescent="0.25">
      <c r="A20" s="54" t="s">
        <v>95</v>
      </c>
      <c r="B20" s="14">
        <f>B21</f>
        <v>24048111.999999993</v>
      </c>
      <c r="C20" s="58">
        <f t="shared" si="1"/>
        <v>15507613.800000001</v>
      </c>
      <c r="D20" s="13"/>
      <c r="E20" s="41"/>
    </row>
    <row r="21" spans="1:6" x14ac:dyDescent="0.25">
      <c r="A21" s="54" t="s">
        <v>96</v>
      </c>
      <c r="B21" s="14">
        <f t="shared" si="1"/>
        <v>24048111.999999993</v>
      </c>
      <c r="C21" s="58">
        <f t="shared" si="1"/>
        <v>15507613.800000001</v>
      </c>
      <c r="D21" s="41"/>
      <c r="E21" s="41"/>
      <c r="F21" s="57"/>
    </row>
    <row r="22" spans="1:6" ht="30.75" thickBot="1" x14ac:dyDescent="0.3">
      <c r="A22" s="54" t="s">
        <v>97</v>
      </c>
      <c r="B22" s="17">
        <f>расходы!C5</f>
        <v>24048111.999999993</v>
      </c>
      <c r="C22" s="61">
        <v>15507613.800000001</v>
      </c>
      <c r="D22" s="41"/>
      <c r="E22" s="13"/>
    </row>
    <row r="23" spans="1:6" x14ac:dyDescent="0.25">
      <c r="B23" s="13"/>
      <c r="C23" s="13"/>
      <c r="D23" s="13"/>
      <c r="E23" s="13"/>
    </row>
    <row r="24" spans="1:6" x14ac:dyDescent="0.25">
      <c r="B24" s="13"/>
      <c r="C24" s="13"/>
      <c r="D24" s="13"/>
      <c r="E24" s="13"/>
    </row>
    <row r="25" spans="1:6" x14ac:dyDescent="0.25">
      <c r="B25" s="13"/>
      <c r="C25" s="13"/>
      <c r="D25" s="13"/>
      <c r="E25" s="41"/>
    </row>
    <row r="26" spans="1:6" x14ac:dyDescent="0.25">
      <c r="B26" s="13"/>
      <c r="C26" s="13"/>
      <c r="D26" s="13"/>
      <c r="E26" s="13"/>
    </row>
  </sheetData>
  <customSheetViews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1">
    <mergeCell ref="A1:C1"/>
  </mergeCells>
  <pageMargins left="0.15748031496062992" right="0.19685039370078741" top="0.43307086614173229" bottom="0.39370078740157483" header="0.31496062992125984" footer="0.19685039370078741"/>
  <pageSetup paperSize="9" scale="9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Пикулина Анна Олеговна</cp:lastModifiedBy>
  <cp:lastPrinted>2021-09-21T07:10:38Z</cp:lastPrinted>
  <dcterms:created xsi:type="dcterms:W3CDTF">2016-04-27T02:46:00Z</dcterms:created>
  <dcterms:modified xsi:type="dcterms:W3CDTF">2022-05-04T09:54:37Z</dcterms:modified>
</cp:coreProperties>
</file>