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110" tabRatio="802" firstSheet="1" activeTab="1"/>
  </bookViews>
  <sheets>
    <sheet name="диаграмма" sheetId="26" state="hidden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  " sheetId="178" r:id="rId6"/>
    <sheet name="цены на металл" sheetId="95" r:id="rId7"/>
    <sheet name="цены на металл 2" sheetId="96" r:id="rId8"/>
    <sheet name="дин. цен" sheetId="171" r:id="rId9"/>
    <sheet name="индекс потр цен " sheetId="180" r:id="rId10"/>
    <sheet name="Средние цены" sheetId="172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Area" localSheetId="1">демогр!$A$1:$G$68</definedName>
    <definedName name="_xlnm.Print_Area" localSheetId="8">'дин. цен'!$A$1:$F$102</definedName>
    <definedName name="_xlnm.Print_Area" localSheetId="3">занятость!$A$1:$H$50</definedName>
    <definedName name="_xlnm.Print_Area" localSheetId="9">'индекс потр цен '!$A$1:$M$70</definedName>
    <definedName name="_xlnm.Print_Area" localSheetId="5">'соц инфрастр  '!$A$1:$F$85</definedName>
    <definedName name="_xlnm.Print_Area" localSheetId="4">'Ст.мин. набора прод.'!$A$2:$K$119</definedName>
    <definedName name="_xlnm.Print_Area" localSheetId="2">'труд рес'!$A$1:$H$58</definedName>
    <definedName name="_xlnm.Print_Area" localSheetId="6">'цены на металл'!$A$1:$O$97</definedName>
  </definedNames>
  <calcPr calcId="125725"/>
</workbook>
</file>

<file path=xl/calcChain.xml><?xml version="1.0" encoding="utf-8"?>
<calcChain xmlns="http://schemas.openxmlformats.org/spreadsheetml/2006/main">
  <c r="C59" i="98"/>
  <c r="D59"/>
  <c r="F59"/>
  <c r="G59"/>
  <c r="I59"/>
  <c r="J59"/>
  <c r="C50" i="157" l="1"/>
  <c r="E6"/>
  <c r="C6"/>
  <c r="C58" i="98" l="1"/>
  <c r="D58"/>
  <c r="F58"/>
  <c r="G58"/>
  <c r="I58"/>
  <c r="J58"/>
  <c r="E60" i="171" l="1"/>
  <c r="C69" l="1"/>
  <c r="E50" i="157" l="1"/>
  <c r="D6" l="1"/>
  <c r="AN31" i="26" l="1"/>
  <c r="E5" i="149"/>
  <c r="F9"/>
  <c r="F11"/>
  <c r="F13"/>
  <c r="G13"/>
  <c r="F19"/>
  <c r="F20"/>
  <c r="F23"/>
  <c r="F24"/>
  <c r="E13"/>
  <c r="F5" l="1"/>
  <c r="C13"/>
  <c r="D21"/>
  <c r="E21"/>
  <c r="H5" i="172" l="1"/>
  <c r="L5"/>
  <c r="J5"/>
  <c r="N5"/>
  <c r="B11" i="26" l="1"/>
  <c r="E28" i="157" l="1"/>
  <c r="D69" i="171"/>
  <c r="E69" s="1"/>
  <c r="C57" i="98" l="1"/>
  <c r="D57"/>
  <c r="F57"/>
  <c r="G57"/>
  <c r="I57"/>
  <c r="J57"/>
  <c r="I56" l="1"/>
  <c r="F56"/>
  <c r="C56"/>
  <c r="F69" i="171" l="1"/>
  <c r="D56" i="98"/>
  <c r="G56"/>
  <c r="J56"/>
  <c r="D38" i="157" l="1"/>
  <c r="E70" i="171" l="1"/>
  <c r="E68"/>
  <c r="E67"/>
  <c r="E65"/>
  <c r="E64"/>
  <c r="E63"/>
  <c r="E62"/>
  <c r="E61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21" i="149" l="1"/>
  <c r="F21" s="1"/>
  <c r="AM31" i="26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21" i="149"/>
  <c r="D13"/>
  <c r="E44" i="157" l="1"/>
  <c r="F28" l="1"/>
  <c r="E32"/>
  <c r="E35" l="1"/>
  <c r="E38" s="1"/>
  <c r="G56" l="1"/>
  <c r="F56"/>
  <c r="G55"/>
  <c r="F55"/>
  <c r="G54"/>
  <c r="F54"/>
  <c r="G53"/>
  <c r="F53"/>
  <c r="G52"/>
  <c r="F52"/>
  <c r="G51"/>
  <c r="F51"/>
  <c r="D50"/>
  <c r="D44" s="1"/>
  <c r="D57" s="1"/>
  <c r="C44"/>
  <c r="C57" s="1"/>
  <c r="G49"/>
  <c r="F49"/>
  <c r="G48"/>
  <c r="F48"/>
  <c r="G47"/>
  <c r="F47"/>
  <c r="G45"/>
  <c r="F45"/>
  <c r="G38"/>
  <c r="G37"/>
  <c r="F37"/>
  <c r="G36"/>
  <c r="F36"/>
  <c r="G35"/>
  <c r="F35"/>
  <c r="G34"/>
  <c r="F34"/>
  <c r="G33"/>
  <c r="F33"/>
  <c r="G32"/>
  <c r="F32"/>
  <c r="G30"/>
  <c r="F30"/>
  <c r="G29"/>
  <c r="F29"/>
  <c r="G28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F6"/>
  <c r="G6" l="1"/>
  <c r="F38"/>
  <c r="G50"/>
  <c r="F50"/>
  <c r="F44" l="1"/>
  <c r="E57"/>
  <c r="G44"/>
  <c r="F57" l="1"/>
  <c r="G57"/>
  <c r="D17" i="95" l="1"/>
  <c r="J55" i="98" l="1"/>
  <c r="I55"/>
  <c r="G55"/>
  <c r="F55"/>
  <c r="D55"/>
  <c r="C55"/>
  <c r="N17" i="95" l="1"/>
  <c r="F5" i="23" l="1"/>
  <c r="H17" i="95" l="1"/>
  <c r="F17"/>
  <c r="M17"/>
  <c r="K17"/>
  <c r="I17"/>
  <c r="G17"/>
  <c r="C17"/>
  <c r="F9" i="23" l="1"/>
  <c r="F8"/>
  <c r="F6"/>
  <c r="L17" i="95" l="1"/>
  <c r="J17"/>
  <c r="E17"/>
  <c r="C41" i="98"/>
  <c r="D41"/>
  <c r="F41"/>
  <c r="G41"/>
  <c r="I41"/>
  <c r="J41"/>
  <c r="F52"/>
  <c r="F51"/>
  <c r="C52"/>
  <c r="C51"/>
  <c r="I52"/>
  <c r="I51"/>
  <c r="J52"/>
  <c r="G52"/>
  <c r="D52"/>
  <c r="J51"/>
  <c r="G51"/>
  <c r="D51"/>
  <c r="C50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F6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<sst xmlns="http://schemas.openxmlformats.org/spreadsheetml/2006/main" count="916" uniqueCount="532">
  <si>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</si>
  <si>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</si>
  <si>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</si>
  <si>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</si>
  <si>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</si>
  <si>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</si>
  <si>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</si>
  <si>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</si>
  <si>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</si>
  <si>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</si>
  <si>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</si>
  <si>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</si>
  <si>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</si>
  <si>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</si>
  <si>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</si>
  <si>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</si>
  <si>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</si>
  <si>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</si>
  <si>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</si>
  <si>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</si>
  <si>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</si>
  <si>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</si>
  <si>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</si>
  <si>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</si>
  <si>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</si>
  <si>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</si>
  <si>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</si>
  <si>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</si>
  <si>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</si>
  <si>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</si>
  <si>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</si>
  <si>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</si>
  <si>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</si>
  <si>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</si>
  <si>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</si>
  <si>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</si>
  <si>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</si>
  <si>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</si>
  <si>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</si>
  <si>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</si>
  <si>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</si>
  <si>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</si>
  <si>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</si>
  <si>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</si>
  <si>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</si>
  <si>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</si>
  <si>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</si>
  <si>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</si>
  <si>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</si>
  <si>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</si>
  <si>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</si>
  <si>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</si>
  <si>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</si>
  <si>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</si>
  <si>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</si>
  <si>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</si>
  <si>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</si>
  <si>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</si>
  <si>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</si>
  <si>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</si>
  <si>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</si>
  <si>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</si>
  <si>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</si>
  <si>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</si>
  <si>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</si>
  <si>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</si>
  <si>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34 33 13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</si>
  <si>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</si>
  <si>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</si>
  <si>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</si>
  <si>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</si>
  <si>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</si>
  <si>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</si>
  <si>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</si>
  <si>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</si>
  <si>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</si>
  <si>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</si>
  <si>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</si>
  <si>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</si>
  <si>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</si>
  <si>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</si>
  <si>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</si>
  <si>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</si>
  <si>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</si>
  <si>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</si>
  <si>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</si>
  <si>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</si>
  <si>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</si>
  <si>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</si>
  <si>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</si>
  <si>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</si>
  <si>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</si>
  <si>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</si>
  <si>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</si>
  <si>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</si>
  <si>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</si>
  <si>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</si>
  <si>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</si>
  <si>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</si>
  <si>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</si>
  <si>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</si>
  <si>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</si>
  <si>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</si>
  <si>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</si>
  <si>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</si>
  <si>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</si>
  <si>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</si>
  <si>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</si>
  <si>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</si>
  <si>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</si>
  <si>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</si>
  <si>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</si>
  <si>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</si>
  <si>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</si>
  <si>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</si>
  <si>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</si>
  <si>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</si>
  <si>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</si>
  <si>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</si>
  <si>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</si>
  <si>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</si>
  <si>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</si>
  <si>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</si>
  <si>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</si>
  <si>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</si>
  <si>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</si>
  <si>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</si>
  <si>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</si>
  <si>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</si>
  <si>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</si>
  <si>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</si>
  <si>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</si>
  <si>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</si>
  <si>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</si>
  <si>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</si>
  <si>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</si>
  <si>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</si>
  <si>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</si>
  <si>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</si>
  <si>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</si>
  <si>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</si>
  <si>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</si>
  <si>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</si>
  <si>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</si>
  <si>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</si>
  <si>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</si>
  <si>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</si>
  <si>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</si>
  <si>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</si>
  <si>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</si>
  <si>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</si>
  <si>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</si>
  <si>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</si>
  <si>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</si>
  <si>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</si>
  <si>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</si>
  <si>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</si>
  <si>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</si>
  <si>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</si>
  <si>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</si>
  <si>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</si>
  <si>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</si>
  <si>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</si>
  <si>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</si>
  <si>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</si>
  <si>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</si>
  <si>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</si>
  <si>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</si>
  <si>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</si>
  <si>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</si>
  <si>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</si>
  <si>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</si>
  <si>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</si>
  <si>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</si>
  <si>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</si>
  <si>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</si>
  <si>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</si>
  <si>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</si>
  <si>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</si>
  <si>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</si>
  <si>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</si>
  <si>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</si>
  <si>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</si>
  <si>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</si>
  <si>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</si>
  <si>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</si>
  <si>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</si>
  <si>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</si>
  <si>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</si>
  <si>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</si>
  <si>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</si>
  <si>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</si>
  <si>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</si>
  <si>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</si>
  <si>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</si>
  <si>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</si>
  <si>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</si>
  <si>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</si>
  <si>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</si>
  <si>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</si>
  <si>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</si>
  <si>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</si>
  <si>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</si>
  <si>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</si>
  <si>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</si>
  <si>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</si>
  <si>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</si>
  <si>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</si>
  <si>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</si>
  <si>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</si>
  <si>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</si>
  <si>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</si>
  <si>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</si>
  <si>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</si>
  <si>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</si>
  <si>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</si>
  <si>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</si>
  <si>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</si>
  <si>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</si>
  <si>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</si>
  <si>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</si>
  <si>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</si>
  <si>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</si>
  <si>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ё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</si>
  <si>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</si>
  <si>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t xml:space="preserve"> - высшее образование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</si>
  <si>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</si>
  <si>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</si>
  <si>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</si>
  <si>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</si>
  <si>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</si>
  <si>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</si>
  <si>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</si>
  <si>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</si>
  <si>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</si>
  <si>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</si>
  <si>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</si>
  <si>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</si>
  <si>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</si>
  <si>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</si>
  <si>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</si>
  <si>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</si>
  <si>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</si>
  <si>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</si>
  <si>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</si>
  <si>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</si>
  <si>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</si>
  <si>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</si>
  <si>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</si>
  <si>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</si>
  <si>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</si>
  <si>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</si>
  <si>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</si>
  <si>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</si>
  <si>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</si>
  <si>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</si>
  <si>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</si>
  <si>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</si>
  <si>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</si>
  <si>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</si>
  <si>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</si>
  <si>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</si>
  <si>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</si>
  <si>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</si>
  <si>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</si>
  <si>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</si>
  <si>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</si>
  <si>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</si>
  <si>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</si>
  <si>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</si>
  <si>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</si>
  <si>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</si>
  <si>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</si>
  <si>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</si>
  <si>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</si>
  <si>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>1 / 15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</si>
  <si>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</si>
  <si>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</si>
  <si>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</si>
  <si>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</si>
  <si>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</si>
  <si>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</si>
  <si>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</si>
  <si>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</si>
  <si>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</si>
  <si>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</si>
  <si>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</si>
  <si>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</si>
  <si>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</si>
  <si>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</si>
  <si>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</si>
  <si>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</si>
  <si>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</si>
  <si>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</si>
  <si>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</si>
  <si>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</si>
  <si>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</si>
  <si>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</si>
  <si>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</si>
  <si>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</si>
  <si>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</si>
  <si>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</si>
  <si>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</si>
  <si>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</si>
  <si>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</si>
  <si>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</si>
  <si>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</si>
  <si>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</si>
  <si>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</si>
  <si>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</si>
  <si>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</si>
  <si>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</si>
  <si>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</si>
  <si>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</si>
  <si>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</si>
  <si>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</si>
  <si>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</si>
  <si>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</si>
  <si>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</si>
  <si>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</si>
  <si>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21 / 25</t>
  </si>
  <si>
    <t>29 / 32</t>
  </si>
  <si>
    <t>2011/2010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</si>
  <si>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</si>
  <si>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</si>
  <si>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</si>
  <si>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</si>
  <si>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</si>
  <si>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</si>
  <si>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</si>
  <si>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</si>
  <si>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</si>
  <si>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</si>
  <si>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</si>
  <si>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</si>
  <si>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</si>
  <si>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</si>
  <si>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</si>
  <si>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</si>
  <si>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</si>
  <si>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</si>
  <si>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</si>
  <si>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</si>
  <si>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</si>
  <si>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</si>
  <si>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</si>
  <si>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</si>
  <si>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</si>
  <si>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</si>
  <si>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</si>
  <si>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</si>
  <si>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</si>
  <si>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</si>
  <si>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</si>
  <si>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</si>
  <si>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</si>
  <si>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</si>
  <si>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</si>
  <si>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</si>
  <si>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</si>
  <si>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декабрь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</si>
  <si>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</si>
  <si>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</si>
  <si>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</si>
  <si>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7 / 2 410</t>
  </si>
  <si>
    <t xml:space="preserve"> - лыжные базы и горнолыжные базы</t>
  </si>
  <si>
    <t xml:space="preserve"> - хоз/расчетный участок</t>
  </si>
  <si>
    <t>Прочие: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</si>
  <si>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</si>
  <si>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</si>
  <si>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</si>
  <si>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</si>
  <si>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</si>
  <si>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 - Управление здравоохранения всего, в том числе:</t>
  </si>
  <si>
    <t>Работники учреждений бюджетной сферы,   ВСЕГО:</t>
  </si>
  <si>
    <t>Стоимость минимального набора продуктов питания*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</si>
  <si>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</si>
  <si>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</si>
  <si>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</si>
  <si>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</si>
  <si>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</si>
  <si>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</si>
  <si>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</si>
  <si>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</si>
  <si>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</si>
  <si>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</si>
  <si>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</si>
  <si>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r>
      <t>34,83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</si>
  <si>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375,26 (мес./чел.)</t>
  </si>
  <si>
    <t>286,17 (мес./чел.)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</si>
  <si>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никель".</t>
    </r>
  </si>
  <si>
    <t>МО город Норильск</t>
  </si>
  <si>
    <t>на 01.01.13г.</t>
  </si>
  <si>
    <t>3 кв. 2012</t>
  </si>
  <si>
    <t>4 кв. 2012</t>
  </si>
  <si>
    <t xml:space="preserve"> - финансируемые за счет Фонда обязательного медицинского страхования</t>
  </si>
  <si>
    <t xml:space="preserve"> - финансируемые за счет местного бюджета</t>
  </si>
  <si>
    <t>январь-декабрь 2012</t>
  </si>
  <si>
    <t>на 01.01.13г</t>
  </si>
  <si>
    <t>декабрь 2012</t>
  </si>
  <si>
    <t xml:space="preserve"> I. Учреждение дошкольного образования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</si>
  <si>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</si>
  <si>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2 / 787</t>
  </si>
  <si>
    <t>1 / 772</t>
  </si>
  <si>
    <t>3 / 424</t>
  </si>
  <si>
    <t>1 / 142</t>
  </si>
  <si>
    <t>7 / 2 379</t>
  </si>
  <si>
    <t>4 / 953</t>
  </si>
  <si>
    <t>"Синема Арт Холл"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</si>
  <si>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показателя произошло в связи с миграционными процессами на территории и ростом рождаемости.</t>
    </r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</si>
  <si>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</si>
  <si>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</si>
  <si>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</si>
  <si>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23 / 26</t>
  </si>
  <si>
    <t>26 / 29</t>
  </si>
  <si>
    <t>25,5 / 27</t>
  </si>
  <si>
    <t>31 / 32</t>
  </si>
  <si>
    <t>29,70 / 31,28</t>
  </si>
  <si>
    <t>31,00 / 31,30</t>
  </si>
  <si>
    <t>29,42 / 31,00</t>
  </si>
  <si>
    <t>29,75 / 30,55</t>
  </si>
  <si>
    <t>29,73 / 30,73</t>
  </si>
  <si>
    <t>39,56 / 41,18</t>
  </si>
  <si>
    <t>40,10 / 40,80</t>
  </si>
  <si>
    <t>39,91 / 41,53</t>
  </si>
  <si>
    <t>40,20 / 41,00</t>
  </si>
  <si>
    <t xml:space="preserve">40,01 / 41,14 </t>
  </si>
  <si>
    <t>на 01.01.13</t>
  </si>
  <si>
    <t>2013</t>
  </si>
  <si>
    <t>к декабрю 2012 г., %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</si>
  <si>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</si>
  <si>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</si>
  <si>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2)-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</si>
  <si>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1)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</si>
  <si>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  <r>
      <rPr>
        <b/>
        <vertAlign val="superscript"/>
        <sz val="13"/>
        <rFont val="Times New Roman Cyr"/>
        <charset val="204"/>
      </rPr>
      <t>1)</t>
    </r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</si>
  <si>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Снежногорск.</t>
  </si>
  <si>
    <t>нет данных</t>
  </si>
  <si>
    <t xml:space="preserve"> - Городская поликлинника №2 (р-н Талнах)</t>
  </si>
  <si>
    <r>
      <t>Образовательные учреждения культуры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</si>
  <si>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численности связано с плановым снижением набора обучающихся в группу по отделению «народные инструменты».</t>
    </r>
  </si>
  <si>
    <t>Динамика курса доллара США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</si>
  <si>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рублей/литр*</t>
    </r>
  </si>
  <si>
    <t>Филиалы в МО г. Норильск (покупка/продажа)*</t>
  </si>
  <si>
    <t>ЦБ РФ**</t>
  </si>
  <si>
    <t>** - Данные ЦБ РФ с официального сайта Министерства финансов РФ</t>
  </si>
  <si>
    <t>Динамика курса Евро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</si>
  <si>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1)</t>
    </r>
  </si>
  <si>
    <r>
      <rPr>
        <b/>
        <sz val="13"/>
        <rFont val="Times New Roman Cyr"/>
        <charset val="204"/>
      </rPr>
      <t xml:space="preserve">1) -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Снежногорск.</t>
    </r>
  </si>
  <si>
    <t>29,90 / 31,46</t>
  </si>
  <si>
    <t>30,30 / 30,80</t>
  </si>
  <si>
    <t>30,19 / 31,32</t>
  </si>
  <si>
    <t>39,52 / 41,14</t>
  </si>
  <si>
    <t>39,70 / 40,20</t>
  </si>
  <si>
    <t>39,44 / 40,64</t>
  </si>
  <si>
    <t xml:space="preserve"> - не имеющие основного общего образования</t>
  </si>
  <si>
    <t xml:space="preserve">Начальник Управления экономики, </t>
  </si>
  <si>
    <t>А.Г. Фешина</t>
  </si>
  <si>
    <t>на 01.04.2012г.</t>
  </si>
  <si>
    <t>на 01.04.2013г.</t>
  </si>
  <si>
    <t>на 01.04.13г.</t>
  </si>
  <si>
    <t>на 01.04.12г.</t>
  </si>
  <si>
    <t>Отклонение 01.04.13г./ 01.04.12г, +, -</t>
  </si>
  <si>
    <t>30,47 / 32,05</t>
  </si>
  <si>
    <t>30,60 / 31,30</t>
  </si>
  <si>
    <t>30,70 / 31,88</t>
  </si>
  <si>
    <t>39,36 / 40,98</t>
  </si>
  <si>
    <t>39,40 / 40,10</t>
  </si>
  <si>
    <t>39,20 / 40,40</t>
  </si>
  <si>
    <t>01.04.2013г.</t>
  </si>
  <si>
    <t>5 765/157</t>
  </si>
  <si>
    <t>6 703/739</t>
  </si>
  <si>
    <t>42 / 23 015</t>
  </si>
  <si>
    <t>42 / 22 532</t>
  </si>
  <si>
    <t>1 кв. 2013</t>
  </si>
  <si>
    <t>26 / 4 804</t>
  </si>
  <si>
    <t>5 / 554</t>
  </si>
  <si>
    <t>1) -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</si>
  <si>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Динамика индекса потребительских цен по Красноярскому краю (отчетный месяц к предыдущему), %</t>
  </si>
  <si>
    <r>
      <t xml:space="preserve">7 229       </t>
    </r>
    <r>
      <rPr>
        <sz val="10"/>
        <rFont val="Times New Roman Cyr"/>
        <charset val="204"/>
      </rPr>
      <t>(по итогам 2012 года)</t>
    </r>
  </si>
  <si>
    <r>
      <t>49,40</t>
    </r>
    <r>
      <rPr>
        <vertAlign val="superscript"/>
        <sz val="13"/>
        <rFont val="Times New Roman Cyr"/>
        <charset val="204"/>
      </rPr>
      <t>1)</t>
    </r>
  </si>
  <si>
    <r>
      <t xml:space="preserve">46,83 </t>
    </r>
    <r>
      <rPr>
        <vertAlign val="superscript"/>
        <sz val="13"/>
        <rFont val="Times New Roman Cyr"/>
        <charset val="204"/>
      </rPr>
      <t>1)</t>
    </r>
  </si>
  <si>
    <t>Динамика индекса потребительских цен по Российской Федерации (отчетный месяц к предыдущему), %</t>
  </si>
  <si>
    <t>27 / 29</t>
  </si>
  <si>
    <t>38 / 40</t>
  </si>
  <si>
    <t xml:space="preserve">* По данным статистики </t>
  </si>
  <si>
    <t>34 / 36</t>
  </si>
  <si>
    <t>37 / 40</t>
  </si>
  <si>
    <t>30,36 / 31,94</t>
  </si>
  <si>
    <t>30,80 / 31,50</t>
  </si>
  <si>
    <t>30,90 / 31,96</t>
  </si>
  <si>
    <t>39,97 / 41,51</t>
  </si>
  <si>
    <t>40,40 / 41,00</t>
  </si>
  <si>
    <t>40,14 / 41,44</t>
  </si>
  <si>
    <t>на 01.06.12г.*</t>
  </si>
  <si>
    <t>на 01.06.13г.*</t>
  </si>
  <si>
    <t>Отклонение 01.06.13г./ 01.06.12г, +, -</t>
  </si>
  <si>
    <t>на 01.06.13г.</t>
  </si>
  <si>
    <t>май 2012</t>
  </si>
  <si>
    <t>май 2013</t>
  </si>
  <si>
    <t>Отклонение                                        май 2013 / 2012</t>
  </si>
  <si>
    <t>на 01.06.12г</t>
  </si>
  <si>
    <t>на 01.06.13г</t>
  </si>
  <si>
    <t>Отклонение                                    01.06.13г. / 01.06.12г.</t>
  </si>
  <si>
    <t>Отклонение                                          май 2013 / 2012</t>
  </si>
  <si>
    <t>на 01.06.12</t>
  </si>
  <si>
    <t>на 01.06.13</t>
  </si>
  <si>
    <t>Отклонение 01.06.13/ 01.06.12,          +, -</t>
  </si>
  <si>
    <t>на 01.06.2012г.</t>
  </si>
  <si>
    <t>на 01.06.2013г.</t>
  </si>
  <si>
    <t>Стоимость минимального набора продуктов питания в субъектах РФ за май 2012 и 2013гг.</t>
  </si>
  <si>
    <t>г.Норильск</t>
  </si>
  <si>
    <t>г.Дудинка</t>
  </si>
  <si>
    <t>за май 2013г</t>
  </si>
  <si>
    <t>за май 2012г</t>
  </si>
  <si>
    <t>Средние цены в городах РФ и МО г. Норильск в мае 2013 года, по данным Росстата</t>
  </si>
  <si>
    <t>01.06.10 г.</t>
  </si>
  <si>
    <t>01.06.11 г.</t>
  </si>
  <si>
    <t>01.06.12 г.</t>
  </si>
  <si>
    <t>01.06.13 г.</t>
  </si>
  <si>
    <t>24 / 27</t>
  </si>
  <si>
    <t>35 / 37</t>
  </si>
  <si>
    <t>31,02 / 32,60</t>
  </si>
  <si>
    <t>31,10 / 31,80</t>
  </si>
  <si>
    <t>31,21 / 32,29</t>
  </si>
  <si>
    <t>40,35 / 41,97</t>
  </si>
  <si>
    <t>40,40 / 41,20</t>
  </si>
  <si>
    <t>40,36 / 41,57</t>
  </si>
  <si>
    <t>Итого за 5 месяцев</t>
  </si>
  <si>
    <t>Динамика индекса потребительских цен по Красноярскому краю (май к маю), %</t>
  </si>
  <si>
    <t>Динамика индекса потребительских цен по Красноярскому краю (январь-май к январю-маю), %</t>
  </si>
  <si>
    <t>Динамика индекса потребительских цен по Российской Федерации (май к маю), %</t>
  </si>
  <si>
    <t>ООО "Арктур" / ЗАО "ТТК"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</si>
</sst>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1" formatCode="#,##0.0_ ;\-#,##0.0\ "/>
  </numFmts>
  <fonts count="7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016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0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0" fillId="0" borderId="0" xfId="0" applyNumberFormat="1" applyFont="1" applyFill="1"/>
    <xf numFmtId="1" fontId="30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39" fillId="0" borderId="0" xfId="0" applyFont="1" applyFill="1" applyBorder="1"/>
    <xf numFmtId="3" fontId="3" fillId="0" borderId="0" xfId="0" applyNumberFormat="1" applyFont="1" applyFill="1"/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40" xfId="0" applyNumberFormat="1" applyFont="1" applyFill="1" applyBorder="1"/>
    <xf numFmtId="0" fontId="5" fillId="0" borderId="0" xfId="0" applyFont="1" applyFill="1"/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3" fillId="0" borderId="0" xfId="0" applyFont="1" applyFill="1"/>
    <xf numFmtId="16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167" fontId="3" fillId="2" borderId="3" xfId="0" applyNumberFormat="1" applyFont="1" applyFill="1" applyBorder="1"/>
    <xf numFmtId="167" fontId="3" fillId="2" borderId="2" xfId="0" applyNumberFormat="1" applyFont="1" applyFill="1" applyBorder="1"/>
    <xf numFmtId="167" fontId="3" fillId="0" borderId="0" xfId="0" applyNumberFormat="1" applyFont="1" applyFill="1" applyBorder="1"/>
    <xf numFmtId="0" fontId="60" fillId="0" borderId="0" xfId="7" applyFont="1" applyFill="1"/>
    <xf numFmtId="167" fontId="35" fillId="0" borderId="0" xfId="0" applyNumberFormat="1" applyFont="1" applyFill="1" applyBorder="1" applyAlignment="1">
      <alignment horizontal="center" vertical="center" wrapText="1"/>
    </xf>
    <xf numFmtId="0" fontId="60" fillId="0" borderId="0" xfId="11" applyFont="1" applyFill="1"/>
    <xf numFmtId="0" fontId="60" fillId="0" borderId="0" xfId="12" applyFont="1" applyFill="1"/>
    <xf numFmtId="0" fontId="60" fillId="0" borderId="0" xfId="13" applyFont="1" applyFill="1"/>
    <xf numFmtId="0" fontId="35" fillId="0" borderId="0" xfId="0" applyFont="1" applyFill="1" applyBorder="1" applyAlignment="1">
      <alignment horizontal="left"/>
    </xf>
    <xf numFmtId="0" fontId="63" fillId="0" borderId="0" xfId="3" applyFont="1" applyFill="1" applyBorder="1" applyAlignment="1">
      <alignment horizontal="right" wrapText="1"/>
    </xf>
    <xf numFmtId="0" fontId="61" fillId="0" borderId="0" xfId="2" applyFont="1" applyFill="1" applyBorder="1" applyAlignment="1">
      <alignment horizontal="right" wrapText="1"/>
    </xf>
    <xf numFmtId="0" fontId="59" fillId="0" borderId="0" xfId="14" applyFill="1"/>
    <xf numFmtId="0" fontId="59" fillId="0" borderId="0" xfId="15" applyFill="1"/>
    <xf numFmtId="0" fontId="63" fillId="0" borderId="0" xfId="4" applyFont="1" applyFill="1" applyBorder="1" applyAlignment="1">
      <alignment horizontal="right" wrapText="1"/>
    </xf>
    <xf numFmtId="0" fontId="60" fillId="0" borderId="0" xfId="16" applyFont="1" applyFill="1"/>
    <xf numFmtId="0" fontId="60" fillId="0" borderId="0" xfId="8" applyFont="1" applyFill="1"/>
    <xf numFmtId="0" fontId="35" fillId="0" borderId="0" xfId="17" applyFont="1" applyFill="1" applyBorder="1" applyAlignment="1">
      <alignment horizontal="left" wrapText="1"/>
    </xf>
    <xf numFmtId="0" fontId="60" fillId="0" borderId="0" xfId="10" applyFont="1" applyFill="1"/>
    <xf numFmtId="0" fontId="60" fillId="0" borderId="0" xfId="9" applyFont="1" applyFill="1"/>
    <xf numFmtId="0" fontId="64" fillId="0" borderId="0" xfId="5" applyFont="1" applyFill="1" applyBorder="1" applyAlignment="1">
      <alignment horizontal="right" wrapText="1"/>
    </xf>
    <xf numFmtId="0" fontId="62" fillId="0" borderId="0" xfId="8" applyFont="1" applyFill="1"/>
    <xf numFmtId="0" fontId="5" fillId="0" borderId="0" xfId="0" applyFont="1" applyFill="1" applyBorder="1"/>
    <xf numFmtId="0" fontId="62" fillId="0" borderId="0" xfId="10" applyFont="1" applyFill="1"/>
    <xf numFmtId="0" fontId="62" fillId="0" borderId="0" xfId="9" applyFont="1" applyFill="1"/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justify"/>
    </xf>
    <xf numFmtId="0" fontId="38" fillId="0" borderId="0" xfId="0" applyFont="1" applyFill="1"/>
    <xf numFmtId="166" fontId="8" fillId="0" borderId="59" xfId="0" applyNumberFormat="1" applyFont="1" applyFill="1" applyBorder="1" applyAlignment="1">
      <alignment horizontal="center" vertical="center"/>
    </xf>
    <xf numFmtId="0" fontId="57" fillId="0" borderId="0" xfId="0" applyFont="1" applyFill="1" applyAlignment="1"/>
    <xf numFmtId="0" fontId="20" fillId="0" borderId="0" xfId="0" applyFont="1" applyFill="1" applyAlignment="1"/>
    <xf numFmtId="0" fontId="50" fillId="0" borderId="0" xfId="0" applyFont="1" applyFill="1"/>
    <xf numFmtId="0" fontId="22" fillId="0" borderId="0" xfId="0" applyFont="1" applyFill="1" applyAlignment="1"/>
    <xf numFmtId="0" fontId="6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/>
    </xf>
    <xf numFmtId="3" fontId="7" fillId="2" borderId="3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2" fontId="33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wrapText="1"/>
    </xf>
    <xf numFmtId="0" fontId="35" fillId="0" borderId="60" xfId="0" applyFont="1" applyFill="1" applyBorder="1" applyAlignment="1">
      <alignment horizontal="center" wrapText="1"/>
    </xf>
    <xf numFmtId="0" fontId="35" fillId="0" borderId="58" xfId="0" applyFont="1" applyFill="1" applyBorder="1" applyAlignment="1">
      <alignment horizontal="center" wrapText="1"/>
    </xf>
    <xf numFmtId="167" fontId="35" fillId="0" borderId="60" xfId="0" applyNumberFormat="1" applyFont="1" applyFill="1" applyBorder="1" applyAlignment="1">
      <alignment horizontal="center" wrapText="1"/>
    </xf>
    <xf numFmtId="167" fontId="35" fillId="0" borderId="58" xfId="0" applyNumberFormat="1" applyFont="1" applyFill="1" applyBorder="1" applyAlignment="1">
      <alignment horizontal="center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wrapText="1"/>
    </xf>
    <xf numFmtId="0" fontId="35" fillId="0" borderId="59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18" xfId="0" applyNumberFormat="1" applyFont="1" applyFill="1" applyBorder="1" applyAlignment="1">
      <alignment horizontal="center" wrapText="1"/>
    </xf>
    <xf numFmtId="2" fontId="35" fillId="0" borderId="18" xfId="0" applyNumberFormat="1" applyFont="1" applyFill="1" applyBorder="1" applyAlignment="1">
      <alignment horizontal="center" wrapText="1"/>
    </xf>
    <xf numFmtId="0" fontId="35" fillId="0" borderId="36" xfId="0" applyFont="1" applyFill="1" applyBorder="1" applyAlignment="1">
      <alignment horizontal="center" vertical="top" wrapText="1"/>
    </xf>
    <xf numFmtId="0" fontId="35" fillId="0" borderId="46" xfId="0" applyFont="1" applyFill="1" applyBorder="1" applyAlignment="1">
      <alignment horizontal="center" wrapText="1"/>
    </xf>
    <xf numFmtId="167" fontId="35" fillId="0" borderId="62" xfId="0" applyNumberFormat="1" applyFont="1" applyFill="1" applyBorder="1" applyAlignment="1">
      <alignment horizontal="center" wrapText="1"/>
    </xf>
    <xf numFmtId="2" fontId="35" fillId="0" borderId="37" xfId="0" applyNumberFormat="1" applyFont="1" applyFill="1" applyBorder="1" applyAlignment="1">
      <alignment horizontal="center" wrapText="1"/>
    </xf>
    <xf numFmtId="167" fontId="35" fillId="0" borderId="37" xfId="0" applyNumberFormat="1" applyFont="1" applyFill="1" applyBorder="1" applyAlignment="1">
      <alignment horizontal="center" wrapText="1"/>
    </xf>
    <xf numFmtId="49" fontId="35" fillId="0" borderId="12" xfId="0" applyNumberFormat="1" applyFont="1" applyFill="1" applyBorder="1" applyAlignment="1">
      <alignment horizontal="center" vertical="top" wrapText="1"/>
    </xf>
    <xf numFmtId="2" fontId="35" fillId="0" borderId="58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wrapText="1"/>
    </xf>
    <xf numFmtId="49" fontId="35" fillId="0" borderId="23" xfId="0" applyNumberFormat="1" applyFont="1" applyFill="1" applyBorder="1" applyAlignment="1">
      <alignment horizontal="center" vertical="top" wrapText="1"/>
    </xf>
    <xf numFmtId="167" fontId="35" fillId="0" borderId="46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167" fontId="35" fillId="0" borderId="17" xfId="0" applyNumberFormat="1" applyFont="1" applyFill="1" applyBorder="1" applyAlignment="1">
      <alignment horizontal="center" wrapText="1"/>
    </xf>
    <xf numFmtId="49" fontId="35" fillId="0" borderId="57" xfId="0" applyNumberFormat="1" applyFont="1" applyFill="1" applyBorder="1" applyAlignment="1">
      <alignment horizontal="center" vertical="top" wrapText="1"/>
    </xf>
    <xf numFmtId="167" fontId="35" fillId="0" borderId="61" xfId="0" applyNumberFormat="1" applyFont="1" applyFill="1" applyBorder="1" applyAlignment="1">
      <alignment horizontal="center" wrapText="1"/>
    </xf>
    <xf numFmtId="167" fontId="35" fillId="0" borderId="53" xfId="0" applyNumberFormat="1" applyFont="1" applyFill="1" applyBorder="1" applyAlignment="1">
      <alignment horizontal="center" wrapText="1"/>
    </xf>
    <xf numFmtId="2" fontId="35" fillId="0" borderId="11" xfId="0" applyNumberFormat="1" applyFont="1" applyFill="1" applyBorder="1" applyAlignment="1">
      <alignment horizontal="center" wrapText="1"/>
    </xf>
    <xf numFmtId="49" fontId="35" fillId="0" borderId="29" xfId="0" applyNumberFormat="1" applyFont="1" applyFill="1" applyBorder="1" applyAlignment="1">
      <alignment horizontal="center" vertical="top" wrapText="1"/>
    </xf>
    <xf numFmtId="167" fontId="35" fillId="0" borderId="19" xfId="0" applyNumberFormat="1" applyFont="1" applyFill="1" applyBorder="1" applyAlignment="1">
      <alignment horizontal="center" wrapText="1"/>
    </xf>
    <xf numFmtId="167" fontId="35" fillId="0" borderId="20" xfId="0" applyNumberFormat="1" applyFont="1" applyFill="1" applyBorder="1" applyAlignment="1">
      <alignment horizontal="center" wrapText="1"/>
    </xf>
    <xf numFmtId="49" fontId="35" fillId="0" borderId="36" xfId="0" applyNumberFormat="1" applyFont="1" applyFill="1" applyBorder="1" applyAlignment="1">
      <alignment horizontal="center" vertical="top" wrapText="1"/>
    </xf>
    <xf numFmtId="167" fontId="35" fillId="0" borderId="63" xfId="0" applyNumberFormat="1" applyFont="1" applyFill="1" applyBorder="1" applyAlignment="1">
      <alignment horizontal="center" wrapText="1"/>
    </xf>
    <xf numFmtId="2" fontId="35" fillId="0" borderId="62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2" fontId="35" fillId="0" borderId="46" xfId="0" applyNumberFormat="1" applyFont="1" applyFill="1" applyBorder="1" applyAlignment="1">
      <alignment horizontal="center" wrapText="1"/>
    </xf>
    <xf numFmtId="2" fontId="35" fillId="0" borderId="59" xfId="0" applyNumberFormat="1" applyFont="1" applyFill="1" applyBorder="1" applyAlignment="1">
      <alignment horizontal="center" wrapText="1"/>
    </xf>
    <xf numFmtId="2" fontId="35" fillId="0" borderId="17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5" fillId="0" borderId="67" xfId="0" applyNumberFormat="1" applyFont="1" applyFill="1" applyBorder="1" applyAlignment="1">
      <alignment horizontal="center" vertical="top" wrapText="1"/>
    </xf>
    <xf numFmtId="167" fontId="35" fillId="0" borderId="44" xfId="0" applyNumberFormat="1" applyFont="1" applyFill="1" applyBorder="1" applyAlignment="1">
      <alignment horizontal="center" wrapText="1"/>
    </xf>
    <xf numFmtId="167" fontId="35" fillId="0" borderId="65" xfId="0" applyNumberFormat="1" applyFont="1" applyFill="1" applyBorder="1" applyAlignment="1">
      <alignment horizontal="center" wrapText="1"/>
    </xf>
    <xf numFmtId="167" fontId="35" fillId="0" borderId="68" xfId="0" applyNumberFormat="1" applyFont="1" applyFill="1" applyBorder="1" applyAlignment="1">
      <alignment horizontal="center" wrapText="1"/>
    </xf>
    <xf numFmtId="167" fontId="35" fillId="0" borderId="69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vertical="center" wrapText="1"/>
    </xf>
    <xf numFmtId="167" fontId="35" fillId="0" borderId="60" xfId="0" applyNumberFormat="1" applyFont="1" applyFill="1" applyBorder="1" applyAlignment="1">
      <alignment horizontal="center" vertical="center" wrapText="1"/>
    </xf>
    <xf numFmtId="167" fontId="35" fillId="0" borderId="58" xfId="0" applyNumberFormat="1" applyFont="1" applyFill="1" applyBorder="1" applyAlignment="1">
      <alignment horizontal="center" vertical="center" wrapText="1"/>
    </xf>
    <xf numFmtId="167" fontId="35" fillId="0" borderId="61" xfId="0" applyNumberFormat="1" applyFont="1" applyFill="1" applyBorder="1" applyAlignment="1">
      <alignment horizontal="center" vertical="center" wrapText="1"/>
    </xf>
    <xf numFmtId="167" fontId="35" fillId="0" borderId="53" xfId="0" applyNumberFormat="1" applyFont="1" applyFill="1" applyBorder="1" applyAlignment="1">
      <alignment horizontal="center" vertical="center" wrapText="1"/>
    </xf>
    <xf numFmtId="167" fontId="35" fillId="0" borderId="18" xfId="0" applyNumberFormat="1" applyFont="1" applyFill="1" applyBorder="1" applyAlignment="1">
      <alignment horizontal="center" vertical="center" wrapText="1"/>
    </xf>
    <xf numFmtId="167" fontId="35" fillId="0" borderId="20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167" fontId="35" fillId="0" borderId="59" xfId="0" applyNumberFormat="1" applyFont="1" applyFill="1" applyBorder="1" applyAlignment="1">
      <alignment horizontal="center" vertical="center" wrapText="1"/>
    </xf>
    <xf numFmtId="167" fontId="35" fillId="0" borderId="19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167" fontId="35" fillId="0" borderId="46" xfId="0" applyNumberFormat="1" applyFont="1" applyFill="1" applyBorder="1" applyAlignment="1">
      <alignment horizontal="center" vertical="center" wrapText="1"/>
    </xf>
    <xf numFmtId="167" fontId="35" fillId="0" borderId="62" xfId="0" applyNumberFormat="1" applyFont="1" applyFill="1" applyBorder="1" applyAlignment="1">
      <alignment horizontal="center" vertical="center" wrapText="1"/>
    </xf>
    <xf numFmtId="167" fontId="35" fillId="0" borderId="37" xfId="0" applyNumberFormat="1" applyFont="1" applyFill="1" applyBorder="1" applyAlignment="1">
      <alignment horizontal="center" vertical="center" wrapText="1"/>
    </xf>
    <xf numFmtId="167" fontId="35" fillId="0" borderId="63" xfId="0" applyNumberFormat="1" applyFont="1" applyFill="1" applyBorder="1" applyAlignment="1">
      <alignment horizontal="center" vertical="center" wrapText="1"/>
    </xf>
    <xf numFmtId="167" fontId="35" fillId="0" borderId="26" xfId="0" applyNumberFormat="1" applyFont="1" applyFill="1" applyBorder="1" applyAlignment="1">
      <alignment horizontal="center" vertical="center" wrapText="1"/>
    </xf>
    <xf numFmtId="49" fontId="35" fillId="0" borderId="67" xfId="0" applyNumberFormat="1" applyFont="1" applyFill="1" applyBorder="1" applyAlignment="1">
      <alignment horizontal="center" vertical="center" wrapText="1"/>
    </xf>
    <xf numFmtId="166" fontId="35" fillId="0" borderId="44" xfId="0" applyNumberFormat="1" applyFont="1" applyFill="1" applyBorder="1" applyAlignment="1">
      <alignment horizontal="center" vertical="center" wrapText="1"/>
    </xf>
    <xf numFmtId="167" fontId="35" fillId="0" borderId="65" xfId="0" applyNumberFormat="1" applyFont="1" applyFill="1" applyBorder="1" applyAlignment="1">
      <alignment horizontal="center" vertical="center" wrapText="1"/>
    </xf>
    <xf numFmtId="167" fontId="35" fillId="0" borderId="68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 wrapText="1"/>
    </xf>
    <xf numFmtId="166" fontId="35" fillId="0" borderId="17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/>
    <xf numFmtId="167" fontId="60" fillId="0" borderId="0" xfId="10" applyNumberFormat="1" applyFont="1" applyFill="1"/>
    <xf numFmtId="0" fontId="18" fillId="0" borderId="0" xfId="0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wrapText="1"/>
    </xf>
    <xf numFmtId="0" fontId="4" fillId="0" borderId="55" xfId="0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0" fontId="76" fillId="0" borderId="0" xfId="0" applyFont="1" applyFill="1" applyAlignment="1"/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25" fillId="0" borderId="0" xfId="0" applyFont="1" applyFill="1" applyBorder="1" applyAlignment="1">
      <alignment horizontal="left" vertical="justify" wrapText="1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/>
    </xf>
    <xf numFmtId="166" fontId="38" fillId="0" borderId="59" xfId="0" applyNumberFormat="1" applyFont="1" applyFill="1" applyBorder="1" applyAlignment="1">
      <alignment horizontal="center" vertical="center"/>
    </xf>
    <xf numFmtId="4" fontId="38" fillId="0" borderId="59" xfId="0" applyNumberFormat="1" applyFont="1" applyFill="1" applyBorder="1" applyAlignment="1">
      <alignment horizontal="center"/>
    </xf>
    <xf numFmtId="167" fontId="38" fillId="0" borderId="65" xfId="0" applyNumberFormat="1" applyFont="1" applyFill="1" applyBorder="1" applyAlignment="1">
      <alignment horizontal="center"/>
    </xf>
    <xf numFmtId="4" fontId="38" fillId="0" borderId="60" xfId="0" applyNumberFormat="1" applyFont="1" applyFill="1" applyBorder="1" applyAlignment="1">
      <alignment horizontal="center"/>
    </xf>
    <xf numFmtId="167" fontId="38" fillId="0" borderId="65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/>
    </xf>
    <xf numFmtId="166" fontId="38" fillId="0" borderId="17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 vertical="center"/>
    </xf>
    <xf numFmtId="166" fontId="38" fillId="0" borderId="6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 wrapText="1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 wrapText="1"/>
    </xf>
    <xf numFmtId="166" fontId="38" fillId="0" borderId="19" xfId="0" applyNumberFormat="1" applyFont="1" applyFill="1" applyBorder="1" applyAlignment="1">
      <alignment horizontal="center" vertical="center"/>
    </xf>
    <xf numFmtId="4" fontId="38" fillId="0" borderId="19" xfId="0" applyNumberFormat="1" applyFont="1" applyFill="1" applyBorder="1" applyAlignment="1">
      <alignment horizontal="center"/>
    </xf>
    <xf numFmtId="166" fontId="38" fillId="0" borderId="69" xfId="0" applyNumberFormat="1" applyFont="1" applyFill="1" applyBorder="1" applyAlignment="1">
      <alignment horizontal="center"/>
    </xf>
    <xf numFmtId="4" fontId="38" fillId="0" borderId="61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67" fillId="0" borderId="55" xfId="0" applyFont="1" applyFill="1" applyBorder="1" applyAlignment="1">
      <alignment horizontal="center" vertical="top" wrapText="1"/>
    </xf>
    <xf numFmtId="0" fontId="67" fillId="0" borderId="32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vertical="center"/>
    </xf>
    <xf numFmtId="0" fontId="68" fillId="0" borderId="57" xfId="0" applyFont="1" applyFill="1" applyBorder="1" applyAlignment="1">
      <alignment horizontal="center" vertical="center" wrapText="1"/>
    </xf>
    <xf numFmtId="166" fontId="68" fillId="0" borderId="12" xfId="0" applyNumberFormat="1" applyFont="1" applyFill="1" applyBorder="1" applyAlignment="1">
      <alignment horizontal="center" vertical="center" wrapText="1"/>
    </xf>
    <xf numFmtId="166" fontId="68" fillId="0" borderId="13" xfId="0" applyNumberFormat="1" applyFont="1" applyFill="1" applyBorder="1" applyAlignment="1">
      <alignment horizontal="center" vertical="center" wrapText="1"/>
    </xf>
    <xf numFmtId="166" fontId="68" fillId="0" borderId="41" xfId="0" applyNumberFormat="1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166" fontId="68" fillId="0" borderId="14" xfId="0" applyNumberFormat="1" applyFont="1" applyFill="1" applyBorder="1" applyAlignment="1">
      <alignment horizontal="center" vertical="center" wrapText="1"/>
    </xf>
    <xf numFmtId="166" fontId="68" fillId="0" borderId="16" xfId="0" applyNumberFormat="1" applyFont="1" applyFill="1" applyBorder="1" applyAlignment="1">
      <alignment horizontal="center" vertical="center" wrapText="1"/>
    </xf>
    <xf numFmtId="166" fontId="68" fillId="0" borderId="43" xfId="0" applyNumberFormat="1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166" fontId="68" fillId="0" borderId="23" xfId="0" applyNumberFormat="1" applyFont="1" applyFill="1" applyBorder="1" applyAlignment="1">
      <alignment horizontal="center" vertical="center" wrapText="1"/>
    </xf>
    <xf numFmtId="166" fontId="68" fillId="0" borderId="49" xfId="0" applyNumberFormat="1" applyFont="1" applyFill="1" applyBorder="1" applyAlignment="1">
      <alignment horizontal="center" vertical="center" wrapText="1"/>
    </xf>
    <xf numFmtId="166" fontId="68" fillId="0" borderId="15" xfId="0" applyNumberFormat="1" applyFont="1" applyFill="1" applyBorder="1" applyAlignment="1">
      <alignment horizontal="center" vertical="center" wrapText="1"/>
    </xf>
    <xf numFmtId="166" fontId="68" fillId="0" borderId="22" xfId="0" applyNumberFormat="1" applyFont="1" applyFill="1" applyBorder="1" applyAlignment="1">
      <alignment horizontal="center" vertical="center" wrapText="1"/>
    </xf>
    <xf numFmtId="166" fontId="68" fillId="0" borderId="21" xfId="0" applyNumberFormat="1" applyFont="1" applyFill="1" applyBorder="1" applyAlignment="1">
      <alignment horizontal="center" vertical="center" wrapText="1"/>
    </xf>
    <xf numFmtId="166" fontId="68" fillId="0" borderId="48" xfId="0" applyNumberFormat="1" applyFont="1" applyFill="1" applyBorder="1" applyAlignment="1">
      <alignment horizontal="center" vertical="center" wrapText="1"/>
    </xf>
    <xf numFmtId="166" fontId="68" fillId="0" borderId="67" xfId="0" applyNumberFormat="1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  <xf numFmtId="166" fontId="67" fillId="0" borderId="27" xfId="0" applyNumberFormat="1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67" fontId="8" fillId="0" borderId="32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2" fontId="9" fillId="0" borderId="5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4" xfId="0" applyFont="1" applyFill="1" applyBorder="1"/>
    <xf numFmtId="2" fontId="54" fillId="0" borderId="2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4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23" fillId="0" borderId="0" xfId="0" applyFont="1" applyFill="1"/>
    <xf numFmtId="0" fontId="8" fillId="0" borderId="0" xfId="19" applyFont="1" applyFill="1"/>
    <xf numFmtId="0" fontId="2" fillId="0" borderId="0" xfId="19" applyFill="1"/>
    <xf numFmtId="0" fontId="51" fillId="3" borderId="32" xfId="19" applyFont="1" applyFill="1" applyBorder="1" applyAlignment="1">
      <alignment horizontal="center" wrapText="1"/>
    </xf>
    <xf numFmtId="0" fontId="7" fillId="3" borderId="52" xfId="19" applyFont="1" applyFill="1" applyBorder="1" applyAlignment="1">
      <alignment horizontal="center" vertical="center"/>
    </xf>
    <xf numFmtId="0" fontId="7" fillId="0" borderId="32" xfId="19" applyFont="1" applyFill="1" applyBorder="1" applyAlignment="1">
      <alignment horizontal="center" vertical="center"/>
    </xf>
    <xf numFmtId="0" fontId="7" fillId="0" borderId="32" xfId="19" applyFont="1" applyFill="1" applyBorder="1" applyAlignment="1">
      <alignment horizontal="center" vertical="center" wrapText="1"/>
    </xf>
    <xf numFmtId="0" fontId="7" fillId="3" borderId="0" xfId="19" applyFont="1" applyFill="1" applyBorder="1"/>
    <xf numFmtId="0" fontId="8" fillId="3" borderId="1" xfId="19" applyFont="1" applyFill="1" applyBorder="1" applyAlignment="1">
      <alignment horizontal="center"/>
    </xf>
    <xf numFmtId="0" fontId="8" fillId="3" borderId="3" xfId="19" applyFont="1" applyFill="1" applyBorder="1" applyAlignment="1">
      <alignment horizontal="center"/>
    </xf>
    <xf numFmtId="0" fontId="8" fillId="3" borderId="39" xfId="19" applyFont="1" applyFill="1" applyBorder="1" applyAlignment="1">
      <alignment horizontal="center"/>
    </xf>
    <xf numFmtId="0" fontId="25" fillId="3" borderId="0" xfId="19" applyFont="1" applyFill="1" applyBorder="1" applyAlignment="1">
      <alignment wrapText="1"/>
    </xf>
    <xf numFmtId="0" fontId="74" fillId="3" borderId="39" xfId="19" applyFont="1" applyFill="1" applyBorder="1" applyAlignment="1">
      <alignment horizontal="center"/>
    </xf>
    <xf numFmtId="0" fontId="8" fillId="3" borderId="0" xfId="19" applyFont="1" applyFill="1" applyBorder="1"/>
    <xf numFmtId="3" fontId="4" fillId="3" borderId="3" xfId="19" applyNumberFormat="1" applyFont="1" applyFill="1" applyBorder="1" applyAlignment="1">
      <alignment horizontal="center"/>
    </xf>
    <xf numFmtId="3" fontId="8" fillId="3" borderId="3" xfId="19" applyNumberFormat="1" applyFont="1" applyFill="1" applyBorder="1" applyAlignment="1">
      <alignment horizontal="center"/>
    </xf>
    <xf numFmtId="3" fontId="8" fillId="3" borderId="39" xfId="19" applyNumberFormat="1" applyFont="1" applyFill="1" applyBorder="1" applyAlignment="1">
      <alignment horizontal="center"/>
    </xf>
    <xf numFmtId="3" fontId="8" fillId="3" borderId="4" xfId="19" applyNumberFormat="1" applyFont="1" applyFill="1" applyBorder="1" applyAlignment="1">
      <alignment horizontal="center"/>
    </xf>
    <xf numFmtId="3" fontId="74" fillId="3" borderId="39" xfId="19" applyNumberFormat="1" applyFont="1" applyFill="1" applyBorder="1" applyAlignment="1">
      <alignment horizontal="center"/>
    </xf>
    <xf numFmtId="0" fontId="8" fillId="3" borderId="2" xfId="19" applyFont="1" applyFill="1" applyBorder="1" applyAlignment="1">
      <alignment horizontal="center"/>
    </xf>
    <xf numFmtId="49" fontId="8" fillId="3" borderId="31" xfId="19" applyNumberFormat="1" applyFont="1" applyFill="1" applyBorder="1" applyAlignment="1">
      <alignment horizontal="center"/>
    </xf>
    <xf numFmtId="49" fontId="8" fillId="3" borderId="2" xfId="19" applyNumberFormat="1" applyFont="1" applyFill="1" applyBorder="1" applyAlignment="1">
      <alignment horizontal="center"/>
    </xf>
    <xf numFmtId="3" fontId="74" fillId="3" borderId="40" xfId="19" applyNumberFormat="1" applyFont="1" applyFill="1" applyBorder="1" applyAlignment="1">
      <alignment horizontal="center"/>
    </xf>
    <xf numFmtId="0" fontId="7" fillId="3" borderId="1" xfId="19" applyFont="1" applyFill="1" applyBorder="1"/>
    <xf numFmtId="0" fontId="8" fillId="3" borderId="1" xfId="19" applyNumberFormat="1" applyFont="1" applyFill="1" applyBorder="1" applyAlignment="1">
      <alignment horizontal="center"/>
    </xf>
    <xf numFmtId="0" fontId="8" fillId="3" borderId="3" xfId="19" applyNumberFormat="1" applyFont="1" applyFill="1" applyBorder="1" applyAlignment="1">
      <alignment horizontal="center"/>
    </xf>
    <xf numFmtId="3" fontId="8" fillId="3" borderId="38" xfId="19" applyNumberFormat="1" applyFont="1" applyFill="1" applyBorder="1" applyAlignment="1">
      <alignment horizontal="center"/>
    </xf>
    <xf numFmtId="0" fontId="25" fillId="3" borderId="3" xfId="19" applyFont="1" applyFill="1" applyBorder="1" applyAlignment="1">
      <alignment horizontal="left"/>
    </xf>
    <xf numFmtId="0" fontId="28" fillId="3" borderId="3" xfId="19" applyFont="1" applyFill="1" applyBorder="1" applyAlignment="1">
      <alignment horizontal="center"/>
    </xf>
    <xf numFmtId="0" fontId="7" fillId="3" borderId="3" xfId="19" applyFont="1" applyFill="1" applyBorder="1" applyAlignment="1">
      <alignment horizontal="left"/>
    </xf>
    <xf numFmtId="0" fontId="25" fillId="3" borderId="3" xfId="19" applyFont="1" applyFill="1" applyBorder="1" applyAlignment="1">
      <alignment horizontal="left" vertical="top" wrapText="1"/>
    </xf>
    <xf numFmtId="0" fontId="28" fillId="3" borderId="3" xfId="19" applyFont="1" applyFill="1" applyBorder="1" applyAlignment="1">
      <alignment horizontal="center" vertical="center"/>
    </xf>
    <xf numFmtId="0" fontId="2" fillId="3" borderId="0" xfId="19" applyFill="1"/>
    <xf numFmtId="0" fontId="8" fillId="3" borderId="3" xfId="19" applyNumberFormat="1" applyFont="1" applyFill="1" applyBorder="1" applyAlignment="1">
      <alignment horizontal="center" vertical="center"/>
    </xf>
    <xf numFmtId="49" fontId="8" fillId="3" borderId="3" xfId="19" applyNumberFormat="1" applyFont="1" applyFill="1" applyBorder="1" applyAlignment="1">
      <alignment horizontal="center" vertical="center"/>
    </xf>
    <xf numFmtId="0" fontId="25" fillId="3" borderId="3" xfId="19" applyFont="1" applyFill="1" applyBorder="1" applyAlignment="1">
      <alignment horizontal="left" vertical="center" wrapText="1"/>
    </xf>
    <xf numFmtId="0" fontId="25" fillId="3" borderId="2" xfId="19" applyFont="1" applyFill="1" applyBorder="1" applyAlignment="1">
      <alignment horizontal="left"/>
    </xf>
    <xf numFmtId="0" fontId="8" fillId="3" borderId="40" xfId="19" applyFont="1" applyFill="1" applyBorder="1" applyAlignment="1">
      <alignment horizontal="center"/>
    </xf>
    <xf numFmtId="0" fontId="28" fillId="3" borderId="2" xfId="19" applyFont="1" applyFill="1" applyBorder="1" applyAlignment="1">
      <alignment horizontal="center"/>
    </xf>
    <xf numFmtId="0" fontId="24" fillId="3" borderId="38" xfId="19" applyFont="1" applyFill="1" applyBorder="1"/>
    <xf numFmtId="0" fontId="2" fillId="3" borderId="10" xfId="19" applyFill="1" applyBorder="1"/>
    <xf numFmtId="0" fontId="3" fillId="3" borderId="1" xfId="19" applyFont="1" applyFill="1" applyBorder="1"/>
    <xf numFmtId="0" fontId="3" fillId="3" borderId="10" xfId="19" applyFont="1" applyFill="1" applyBorder="1"/>
    <xf numFmtId="0" fontId="74" fillId="3" borderId="1" xfId="19" applyFont="1" applyFill="1" applyBorder="1"/>
    <xf numFmtId="0" fontId="25" fillId="3" borderId="39" xfId="19" applyFont="1" applyFill="1" applyBorder="1"/>
    <xf numFmtId="0" fontId="8" fillId="3" borderId="0" xfId="19" applyFont="1" applyFill="1" applyBorder="1" applyAlignment="1">
      <alignment horizontal="center"/>
    </xf>
    <xf numFmtId="3" fontId="8" fillId="3" borderId="2" xfId="19" applyNumberFormat="1" applyFont="1" applyFill="1" applyBorder="1" applyAlignment="1">
      <alignment horizontal="center"/>
    </xf>
    <xf numFmtId="3" fontId="74" fillId="3" borderId="3" xfId="19" applyNumberFormat="1" applyFont="1" applyFill="1" applyBorder="1" applyAlignment="1">
      <alignment horizontal="center"/>
    </xf>
    <xf numFmtId="0" fontId="24" fillId="3" borderId="38" xfId="19" applyFont="1" applyFill="1" applyBorder="1" applyAlignment="1">
      <alignment vertical="center" wrapText="1"/>
    </xf>
    <xf numFmtId="0" fontId="8" fillId="3" borderId="32" xfId="19" applyFont="1" applyFill="1" applyBorder="1" applyAlignment="1">
      <alignment horizontal="center"/>
    </xf>
    <xf numFmtId="0" fontId="25" fillId="3" borderId="39" xfId="19" applyFont="1" applyFill="1" applyBorder="1" applyAlignment="1">
      <alignment vertical="center" wrapText="1"/>
    </xf>
    <xf numFmtId="0" fontId="16" fillId="3" borderId="3" xfId="19" applyFont="1" applyFill="1" applyBorder="1" applyAlignment="1">
      <alignment horizontal="center"/>
    </xf>
    <xf numFmtId="0" fontId="2" fillId="2" borderId="0" xfId="19" applyFill="1"/>
    <xf numFmtId="0" fontId="25" fillId="3" borderId="40" xfId="19" applyFont="1" applyFill="1" applyBorder="1" applyAlignment="1">
      <alignment vertical="center" wrapText="1"/>
    </xf>
    <xf numFmtId="0" fontId="16" fillId="3" borderId="2" xfId="19" applyFont="1" applyFill="1" applyBorder="1" applyAlignment="1">
      <alignment horizontal="center" vertical="center"/>
    </xf>
    <xf numFmtId="0" fontId="2" fillId="3" borderId="1" xfId="19" applyFill="1" applyBorder="1"/>
    <xf numFmtId="0" fontId="74" fillId="3" borderId="3" xfId="19" applyFont="1" applyFill="1" applyBorder="1" applyAlignment="1">
      <alignment horizontal="center"/>
    </xf>
    <xf numFmtId="0" fontId="74" fillId="3" borderId="2" xfId="19" applyFont="1" applyFill="1" applyBorder="1" applyAlignment="1">
      <alignment horizontal="center"/>
    </xf>
    <xf numFmtId="49" fontId="8" fillId="3" borderId="1" xfId="19" applyNumberFormat="1" applyFont="1" applyFill="1" applyBorder="1" applyAlignment="1">
      <alignment horizontal="center"/>
    </xf>
    <xf numFmtId="0" fontId="8" fillId="3" borderId="3" xfId="19" applyFont="1" applyFill="1" applyBorder="1"/>
    <xf numFmtId="49" fontId="74" fillId="3" borderId="3" xfId="19" applyNumberFormat="1" applyFont="1" applyFill="1" applyBorder="1" applyAlignment="1">
      <alignment horizontal="center"/>
    </xf>
    <xf numFmtId="0" fontId="8" fillId="3" borderId="2" xfId="19" applyFont="1" applyFill="1" applyBorder="1"/>
    <xf numFmtId="49" fontId="74" fillId="3" borderId="2" xfId="19" applyNumberFormat="1" applyFont="1" applyFill="1" applyBorder="1" applyAlignment="1">
      <alignment horizontal="center"/>
    </xf>
    <xf numFmtId="0" fontId="8" fillId="3" borderId="10" xfId="19" applyFont="1" applyFill="1" applyBorder="1" applyAlignment="1">
      <alignment horizontal="center"/>
    </xf>
    <xf numFmtId="49" fontId="8" fillId="3" borderId="3" xfId="19" applyNumberFormat="1" applyFont="1" applyFill="1" applyBorder="1" applyAlignment="1">
      <alignment horizontal="center"/>
    </xf>
    <xf numFmtId="0" fontId="8" fillId="3" borderId="3" xfId="19" applyFont="1" applyFill="1" applyBorder="1" applyAlignment="1">
      <alignment vertical="center" wrapText="1"/>
    </xf>
    <xf numFmtId="0" fontId="8" fillId="3" borderId="0" xfId="19" applyFont="1" applyFill="1" applyBorder="1" applyAlignment="1">
      <alignment horizontal="center" vertical="center"/>
    </xf>
    <xf numFmtId="49" fontId="74" fillId="3" borderId="3" xfId="19" applyNumberFormat="1" applyFont="1" applyFill="1" applyBorder="1" applyAlignment="1">
      <alignment horizontal="center" vertical="center"/>
    </xf>
    <xf numFmtId="0" fontId="8" fillId="3" borderId="3" xfId="19" applyFont="1" applyFill="1" applyBorder="1" applyAlignment="1">
      <alignment horizontal="left"/>
    </xf>
    <xf numFmtId="0" fontId="7" fillId="3" borderId="32" xfId="19" applyFont="1" applyFill="1" applyBorder="1" applyAlignment="1">
      <alignment vertical="center" wrapText="1"/>
    </xf>
    <xf numFmtId="0" fontId="8" fillId="3" borderId="50" xfId="19" applyFont="1" applyFill="1" applyBorder="1" applyAlignment="1">
      <alignment horizontal="center"/>
    </xf>
    <xf numFmtId="0" fontId="8" fillId="3" borderId="32" xfId="19" applyNumberFormat="1" applyFont="1" applyFill="1" applyBorder="1" applyAlignment="1">
      <alignment horizontal="center"/>
    </xf>
    <xf numFmtId="49" fontId="74" fillId="3" borderId="32" xfId="19" applyNumberFormat="1" applyFont="1" applyFill="1" applyBorder="1" applyAlignment="1">
      <alignment horizontal="center"/>
    </xf>
    <xf numFmtId="0" fontId="7" fillId="3" borderId="32" xfId="19" applyFont="1" applyFill="1" applyBorder="1"/>
    <xf numFmtId="0" fontId="74" fillId="3" borderId="32" xfId="19" applyFont="1" applyFill="1" applyBorder="1" applyAlignment="1">
      <alignment horizontal="center"/>
    </xf>
    <xf numFmtId="0" fontId="7" fillId="3" borderId="1" xfId="19" applyFont="1" applyFill="1" applyBorder="1" applyAlignment="1">
      <alignment wrapText="1"/>
    </xf>
    <xf numFmtId="0" fontId="8" fillId="3" borderId="5" xfId="19" applyFont="1" applyFill="1" applyBorder="1" applyAlignment="1">
      <alignment horizontal="center" vertical="center"/>
    </xf>
    <xf numFmtId="0" fontId="28" fillId="3" borderId="1" xfId="19" applyFont="1" applyFill="1" applyBorder="1" applyAlignment="1">
      <alignment horizontal="center" vertical="center"/>
    </xf>
    <xf numFmtId="0" fontId="75" fillId="3" borderId="1" xfId="19" applyFont="1" applyFill="1" applyBorder="1"/>
    <xf numFmtId="0" fontId="2" fillId="0" borderId="0" xfId="19" applyFont="1" applyFill="1"/>
    <xf numFmtId="0" fontId="7" fillId="3" borderId="1" xfId="19" applyFont="1" applyFill="1" applyBorder="1" applyAlignment="1">
      <alignment vertical="center"/>
    </xf>
    <xf numFmtId="0" fontId="8" fillId="3" borderId="3" xfId="19" applyFont="1" applyFill="1" applyBorder="1" applyAlignment="1">
      <alignment vertical="center"/>
    </xf>
    <xf numFmtId="0" fontId="8" fillId="3" borderId="3" xfId="19" applyFont="1" applyFill="1" applyBorder="1" applyAlignment="1">
      <alignment horizontal="center" vertical="center"/>
    </xf>
    <xf numFmtId="0" fontId="25" fillId="3" borderId="3" xfId="19" applyFont="1" applyFill="1" applyBorder="1" applyAlignment="1">
      <alignment vertical="center"/>
    </xf>
    <xf numFmtId="0" fontId="25" fillId="3" borderId="3" xfId="19" applyFont="1" applyFill="1" applyBorder="1" applyAlignment="1">
      <alignment vertical="center" wrapText="1"/>
    </xf>
    <xf numFmtId="0" fontId="74" fillId="3" borderId="3" xfId="19" applyFont="1" applyFill="1" applyBorder="1" applyAlignment="1">
      <alignment horizontal="center" vertical="center"/>
    </xf>
    <xf numFmtId="0" fontId="32" fillId="3" borderId="3" xfId="19" applyFont="1" applyFill="1" applyBorder="1" applyAlignment="1">
      <alignment vertical="center" wrapText="1"/>
    </xf>
    <xf numFmtId="0" fontId="25" fillId="3" borderId="3" xfId="19" applyFont="1" applyFill="1" applyBorder="1" applyAlignment="1">
      <alignment horizontal="center" vertical="center"/>
    </xf>
    <xf numFmtId="0" fontId="32" fillId="3" borderId="3" xfId="19" applyFont="1" applyFill="1" applyBorder="1" applyAlignment="1">
      <alignment horizontal="left" vertical="center" wrapText="1"/>
    </xf>
    <xf numFmtId="0" fontId="32" fillId="3" borderId="3" xfId="19" applyFont="1" applyFill="1" applyBorder="1" applyAlignment="1">
      <alignment vertical="center"/>
    </xf>
    <xf numFmtId="0" fontId="32" fillId="3" borderId="2" xfId="19" applyFont="1" applyFill="1" applyBorder="1" applyAlignment="1">
      <alignment vertical="center" wrapText="1"/>
    </xf>
    <xf numFmtId="0" fontId="8" fillId="3" borderId="2" xfId="19" applyFont="1" applyFill="1" applyBorder="1" applyAlignment="1">
      <alignment horizontal="center" vertical="center"/>
    </xf>
    <xf numFmtId="0" fontId="7" fillId="3" borderId="1" xfId="19" applyFont="1" applyFill="1" applyBorder="1" applyAlignment="1">
      <alignment horizontal="left"/>
    </xf>
    <xf numFmtId="0" fontId="28" fillId="3" borderId="3" xfId="19" applyFont="1" applyFill="1" applyBorder="1" applyAlignment="1">
      <alignment horizontal="left"/>
    </xf>
    <xf numFmtId="0" fontId="28" fillId="3" borderId="3" xfId="19" applyFont="1" applyFill="1" applyBorder="1"/>
    <xf numFmtId="3" fontId="8" fillId="0" borderId="3" xfId="19" applyNumberFormat="1" applyFont="1" applyFill="1" applyBorder="1" applyAlignment="1">
      <alignment horizontal="center"/>
    </xf>
    <xf numFmtId="0" fontId="7" fillId="3" borderId="12" xfId="19" applyFont="1" applyFill="1" applyBorder="1" applyAlignment="1">
      <alignment horizontal="left"/>
    </xf>
    <xf numFmtId="0" fontId="8" fillId="3" borderId="13" xfId="19" applyFont="1" applyFill="1" applyBorder="1" applyAlignment="1">
      <alignment horizontal="center"/>
    </xf>
    <xf numFmtId="0" fontId="8" fillId="3" borderId="12" xfId="19" applyFont="1" applyFill="1" applyBorder="1" applyAlignment="1">
      <alignment horizontal="center"/>
    </xf>
    <xf numFmtId="0" fontId="24" fillId="3" borderId="67" xfId="19" applyFont="1" applyFill="1" applyBorder="1" applyAlignment="1">
      <alignment horizontal="left"/>
    </xf>
    <xf numFmtId="0" fontId="8" fillId="3" borderId="54" xfId="19" applyFont="1" applyFill="1" applyBorder="1" applyAlignment="1">
      <alignment horizontal="center"/>
    </xf>
    <xf numFmtId="0" fontId="8" fillId="3" borderId="67" xfId="19" applyFont="1" applyFill="1" applyBorder="1" applyAlignment="1">
      <alignment horizontal="center"/>
    </xf>
    <xf numFmtId="0" fontId="74" fillId="3" borderId="67" xfId="19" applyFont="1" applyFill="1" applyBorder="1" applyAlignment="1">
      <alignment horizontal="center"/>
    </xf>
    <xf numFmtId="0" fontId="28" fillId="0" borderId="0" xfId="19" applyFont="1"/>
    <xf numFmtId="0" fontId="3" fillId="0" borderId="0" xfId="19" applyFont="1" applyFill="1"/>
    <xf numFmtId="0" fontId="8" fillId="3" borderId="0" xfId="19" applyFont="1" applyFill="1"/>
    <xf numFmtId="166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2" fontId="7" fillId="2" borderId="52" xfId="0" applyNumberFormat="1" applyFont="1" applyFill="1" applyBorder="1" applyAlignment="1">
      <alignment horizontal="center" vertical="top"/>
    </xf>
    <xf numFmtId="49" fontId="7" fillId="2" borderId="52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166" fontId="35" fillId="0" borderId="46" xfId="0" applyNumberFormat="1" applyFont="1" applyFill="1" applyBorder="1" applyAlignment="1">
      <alignment horizontal="center" vertical="center" wrapText="1"/>
    </xf>
    <xf numFmtId="166" fontId="8" fillId="0" borderId="38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7" fontId="38" fillId="0" borderId="69" xfId="0" applyNumberFormat="1" applyFont="1" applyFill="1" applyBorder="1" applyAlignment="1">
      <alignment horizontal="center"/>
    </xf>
    <xf numFmtId="166" fontId="38" fillId="0" borderId="65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53" fillId="0" borderId="32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/>
    </xf>
    <xf numFmtId="3" fontId="65" fillId="0" borderId="5" xfId="0" applyNumberFormat="1" applyFont="1" applyFill="1" applyBorder="1" applyAlignment="1">
      <alignment horizontal="center" vertical="center"/>
    </xf>
    <xf numFmtId="3" fontId="65" fillId="0" borderId="3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3" fontId="8" fillId="0" borderId="5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2" xfId="0" applyFont="1" applyFill="1" applyBorder="1"/>
    <xf numFmtId="3" fontId="24" fillId="0" borderId="12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horizontal="center" vertical="center"/>
    </xf>
    <xf numFmtId="3" fontId="25" fillId="0" borderId="54" xfId="0" applyNumberFormat="1" applyFont="1" applyFill="1" applyBorder="1" applyAlignment="1">
      <alignment horizontal="center" vertical="center" wrapText="1"/>
    </xf>
    <xf numFmtId="166" fontId="25" fillId="0" borderId="67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166" fontId="8" fillId="0" borderId="67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72" fillId="0" borderId="67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3" fontId="72" fillId="0" borderId="2" xfId="0" applyNumberFormat="1" applyFont="1" applyFill="1" applyBorder="1" applyAlignment="1">
      <alignment horizontal="center" vertical="center"/>
    </xf>
    <xf numFmtId="166" fontId="72" fillId="0" borderId="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27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 indent="5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5"/>
    </xf>
    <xf numFmtId="49" fontId="32" fillId="0" borderId="23" xfId="0" applyNumberFormat="1" applyFont="1" applyFill="1" applyBorder="1" applyAlignment="1">
      <alignment horizontal="left" vertical="center" wrapText="1" indent="5"/>
    </xf>
    <xf numFmtId="0" fontId="32" fillId="0" borderId="23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left" vertical="center" wrapText="1" indent="7"/>
    </xf>
    <xf numFmtId="0" fontId="31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72" fillId="0" borderId="67" xfId="0" applyFont="1" applyFill="1" applyBorder="1" applyAlignment="1">
      <alignment horizontal="left" vertical="center" wrapText="1"/>
    </xf>
    <xf numFmtId="0" fontId="72" fillId="0" borderId="67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 wrapText="1"/>
    </xf>
    <xf numFmtId="167" fontId="8" fillId="0" borderId="5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3" fontId="25" fillId="0" borderId="31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11" xfId="0" applyFont="1" applyFill="1" applyBorder="1"/>
    <xf numFmtId="3" fontId="8" fillId="0" borderId="60" xfId="0" applyNumberFormat="1" applyFont="1" applyFill="1" applyBorder="1" applyAlignment="1">
      <alignment horizontal="center" vertical="center"/>
    </xf>
    <xf numFmtId="167" fontId="8" fillId="0" borderId="58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59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0" fontId="8" fillId="0" borderId="44" xfId="0" applyFont="1" applyFill="1" applyBorder="1"/>
    <xf numFmtId="166" fontId="8" fillId="0" borderId="65" xfId="0" applyNumberFormat="1" applyFont="1" applyFill="1" applyBorder="1" applyAlignment="1">
      <alignment horizontal="center" vertical="center"/>
    </xf>
    <xf numFmtId="166" fontId="8" fillId="0" borderId="68" xfId="0" applyNumberFormat="1" applyFont="1" applyFill="1" applyBorder="1" applyAlignment="1">
      <alignment horizontal="center" vertical="center"/>
    </xf>
    <xf numFmtId="0" fontId="7" fillId="0" borderId="57" xfId="0" applyFont="1" applyFill="1" applyBorder="1"/>
    <xf numFmtId="0" fontId="8" fillId="0" borderId="11" xfId="0" applyFont="1" applyFill="1" applyBorder="1"/>
    <xf numFmtId="0" fontId="8" fillId="0" borderId="58" xfId="0" applyFont="1" applyFill="1" applyBorder="1"/>
    <xf numFmtId="0" fontId="8" fillId="0" borderId="29" xfId="0" applyFont="1" applyFill="1" applyBorder="1"/>
    <xf numFmtId="0" fontId="8" fillId="0" borderId="36" xfId="0" applyFont="1" applyFill="1" applyBorder="1"/>
    <xf numFmtId="166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60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167" fontId="4" fillId="0" borderId="59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4" fillId="0" borderId="24" xfId="0" applyFont="1" applyFill="1" applyBorder="1"/>
    <xf numFmtId="167" fontId="4" fillId="0" borderId="79" xfId="0" applyNumberFormat="1" applyFont="1" applyFill="1" applyBorder="1" applyAlignment="1">
      <alignment horizontal="center"/>
    </xf>
    <xf numFmtId="167" fontId="4" fillId="0" borderId="30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4" fontId="3" fillId="0" borderId="60" xfId="0" applyNumberFormat="1" applyFont="1" applyFill="1" applyBorder="1" applyAlignment="1">
      <alignment vertical="center"/>
    </xf>
    <xf numFmtId="14" fontId="3" fillId="0" borderId="5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1" xfId="0" applyFont="1" applyFill="1" applyBorder="1"/>
    <xf numFmtId="0" fontId="35" fillId="0" borderId="14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35" fillId="0" borderId="67" xfId="0" applyFont="1" applyFill="1" applyBorder="1" applyAlignment="1">
      <alignment horizontal="left" wrapText="1"/>
    </xf>
    <xf numFmtId="167" fontId="66" fillId="0" borderId="14" xfId="17" applyNumberFormat="1" applyFont="1" applyFill="1" applyBorder="1" applyAlignment="1">
      <alignment horizontal="center" wrapText="1"/>
    </xf>
    <xf numFmtId="167" fontId="73" fillId="0" borderId="14" xfId="17" applyNumberFormat="1" applyFont="1" applyFill="1" applyBorder="1" applyAlignment="1">
      <alignment horizontal="center" wrapText="1"/>
    </xf>
    <xf numFmtId="167" fontId="66" fillId="0" borderId="67" xfId="17" applyNumberFormat="1" applyFont="1" applyFill="1" applyBorder="1" applyAlignment="1">
      <alignment horizontal="center" wrapText="1"/>
    </xf>
    <xf numFmtId="167" fontId="35" fillId="0" borderId="43" xfId="0" applyNumberFormat="1" applyFont="1" applyFill="1" applyBorder="1" applyAlignment="1">
      <alignment horizontal="center" vertical="center" wrapText="1"/>
    </xf>
    <xf numFmtId="167" fontId="36" fillId="0" borderId="43" xfId="0" applyNumberFormat="1" applyFont="1" applyFill="1" applyBorder="1" applyAlignment="1">
      <alignment horizontal="center" vertical="center"/>
    </xf>
    <xf numFmtId="167" fontId="35" fillId="0" borderId="45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8" fillId="0" borderId="57" xfId="0" applyFont="1" applyFill="1" applyBorder="1" applyAlignment="1">
      <alignment vertical="top" wrapText="1"/>
    </xf>
    <xf numFmtId="167" fontId="35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5" fillId="0" borderId="57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 wrapText="1"/>
    </xf>
    <xf numFmtId="167" fontId="4" fillId="0" borderId="57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vertical="top" wrapText="1"/>
    </xf>
    <xf numFmtId="167" fontId="35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 wrapText="1"/>
    </xf>
    <xf numFmtId="167" fontId="4" fillId="0" borderId="43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top" wrapText="1"/>
    </xf>
    <xf numFmtId="167" fontId="35" fillId="0" borderId="29" xfId="0" applyNumberFormat="1" applyFont="1" applyFill="1" applyBorder="1" applyAlignment="1">
      <alignment horizontal="center" vertical="top" wrapText="1"/>
    </xf>
    <xf numFmtId="167" fontId="35" fillId="0" borderId="16" xfId="0" applyNumberFormat="1" applyFont="1" applyFill="1" applyBorder="1" applyAlignment="1">
      <alignment horizontal="center" vertical="top" wrapText="1"/>
    </xf>
    <xf numFmtId="167" fontId="35" fillId="0" borderId="14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/>
    </xf>
    <xf numFmtId="0" fontId="8" fillId="0" borderId="66" xfId="0" applyFont="1" applyFill="1" applyBorder="1"/>
    <xf numFmtId="167" fontId="35" fillId="0" borderId="67" xfId="0" applyNumberFormat="1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/>
    </xf>
    <xf numFmtId="167" fontId="35" fillId="0" borderId="54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0" fontId="0" fillId="2" borderId="0" xfId="0" applyFill="1"/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top" wrapText="1"/>
    </xf>
    <xf numFmtId="0" fontId="34" fillId="0" borderId="6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2" fontId="53" fillId="0" borderId="71" xfId="0" applyNumberFormat="1" applyFont="1" applyFill="1" applyBorder="1" applyAlignment="1">
      <alignment horizontal="center" vertical="center" wrapText="1"/>
    </xf>
    <xf numFmtId="2" fontId="53" fillId="0" borderId="7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53" fillId="0" borderId="55" xfId="0" applyNumberFormat="1" applyFont="1" applyFill="1" applyBorder="1" applyAlignment="1">
      <alignment horizontal="center" vertical="center" wrapText="1"/>
    </xf>
    <xf numFmtId="2" fontId="53" fillId="0" borderId="5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49" fontId="36" fillId="0" borderId="55" xfId="0" applyNumberFormat="1" applyFont="1" applyFill="1" applyBorder="1" applyAlignment="1">
      <alignment horizontal="center" vertical="center" wrapText="1"/>
    </xf>
    <xf numFmtId="49" fontId="36" fillId="0" borderId="50" xfId="0" applyNumberFormat="1" applyFont="1" applyFill="1" applyBorder="1" applyAlignment="1">
      <alignment horizontal="center" vertical="center" wrapText="1"/>
    </xf>
    <xf numFmtId="49" fontId="36" fillId="0" borderId="5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justify"/>
    </xf>
    <xf numFmtId="0" fontId="48" fillId="0" borderId="34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47" fillId="0" borderId="7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0" borderId="0" xfId="19" applyFont="1" applyFill="1" applyAlignment="1">
      <alignment horizontal="left" vertical="center" wrapText="1"/>
    </xf>
    <xf numFmtId="0" fontId="7" fillId="3" borderId="1" xfId="19" applyFont="1" applyFill="1" applyBorder="1" applyAlignment="1">
      <alignment horizontal="center" vertical="center" textRotation="90"/>
    </xf>
    <xf numFmtId="0" fontId="7" fillId="3" borderId="3" xfId="19" applyFont="1" applyFill="1" applyBorder="1" applyAlignment="1">
      <alignment horizontal="center" vertical="center" textRotation="90"/>
    </xf>
    <xf numFmtId="0" fontId="7" fillId="3" borderId="2" xfId="19" applyFont="1" applyFill="1" applyBorder="1" applyAlignment="1">
      <alignment horizontal="center" vertical="center" textRotation="90"/>
    </xf>
    <xf numFmtId="0" fontId="8" fillId="3" borderId="3" xfId="19" applyNumberFormat="1" applyFont="1" applyFill="1" applyBorder="1" applyAlignment="1">
      <alignment horizontal="center" wrapText="1"/>
    </xf>
    <xf numFmtId="0" fontId="8" fillId="3" borderId="2" xfId="19" applyNumberFormat="1" applyFont="1" applyFill="1" applyBorder="1" applyAlignment="1">
      <alignment horizontal="center" wrapText="1"/>
    </xf>
    <xf numFmtId="0" fontId="7" fillId="3" borderId="57" xfId="19" applyFont="1" applyFill="1" applyBorder="1" applyAlignment="1">
      <alignment horizontal="center" vertical="center" textRotation="90"/>
    </xf>
    <xf numFmtId="0" fontId="7" fillId="3" borderId="66" xfId="19" applyFont="1" applyFill="1" applyBorder="1" applyAlignment="1">
      <alignment horizontal="center" vertical="center" textRotation="90"/>
    </xf>
    <xf numFmtId="0" fontId="7" fillId="3" borderId="4" xfId="19" applyFont="1" applyFill="1" applyBorder="1" applyAlignment="1">
      <alignment horizontal="center" vertical="center" textRotation="90"/>
    </xf>
    <xf numFmtId="0" fontId="18" fillId="0" borderId="0" xfId="19" applyFont="1" applyFill="1" applyBorder="1" applyAlignment="1">
      <alignment horizontal="center"/>
    </xf>
    <xf numFmtId="0" fontId="10" fillId="0" borderId="0" xfId="19" applyFont="1" applyFill="1" applyBorder="1" applyAlignment="1">
      <alignment horizontal="center"/>
    </xf>
    <xf numFmtId="0" fontId="8" fillId="3" borderId="5" xfId="19" applyFont="1" applyFill="1" applyBorder="1" applyAlignment="1">
      <alignment horizontal="center"/>
    </xf>
    <xf numFmtId="0" fontId="8" fillId="3" borderId="31" xfId="19" applyFont="1" applyFill="1" applyBorder="1" applyAlignment="1">
      <alignment horizontal="center"/>
    </xf>
    <xf numFmtId="0" fontId="6" fillId="3" borderId="1" xfId="19" applyFont="1" applyFill="1" applyBorder="1" applyAlignment="1">
      <alignment horizontal="center" vertical="center"/>
    </xf>
    <xf numFmtId="0" fontId="6" fillId="3" borderId="2" xfId="19" applyFont="1" applyFill="1" applyBorder="1" applyAlignment="1">
      <alignment horizontal="center" vertical="center"/>
    </xf>
    <xf numFmtId="0" fontId="34" fillId="3" borderId="55" xfId="19" applyFont="1" applyFill="1" applyBorder="1" applyAlignment="1">
      <alignment horizontal="center" vertical="center"/>
    </xf>
    <xf numFmtId="0" fontId="34" fillId="3" borderId="50" xfId="19" applyFont="1" applyFill="1" applyBorder="1" applyAlignment="1">
      <alignment horizontal="center" vertical="center"/>
    </xf>
    <xf numFmtId="0" fontId="34" fillId="3" borderId="52" xfId="19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51" fillId="0" borderId="71" xfId="0" applyNumberFormat="1" applyFont="1" applyFill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/>
    </xf>
    <xf numFmtId="1" fontId="51" fillId="0" borderId="78" xfId="0" applyNumberFormat="1" applyFont="1" applyFill="1" applyBorder="1" applyAlignment="1">
      <alignment horizontal="center" vertical="center"/>
    </xf>
    <xf numFmtId="1" fontId="51" fillId="0" borderId="79" xfId="0" applyNumberFormat="1" applyFont="1" applyFill="1" applyBorder="1" applyAlignment="1">
      <alignment horizontal="center" vertical="center"/>
    </xf>
    <xf numFmtId="1" fontId="51" fillId="0" borderId="72" xfId="0" applyNumberFormat="1" applyFont="1" applyFill="1" applyBorder="1" applyAlignment="1">
      <alignment horizontal="center" vertical="center"/>
    </xf>
    <xf numFmtId="1" fontId="51" fillId="0" borderId="30" xfId="0" applyNumberFormat="1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167" fontId="38" fillId="0" borderId="72" xfId="0" applyNumberFormat="1" applyFont="1" applyFill="1" applyBorder="1" applyAlignment="1">
      <alignment horizontal="center" vertical="center"/>
    </xf>
    <xf numFmtId="167" fontId="38" fillId="0" borderId="47" xfId="0" applyNumberFormat="1" applyFont="1" applyFill="1" applyBorder="1" applyAlignment="1">
      <alignment horizontal="center" vertical="center"/>
    </xf>
    <xf numFmtId="167" fontId="38" fillId="0" borderId="30" xfId="0" applyNumberFormat="1" applyFont="1" applyFill="1" applyBorder="1" applyAlignment="1">
      <alignment horizontal="center" vertical="center"/>
    </xf>
    <xf numFmtId="168" fontId="51" fillId="0" borderId="5" xfId="0" applyNumberFormat="1" applyFont="1" applyFill="1" applyBorder="1" applyAlignment="1">
      <alignment vertical="center" wrapText="1"/>
    </xf>
    <xf numFmtId="168" fontId="51" fillId="0" borderId="76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6" xfId="0" applyNumberFormat="1" applyFont="1" applyFill="1" applyBorder="1" applyAlignment="1">
      <alignment vertical="center" wrapText="1"/>
    </xf>
    <xf numFmtId="168" fontId="51" fillId="0" borderId="31" xfId="0" applyNumberFormat="1" applyFont="1" applyFill="1" applyBorder="1" applyAlignment="1">
      <alignment vertical="center" wrapText="1"/>
    </xf>
    <xf numFmtId="168" fontId="51" fillId="0" borderId="77" xfId="0" applyNumberFormat="1" applyFont="1" applyFill="1" applyBorder="1" applyAlignment="1">
      <alignment vertical="center" wrapText="1"/>
    </xf>
    <xf numFmtId="167" fontId="38" fillId="0" borderId="78" xfId="0" applyNumberFormat="1" applyFont="1" applyFill="1" applyBorder="1" applyAlignment="1">
      <alignment horizontal="center" vertical="center"/>
    </xf>
    <xf numFmtId="167" fontId="38" fillId="0" borderId="7" xfId="0" applyNumberFormat="1" applyFont="1" applyFill="1" applyBorder="1" applyAlignment="1">
      <alignment horizontal="center" vertical="center"/>
    </xf>
    <xf numFmtId="167" fontId="38" fillId="0" borderId="79" xfId="0" applyNumberFormat="1" applyFont="1" applyFill="1" applyBorder="1" applyAlignment="1">
      <alignment horizontal="center" vertical="center"/>
    </xf>
    <xf numFmtId="171" fontId="38" fillId="0" borderId="74" xfId="1" applyNumberFormat="1" applyFont="1" applyFill="1" applyBorder="1" applyAlignment="1">
      <alignment horizontal="center" vertical="center"/>
    </xf>
    <xf numFmtId="171" fontId="38" fillId="0" borderId="8" xfId="1" applyNumberFormat="1" applyFont="1" applyFill="1" applyBorder="1" applyAlignment="1">
      <alignment horizontal="center" vertical="center"/>
    </xf>
    <xf numFmtId="171" fontId="38" fillId="0" borderId="56" xfId="1" applyNumberFormat="1" applyFont="1" applyFill="1" applyBorder="1" applyAlignment="1">
      <alignment horizontal="center" vertical="center"/>
    </xf>
    <xf numFmtId="171" fontId="38" fillId="0" borderId="58" xfId="1" applyNumberFormat="1" applyFont="1" applyFill="1" applyBorder="1" applyAlignment="1">
      <alignment horizontal="center" vertical="center"/>
    </xf>
    <xf numFmtId="171" fontId="38" fillId="0" borderId="18" xfId="1" applyNumberFormat="1" applyFont="1" applyFill="1" applyBorder="1" applyAlignment="1">
      <alignment horizontal="center" vertical="center"/>
    </xf>
    <xf numFmtId="171" fontId="38" fillId="0" borderId="68" xfId="1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/>
    </xf>
    <xf numFmtId="167" fontId="38" fillId="0" borderId="74" xfId="0" applyNumberFormat="1" applyFont="1" applyFill="1" applyBorder="1" applyAlignment="1">
      <alignment horizontal="center" vertical="center"/>
    </xf>
    <xf numFmtId="167" fontId="38" fillId="0" borderId="8" xfId="0" applyNumberFormat="1" applyFont="1" applyFill="1" applyBorder="1" applyAlignment="1">
      <alignment horizontal="center" vertical="center"/>
    </xf>
    <xf numFmtId="167" fontId="38" fillId="0" borderId="56" xfId="0" applyNumberFormat="1" applyFont="1" applyFill="1" applyBorder="1" applyAlignment="1">
      <alignment horizontal="center" vertical="center"/>
    </xf>
    <xf numFmtId="167" fontId="38" fillId="0" borderId="58" xfId="0" applyNumberFormat="1" applyFont="1" applyFill="1" applyBorder="1" applyAlignment="1">
      <alignment horizontal="center" vertical="center"/>
    </xf>
    <xf numFmtId="167" fontId="38" fillId="0" borderId="18" xfId="0" applyNumberFormat="1" applyFont="1" applyFill="1" applyBorder="1" applyAlignment="1">
      <alignment horizontal="center" vertical="center"/>
    </xf>
    <xf numFmtId="167" fontId="38" fillId="0" borderId="68" xfId="0" applyNumberFormat="1" applyFont="1" applyFill="1" applyBorder="1" applyAlignment="1">
      <alignment horizontal="center" vertical="center"/>
    </xf>
    <xf numFmtId="168" fontId="51" fillId="0" borderId="57" xfId="0" applyNumberFormat="1" applyFont="1" applyFill="1" applyBorder="1" applyAlignment="1">
      <alignment horizontal="left" vertical="top" wrapText="1"/>
    </xf>
    <xf numFmtId="168" fontId="51" fillId="0" borderId="61" xfId="0" applyNumberFormat="1" applyFont="1" applyFill="1" applyBorder="1" applyAlignment="1">
      <alignment horizontal="left" vertical="top" wrapText="1"/>
    </xf>
    <xf numFmtId="167" fontId="38" fillId="0" borderId="53" xfId="0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167" fontId="38" fillId="0" borderId="61" xfId="0" applyNumberFormat="1" applyFont="1" applyFill="1" applyBorder="1" applyAlignment="1">
      <alignment horizontal="center" vertical="center"/>
    </xf>
    <xf numFmtId="166" fontId="38" fillId="0" borderId="53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166" fontId="38" fillId="0" borderId="41" xfId="0" applyNumberFormat="1" applyFont="1" applyFill="1" applyBorder="1" applyAlignment="1">
      <alignment horizontal="center" vertical="center"/>
    </xf>
    <xf numFmtId="167" fontId="38" fillId="0" borderId="40" xfId="0" applyNumberFormat="1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left" vertical="center" wrapText="1"/>
    </xf>
    <xf numFmtId="0" fontId="51" fillId="0" borderId="73" xfId="0" applyFont="1" applyFill="1" applyBorder="1" applyAlignment="1">
      <alignment horizontal="left" vertical="center" wrapText="1"/>
    </xf>
    <xf numFmtId="49" fontId="51" fillId="0" borderId="51" xfId="0" applyNumberFormat="1" applyFont="1" applyFill="1" applyBorder="1" applyAlignment="1">
      <alignment horizontal="center" vertical="center"/>
    </xf>
    <xf numFmtId="49" fontId="51" fillId="0" borderId="50" xfId="0" applyNumberFormat="1" applyFont="1" applyFill="1" applyBorder="1" applyAlignment="1">
      <alignment horizontal="center" vertical="center"/>
    </xf>
    <xf numFmtId="49" fontId="51" fillId="0" borderId="73" xfId="0" applyNumberFormat="1" applyFont="1" applyFill="1" applyBorder="1" applyAlignment="1">
      <alignment horizontal="center" vertical="center"/>
    </xf>
    <xf numFmtId="49" fontId="51" fillId="0" borderId="52" xfId="0" applyNumberFormat="1" applyFont="1" applyFill="1" applyBorder="1" applyAlignment="1">
      <alignment horizontal="center" vertical="center"/>
    </xf>
    <xf numFmtId="168" fontId="51" fillId="0" borderId="29" xfId="0" applyNumberFormat="1" applyFont="1" applyFill="1" applyBorder="1" applyAlignment="1">
      <alignment horizontal="left" vertical="top" wrapText="1"/>
    </xf>
    <xf numFmtId="168" fontId="51" fillId="0" borderId="19" xfId="0" applyNumberFormat="1" applyFont="1" applyFill="1" applyBorder="1" applyAlignment="1">
      <alignment horizontal="left" vertical="top" wrapText="1"/>
    </xf>
    <xf numFmtId="167" fontId="38" fillId="0" borderId="20" xfId="0" applyNumberFormat="1" applyFont="1" applyFill="1" applyBorder="1" applyAlignment="1">
      <alignment horizontal="center" vertical="center"/>
    </xf>
    <xf numFmtId="167" fontId="38" fillId="0" borderId="16" xfId="0" applyNumberFormat="1" applyFont="1" applyFill="1" applyBorder="1" applyAlignment="1">
      <alignment horizontal="center" vertical="center"/>
    </xf>
    <xf numFmtId="167" fontId="38" fillId="0" borderId="19" xfId="0" applyNumberFormat="1" applyFont="1" applyFill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/>
    </xf>
    <xf numFmtId="168" fontId="51" fillId="0" borderId="66" xfId="0" applyNumberFormat="1" applyFont="1" applyFill="1" applyBorder="1" applyAlignment="1">
      <alignment horizontal="left" vertical="top" wrapText="1"/>
    </xf>
    <xf numFmtId="168" fontId="51" fillId="0" borderId="69" xfId="0" applyNumberFormat="1" applyFont="1" applyFill="1" applyBorder="1" applyAlignment="1">
      <alignment horizontal="left" vertical="top" wrapText="1"/>
    </xf>
    <xf numFmtId="167" fontId="38" fillId="0" borderId="75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38" fillId="0" borderId="69" xfId="0" applyNumberFormat="1" applyFont="1" applyFill="1" applyBorder="1" applyAlignment="1">
      <alignment horizontal="center"/>
    </xf>
    <xf numFmtId="166" fontId="38" fillId="0" borderId="75" xfId="0" applyNumberFormat="1" applyFont="1" applyFill="1" applyBorder="1" applyAlignment="1">
      <alignment horizontal="center"/>
    </xf>
    <xf numFmtId="166" fontId="38" fillId="0" borderId="54" xfId="0" applyNumberFormat="1" applyFont="1" applyFill="1" applyBorder="1" applyAlignment="1">
      <alignment horizontal="center"/>
    </xf>
    <xf numFmtId="166" fontId="38" fillId="0" borderId="45" xfId="0" applyNumberFormat="1" applyFont="1" applyFill="1" applyBorder="1" applyAlignment="1">
      <alignment horizontal="center"/>
    </xf>
    <xf numFmtId="1" fontId="51" fillId="0" borderId="74" xfId="0" applyNumberFormat="1" applyFont="1" applyFill="1" applyBorder="1" applyAlignment="1">
      <alignment horizontal="center" vertical="center"/>
    </xf>
    <xf numFmtId="1" fontId="51" fillId="0" borderId="25" xfId="0" applyNumberFormat="1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167" fontId="38" fillId="0" borderId="41" xfId="0" applyNumberFormat="1" applyFont="1" applyFill="1" applyBorder="1" applyAlignment="1">
      <alignment horizontal="center" vertical="center"/>
    </xf>
    <xf numFmtId="166" fontId="38" fillId="0" borderId="11" xfId="0" applyNumberFormat="1" applyFont="1" applyFill="1" applyBorder="1" applyAlignment="1">
      <alignment horizontal="center" vertical="center"/>
    </xf>
    <xf numFmtId="166" fontId="38" fillId="0" borderId="60" xfId="0" applyNumberFormat="1" applyFont="1" applyFill="1" applyBorder="1" applyAlignment="1">
      <alignment horizontal="center" vertical="center"/>
    </xf>
    <xf numFmtId="166" fontId="38" fillId="0" borderId="58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63" xfId="0" applyNumberFormat="1" applyFont="1" applyFill="1" applyBorder="1" applyAlignment="1">
      <alignment vertical="center" wrapText="1"/>
    </xf>
    <xf numFmtId="167" fontId="38" fillId="0" borderId="62" xfId="0" applyNumberFormat="1" applyFont="1" applyFill="1" applyBorder="1" applyAlignment="1">
      <alignment horizontal="center" vertical="center"/>
    </xf>
    <xf numFmtId="171" fontId="38" fillId="0" borderId="26" xfId="1" applyNumberFormat="1" applyFont="1" applyFill="1" applyBorder="1" applyAlignment="1">
      <alignment horizontal="center" vertical="center"/>
    </xf>
    <xf numFmtId="0" fontId="51" fillId="0" borderId="76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1" fontId="51" fillId="0" borderId="70" xfId="0" applyNumberFormat="1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>
      <alignment horizontal="center" vertical="center"/>
    </xf>
    <xf numFmtId="49" fontId="51" fillId="0" borderId="64" xfId="0" applyNumberFormat="1" applyFont="1" applyFill="1" applyBorder="1" applyAlignment="1">
      <alignment horizontal="center" vertical="center"/>
    </xf>
    <xf numFmtId="49" fontId="51" fillId="0" borderId="28" xfId="0" applyNumberFormat="1" applyFont="1" applyFill="1" applyBorder="1" applyAlignment="1">
      <alignment horizontal="center" vertical="center"/>
    </xf>
    <xf numFmtId="167" fontId="38" fillId="0" borderId="43" xfId="0" applyNumberFormat="1" applyFont="1" applyFill="1" applyBorder="1" applyAlignment="1">
      <alignment horizontal="center" vertical="center"/>
    </xf>
    <xf numFmtId="166" fontId="38" fillId="0" borderId="17" xfId="0" applyNumberFormat="1" applyFont="1" applyFill="1" applyBorder="1" applyAlignment="1">
      <alignment horizontal="center"/>
    </xf>
    <xf numFmtId="166" fontId="38" fillId="0" borderId="59" xfId="0" applyNumberFormat="1" applyFont="1" applyFill="1" applyBorder="1" applyAlignment="1">
      <alignment horizontal="center"/>
    </xf>
    <xf numFmtId="166" fontId="38" fillId="0" borderId="18" xfId="0" applyNumberFormat="1" applyFont="1" applyFill="1" applyBorder="1" applyAlignment="1">
      <alignment horizontal="center"/>
    </xf>
    <xf numFmtId="167" fontId="38" fillId="0" borderId="45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/>
    </xf>
    <xf numFmtId="166" fontId="38" fillId="0" borderId="65" xfId="0" applyNumberFormat="1" applyFont="1" applyFill="1" applyBorder="1" applyAlignment="1">
      <alignment horizontal="center"/>
    </xf>
    <xf numFmtId="166" fontId="38" fillId="0" borderId="68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center" vertical="center" wrapText="1"/>
    </xf>
    <xf numFmtId="49" fontId="35" fillId="0" borderId="65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/>
    </xf>
    <xf numFmtId="49" fontId="35" fillId="0" borderId="71" xfId="0" applyNumberFormat="1" applyFont="1" applyFill="1" applyBorder="1" applyAlignment="1">
      <alignment horizontal="center" vertical="center" wrapText="1"/>
    </xf>
    <xf numFmtId="49" fontId="35" fillId="0" borderId="78" xfId="0" applyNumberFormat="1" applyFont="1" applyFill="1" applyBorder="1" applyAlignment="1">
      <alignment horizontal="center" vertical="center" wrapText="1"/>
    </xf>
    <xf numFmtId="2" fontId="35" fillId="0" borderId="78" xfId="0" applyNumberFormat="1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49" fontId="35" fillId="0" borderId="80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2" fontId="35" fillId="0" borderId="5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top" wrapText="1"/>
    </xf>
    <xf numFmtId="0" fontId="35" fillId="0" borderId="59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35" fillId="0" borderId="68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 vertical="top" wrapText="1"/>
    </xf>
    <xf numFmtId="0" fontId="35" fillId="0" borderId="70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vertical="top" wrapText="1"/>
    </xf>
    <xf numFmtId="0" fontId="35" fillId="0" borderId="64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top" wrapText="1"/>
    </xf>
    <xf numFmtId="0" fontId="48" fillId="0" borderId="51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top" wrapText="1"/>
    </xf>
    <xf numFmtId="0" fontId="35" fillId="0" borderId="45" xfId="0" applyFont="1" applyFill="1" applyBorder="1" applyAlignment="1">
      <alignment horizontal="center" vertical="top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167" fontId="35" fillId="0" borderId="66" xfId="0" applyNumberFormat="1" applyFont="1" applyFill="1" applyBorder="1" applyAlignment="1">
      <alignment horizontal="center" vertical="center"/>
    </xf>
    <xf numFmtId="167" fontId="35" fillId="0" borderId="45" xfId="0" applyNumberFormat="1" applyFont="1" applyFill="1" applyBorder="1" applyAlignment="1">
      <alignment horizontal="center" vertical="center"/>
    </xf>
    <xf numFmtId="2" fontId="35" fillId="0" borderId="66" xfId="0" applyNumberFormat="1" applyFont="1" applyFill="1" applyBorder="1" applyAlignment="1">
      <alignment horizontal="center" vertical="center"/>
    </xf>
    <xf numFmtId="2" fontId="35" fillId="0" borderId="45" xfId="0" applyNumberFormat="1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4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167" fontId="35" fillId="0" borderId="29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 vertical="top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167" fontId="35" fillId="0" borderId="57" xfId="0" applyNumberFormat="1" applyFont="1" applyFill="1" applyBorder="1" applyAlignment="1">
      <alignment horizontal="center" vertical="center"/>
    </xf>
    <xf numFmtId="167" fontId="35" fillId="0" borderId="41" xfId="0" applyNumberFormat="1" applyFont="1" applyFill="1" applyBorder="1" applyAlignment="1">
      <alignment horizontal="center" vertical="center"/>
    </xf>
    <xf numFmtId="2" fontId="35" fillId="0" borderId="57" xfId="0" applyNumberFormat="1" applyFont="1" applyFill="1" applyBorder="1" applyAlignment="1">
      <alignment horizontal="center" vertical="center"/>
    </xf>
    <xf numFmtId="2" fontId="35" fillId="0" borderId="41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wrapText="1"/>
    </xf>
    <xf numFmtId="2" fontId="35" fillId="0" borderId="7" xfId="0" applyNumberFormat="1" applyFont="1" applyFill="1" applyBorder="1" applyAlignment="1">
      <alignment horizontal="center" vertical="center"/>
    </xf>
    <xf numFmtId="2" fontId="35" fillId="0" borderId="65" xfId="0" applyNumberFormat="1" applyFont="1" applyFill="1" applyBorder="1" applyAlignment="1">
      <alignment horizontal="center" vertical="center"/>
    </xf>
  </cellXfs>
  <cellStyles count="21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0726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9921264333100594E-2"/>
                  <c:y val="-4.5373785363955643E-2"/>
                </c:manualLayout>
              </c:layout>
              <c:showVal val="1"/>
            </c:dLbl>
            <c:dLbl>
              <c:idx val="1"/>
              <c:layout>
                <c:manualLayout>
                  <c:x val="-4.2125539046742412E-2"/>
                  <c:y val="4.6124939844157969E-2"/>
                </c:manualLayout>
              </c:layout>
              <c:showVal val="1"/>
            </c:dLbl>
            <c:dLbl>
              <c:idx val="2"/>
              <c:layout>
                <c:manualLayout>
                  <c:x val="-3.8454447520185411E-2"/>
                  <c:y val="4.2209434483888482E-2"/>
                </c:manualLayout>
              </c:layout>
              <c:showVal val="1"/>
            </c:dLbl>
            <c:dLbl>
              <c:idx val="3"/>
              <c:layout>
                <c:manualLayout>
                  <c:x val="-4.0025538810521823E-2"/>
                  <c:y val="-4.5785200126967233E-2"/>
                </c:manualLayout>
              </c:layout>
              <c:showVal val="1"/>
            </c:dLbl>
            <c:dLbl>
              <c:idx val="4"/>
              <c:layout>
                <c:manualLayout>
                  <c:x val="-3.9246011163780785E-2"/>
                  <c:y val="-3.7263856322251009E-2"/>
                </c:manualLayout>
              </c:layout>
              <c:showVal val="1"/>
            </c:dLbl>
            <c:dLbl>
              <c:idx val="5"/>
              <c:layout>
                <c:manualLayout>
                  <c:x val="-3.9547136057045684E-2"/>
                  <c:y val="4.265566284058446E-2"/>
                </c:manualLayout>
              </c:layout>
              <c:showVal val="1"/>
            </c:dLbl>
            <c:dLbl>
              <c:idx val="6"/>
              <c:layout>
                <c:manualLayout>
                  <c:x val="-4.1437349992952746E-2"/>
                  <c:y val="3.1391212639382396E-2"/>
                </c:manualLayout>
              </c:layout>
              <c:showVal val="1"/>
            </c:dLbl>
            <c:dLbl>
              <c:idx val="7"/>
              <c:layout>
                <c:manualLayout>
                  <c:x val="-4.4151597966668732E-2"/>
                  <c:y val="3.5360473564826245E-2"/>
                </c:manualLayout>
              </c:layout>
              <c:showVal val="1"/>
            </c:dLbl>
            <c:dLbl>
              <c:idx val="8"/>
              <c:layout>
                <c:manualLayout>
                  <c:x val="-4.2488868671413785E-2"/>
                  <c:y val="-3.987426149104580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диаграмма!$AF$28:$AN$28</c:f>
              <c:strCache>
                <c:ptCount val="9"/>
                <c:pt idx="0">
                  <c:v>1 кв. 2011</c:v>
                </c:pt>
                <c:pt idx="1">
                  <c:v>2 кв. 2011</c:v>
                </c:pt>
                <c:pt idx="2">
                  <c:v>3 кв. 2011</c:v>
                </c:pt>
                <c:pt idx="3">
                  <c:v>4 кв. 2011</c:v>
                </c:pt>
                <c:pt idx="4">
                  <c:v>1 кв. 2012</c:v>
                </c:pt>
                <c:pt idx="5">
                  <c:v>2 кв. 2012</c:v>
                </c:pt>
                <c:pt idx="6">
                  <c:v>3 кв. 2012</c:v>
                </c:pt>
                <c:pt idx="7">
                  <c:v>4 кв. 2012</c:v>
                </c:pt>
                <c:pt idx="8">
                  <c:v>1 кв. 2013</c:v>
                </c:pt>
              </c:strCache>
            </c:strRef>
          </c:cat>
          <c:val>
            <c:numRef>
              <c:f>диаграмма!$AF$29:$AN$29</c:f>
              <c:numCache>
                <c:formatCode>#,##0</c:formatCode>
                <c:ptCount val="9"/>
                <c:pt idx="0">
                  <c:v>2202</c:v>
                </c:pt>
                <c:pt idx="1">
                  <c:v>2004</c:v>
                </c:pt>
                <c:pt idx="2">
                  <c:v>2503</c:v>
                </c:pt>
                <c:pt idx="3">
                  <c:v>2952</c:v>
                </c:pt>
                <c:pt idx="4">
                  <c:v>2754</c:v>
                </c:pt>
                <c:pt idx="5">
                  <c:v>2585</c:v>
                </c:pt>
                <c:pt idx="6">
                  <c:v>2679</c:v>
                </c:pt>
                <c:pt idx="7">
                  <c:v>2969</c:v>
                </c:pt>
                <c:pt idx="8">
                  <c:v>2849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9517102307885542E-2"/>
                  <c:y val="3.6047223615903859E-2"/>
                </c:manualLayout>
              </c:layout>
              <c:showVal val="1"/>
            </c:dLbl>
            <c:dLbl>
              <c:idx val="1"/>
              <c:layout>
                <c:manualLayout>
                  <c:x val="-4.1623514243364877E-2"/>
                  <c:y val="-5.0000716750458224E-2"/>
                </c:manualLayout>
              </c:layout>
              <c:showVal val="1"/>
            </c:dLbl>
            <c:dLbl>
              <c:idx val="2"/>
              <c:layout>
                <c:manualLayout>
                  <c:x val="-4.4249723762623566E-2"/>
                  <c:y val="-3.9361272948813891E-2"/>
                </c:manualLayout>
              </c:layout>
              <c:showVal val="1"/>
            </c:dLbl>
            <c:dLbl>
              <c:idx val="3"/>
              <c:layout>
                <c:manualLayout>
                  <c:x val="-4.4299442553368117E-2"/>
                  <c:y val="4.4029571076047234E-2"/>
                </c:manualLayout>
              </c:layout>
              <c:showVal val="1"/>
            </c:dLbl>
            <c:dLbl>
              <c:idx val="4"/>
              <c:layout>
                <c:manualLayout>
                  <c:x val="-3.97875185362788E-2"/>
                  <c:y val="4.5208113615186896E-2"/>
                </c:manualLayout>
              </c:layout>
              <c:showVal val="1"/>
            </c:dLbl>
            <c:dLbl>
              <c:idx val="5"/>
              <c:layout>
                <c:manualLayout>
                  <c:x val="-4.885073665362643E-2"/>
                  <c:y val="-4.8959380727604085E-2"/>
                </c:manualLayout>
              </c:layout>
              <c:showVal val="1"/>
            </c:dLbl>
            <c:dLbl>
              <c:idx val="6"/>
              <c:layout>
                <c:manualLayout>
                  <c:x val="-3.9665583764407625E-2"/>
                  <c:y val="-3.9915628231776593E-2"/>
                </c:manualLayout>
              </c:layout>
              <c:showVal val="1"/>
            </c:dLbl>
            <c:dLbl>
              <c:idx val="7"/>
              <c:layout>
                <c:manualLayout>
                  <c:x val="-3.4790555094550625E-2"/>
                  <c:y val="-4.3758639402844524E-2"/>
                </c:manualLayout>
              </c:layout>
              <c:showVal val="1"/>
            </c:dLbl>
            <c:dLbl>
              <c:idx val="8"/>
              <c:layout>
                <c:manualLayout>
                  <c:x val="-4.0786056331389917E-2"/>
                  <c:y val="4.278406356552642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диаграмма!$AF$28:$AN$28</c:f>
              <c:strCache>
                <c:ptCount val="9"/>
                <c:pt idx="0">
                  <c:v>1 кв. 2011</c:v>
                </c:pt>
                <c:pt idx="1">
                  <c:v>2 кв. 2011</c:v>
                </c:pt>
                <c:pt idx="2">
                  <c:v>3 кв. 2011</c:v>
                </c:pt>
                <c:pt idx="3">
                  <c:v>4 кв. 2011</c:v>
                </c:pt>
                <c:pt idx="4">
                  <c:v>1 кв. 2012</c:v>
                </c:pt>
                <c:pt idx="5">
                  <c:v>2 кв. 2012</c:v>
                </c:pt>
                <c:pt idx="6">
                  <c:v>3 кв. 2012</c:v>
                </c:pt>
                <c:pt idx="7">
                  <c:v>4 кв. 2012</c:v>
                </c:pt>
                <c:pt idx="8">
                  <c:v>1 кв. 2013</c:v>
                </c:pt>
              </c:strCache>
            </c:strRef>
          </c:cat>
          <c:val>
            <c:numRef>
              <c:f>диаграмма!$AF$30:$AN$30</c:f>
              <c:numCache>
                <c:formatCode>#,##0</c:formatCode>
                <c:ptCount val="9"/>
                <c:pt idx="0">
                  <c:v>1486</c:v>
                </c:pt>
                <c:pt idx="1">
                  <c:v>2039</c:v>
                </c:pt>
                <c:pt idx="2">
                  <c:v>2667</c:v>
                </c:pt>
                <c:pt idx="3">
                  <c:v>2687</c:v>
                </c:pt>
                <c:pt idx="4">
                  <c:v>2181</c:v>
                </c:pt>
                <c:pt idx="5">
                  <c:v>2695</c:v>
                </c:pt>
                <c:pt idx="6">
                  <c:v>3950</c:v>
                </c:pt>
                <c:pt idx="7">
                  <c:v>3372</c:v>
                </c:pt>
                <c:pt idx="8">
                  <c:v>2664</c:v>
                </c:pt>
              </c:numCache>
            </c:numRef>
          </c:val>
        </c:ser>
        <c:marker val="1"/>
        <c:axId val="61324672"/>
        <c:axId val="61330560"/>
      </c:lineChart>
      <c:catAx>
        <c:axId val="61324672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330560"/>
        <c:crosses val="autoZero"/>
        <c:auto val="1"/>
        <c:lblAlgn val="ctr"/>
        <c:lblOffset val="100"/>
      </c:catAx>
      <c:valAx>
        <c:axId val="61330560"/>
        <c:scaling>
          <c:orientation val="minMax"/>
        </c:scaling>
        <c:axPos val="l"/>
        <c:majorGridlines/>
        <c:numFmt formatCode="#,##0" sourceLinked="1"/>
        <c:tickLblPos val="nextTo"/>
        <c:crossAx val="61324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293451050112848"/>
          <c:y val="0.90339958967117462"/>
          <c:w val="0.5436959320364243"/>
          <c:h val="8.100586841849719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122880"/>
        <c:axId val="64124416"/>
        <c:axId val="0"/>
      </c:bar3DChart>
      <c:catAx>
        <c:axId val="641228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124416"/>
        <c:crosses val="autoZero"/>
        <c:auto val="1"/>
        <c:lblAlgn val="ctr"/>
        <c:lblOffset val="100"/>
        <c:tickLblSkip val="1"/>
        <c:tickMarkSkip val="1"/>
      </c:catAx>
      <c:valAx>
        <c:axId val="64124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4155008"/>
        <c:axId val="64205952"/>
        <c:axId val="0"/>
      </c:bar3DChart>
      <c:catAx>
        <c:axId val="64155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205952"/>
        <c:crosses val="autoZero"/>
        <c:auto val="1"/>
        <c:lblAlgn val="ctr"/>
        <c:lblOffset val="100"/>
        <c:tickLblSkip val="1"/>
        <c:tickMarkSkip val="1"/>
      </c:catAx>
      <c:valAx>
        <c:axId val="6420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15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349"/>
          <c:y val="0.16464895065207241"/>
          <c:w val="0.88353500283850561"/>
          <c:h val="0.64164648910415656"/>
        </c:manualLayout>
      </c:layout>
      <c:lineChart>
        <c:grouping val="standard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10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055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527E-3"/>
                  <c:y val="-1.369702861216434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365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8767694812047568E-2"/>
                  <c:y val="2.354350150675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5.0046144003599042E-3"/>
                  <c:y val="2.4171997018891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310274458000006E-2"/>
                  <c:y val="-2.7260814620394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3743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7874E-2"/>
                  <c:y val="-3.075537122654407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3.44216972878392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36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80338701610556E-2"/>
                  <c:y val="3.8860179514597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735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991276717393035E-3"/>
                  <c:y val="1.7313761705712723E-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8.1804137312979558E-2"/>
                  <c:y val="1.061663588347758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566750989295517E-2"/>
                  <c:y val="2.48903146365963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09988122039737E-2"/>
                  <c:y val="-3.287424257153103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</c:numCache>
            </c:numRef>
          </c:val>
        </c:ser>
        <c:dLbls>
          <c:showVal val="1"/>
        </c:dLbls>
        <c:marker val="1"/>
        <c:axId val="64258048"/>
        <c:axId val="64259584"/>
      </c:lineChart>
      <c:catAx>
        <c:axId val="64258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259584"/>
        <c:crosses val="autoZero"/>
        <c:auto val="1"/>
        <c:lblAlgn val="ctr"/>
        <c:lblOffset val="100"/>
        <c:tickLblSkip val="1"/>
        <c:tickMarkSkip val="1"/>
      </c:catAx>
      <c:valAx>
        <c:axId val="64259584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25804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633"/>
          <c:y val="0.9128326944743419"/>
          <c:w val="0.28514088927952647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40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087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2861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125171033086E-2"/>
                  <c:y val="-2.17366639390343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5.4540204288537923E-4"/>
                  <c:y val="-1.492585229998526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190622029765686E-2"/>
                  <c:y val="-2.40220136833994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5211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1246E-3"/>
                  <c:y val="-2.786331777135820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698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043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5948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219290737884895E-2"/>
                  <c:y val="-2.3480743438511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122317154039492E-2"/>
                  <c:y val="2.95996144589565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021069890810274E-2"/>
                  <c:y val="2.845590593207138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6082589218485911E-3"/>
                  <c:y val="2.363688610183152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2715033530624934E-2"/>
                  <c:y val="3.50973919228622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359322377747585E-2"/>
                  <c:y val="3.05037824431670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02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9886E-2"/>
                  <c:y val="-3.627397281817366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</c:numCache>
            </c:numRef>
          </c:val>
        </c:ser>
        <c:dLbls>
          <c:showVal val="1"/>
        </c:dLbls>
        <c:marker val="1"/>
        <c:axId val="64434560"/>
        <c:axId val="64436096"/>
      </c:lineChart>
      <c:catAx>
        <c:axId val="64434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436096"/>
        <c:crosses val="autoZero"/>
        <c:auto val="1"/>
        <c:lblAlgn val="ctr"/>
        <c:lblOffset val="100"/>
        <c:tickLblSkip val="1"/>
        <c:tickMarkSkip val="1"/>
      </c:catAx>
      <c:valAx>
        <c:axId val="64436096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43456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184"/>
          <c:y val="0.9344093454470882"/>
          <c:w val="0.31331349188618191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888832"/>
        <c:axId val="64890368"/>
        <c:axId val="0"/>
      </c:bar3DChart>
      <c:catAx>
        <c:axId val="64888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890368"/>
        <c:crosses val="autoZero"/>
        <c:auto val="1"/>
        <c:lblAlgn val="ctr"/>
        <c:lblOffset val="100"/>
        <c:tickLblSkip val="1"/>
        <c:tickMarkSkip val="1"/>
      </c:catAx>
      <c:valAx>
        <c:axId val="64890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88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4916864"/>
        <c:axId val="64971904"/>
        <c:axId val="0"/>
      </c:bar3DChart>
      <c:catAx>
        <c:axId val="64916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971904"/>
        <c:crosses val="autoZero"/>
        <c:auto val="1"/>
        <c:lblAlgn val="ctr"/>
        <c:lblOffset val="100"/>
        <c:tickLblSkip val="1"/>
        <c:tickMarkSkip val="1"/>
      </c:catAx>
      <c:valAx>
        <c:axId val="6497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91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7058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70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8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3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643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940534342009101E-3"/>
                  <c:y val="-2.01980680250020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200007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922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11871978356884E-2"/>
                  <c:y val="-4.623887220283031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798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19959753383E-2"/>
                  <c:y val="-2.923938631382429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906046208702E-2"/>
                  <c:y val="3.57815840030305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06858660164827E-3"/>
                  <c:y val="8.3237275752902091E-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454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426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</c:numCache>
            </c:numRef>
          </c:val>
        </c:ser>
        <c:dLbls>
          <c:showVal val="1"/>
        </c:dLbls>
        <c:marker val="1"/>
        <c:axId val="65744896"/>
        <c:axId val="65746432"/>
      </c:lineChart>
      <c:catAx>
        <c:axId val="65744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746432"/>
        <c:crosses val="autoZero"/>
        <c:auto val="1"/>
        <c:lblAlgn val="ctr"/>
        <c:lblOffset val="100"/>
        <c:tickLblSkip val="1"/>
        <c:tickMarkSkip val="1"/>
      </c:catAx>
      <c:valAx>
        <c:axId val="65746432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54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74489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412"/>
        </c:manualLayout>
      </c:layout>
      <c:lineChart>
        <c:grouping val="standard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45202066443927E-2"/>
                  <c:y val="-3.2439093727893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39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85168106938E-2"/>
                  <c:y val="3.958428370257244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644E-2"/>
                  <c:y val="-2.863814567259721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5821944033576E-2"/>
                  <c:y val="-3.36267412417276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257223396801E-2"/>
                  <c:y val="3.90910833878762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70499353734E-2"/>
                  <c:y val="-2.815049881988932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9837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904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3958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215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3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70637352732E-2"/>
                  <c:y val="-2.33225497888073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863675709677811E-2"/>
                  <c:y val="-2.05999691199689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61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</c:numCache>
            </c:numRef>
          </c:val>
        </c:ser>
        <c:dLbls>
          <c:showVal val="1"/>
        </c:dLbls>
        <c:marker val="1"/>
        <c:axId val="65724800"/>
        <c:axId val="65726336"/>
      </c:lineChart>
      <c:catAx>
        <c:axId val="65724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726336"/>
        <c:crosses val="autoZero"/>
        <c:auto val="1"/>
        <c:lblAlgn val="ctr"/>
        <c:lblOffset val="100"/>
        <c:tickLblSkip val="1"/>
        <c:tickMarkSkip val="1"/>
      </c:catAx>
      <c:valAx>
        <c:axId val="65726336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72480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079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607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4215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27285454642033E-2"/>
                  <c:y val="1.6034280245356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411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292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6856E-2"/>
                  <c:y val="4.453473702527570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847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90866809877E-2"/>
                  <c:y val="5.7880541175447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43698143246E-2"/>
                  <c:y val="5.273125389713056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6721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85061707712211E-2"/>
                  <c:y val="3.397103250623264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</c:numCache>
            </c:numRef>
          </c:val>
        </c:ser>
        <c:dLbls>
          <c:showVal val="1"/>
        </c:dLbls>
        <c:marker val="1"/>
        <c:axId val="65967232"/>
        <c:axId val="65968768"/>
      </c:lineChart>
      <c:catAx>
        <c:axId val="65967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968768"/>
        <c:crosses val="autoZero"/>
        <c:auto val="1"/>
        <c:lblAlgn val="ctr"/>
        <c:lblOffset val="100"/>
        <c:tickLblSkip val="1"/>
        <c:tickMarkSkip val="1"/>
      </c:catAx>
      <c:valAx>
        <c:axId val="65968768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54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96723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8392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69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434"/>
        </c:manualLayout>
      </c:layout>
      <c:lineChart>
        <c:grouping val="standard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65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971994251247144E-2"/>
                  <c:y val="4.09894296711670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28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55646374015E-2"/>
                  <c:y val="5.27341526477924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091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34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125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080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158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49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73856492133E-2"/>
                  <c:y val="5.041349980135898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018461487240111E-3"/>
                  <c:y val="6.0543300573780625E-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2.85850087246602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20707909918E-2"/>
                  <c:y val="-3.1508677412618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</c:numCache>
            </c:numRef>
          </c:val>
        </c:ser>
        <c:dLbls>
          <c:showVal val="1"/>
        </c:dLbls>
        <c:marker val="1"/>
        <c:axId val="66017536"/>
        <c:axId val="66134016"/>
      </c:lineChart>
      <c:catAx>
        <c:axId val="6601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134016"/>
        <c:crosses val="autoZero"/>
        <c:auto val="1"/>
        <c:lblAlgn val="ctr"/>
        <c:lblOffset val="100"/>
        <c:tickLblSkip val="1"/>
        <c:tickMarkSkip val="1"/>
      </c:catAx>
      <c:valAx>
        <c:axId val="66134016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19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0175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49</c:v>
                </c:pt>
                <c:pt idx="1">
                  <c:v>51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6181376"/>
        <c:axId val="66215936"/>
        <c:axId val="0"/>
      </c:bar3DChart>
      <c:catAx>
        <c:axId val="66181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215936"/>
        <c:crosses val="autoZero"/>
        <c:auto val="1"/>
        <c:lblAlgn val="ctr"/>
        <c:lblOffset val="100"/>
        <c:tickLblSkip val="1"/>
        <c:tickMarkSkip val="1"/>
      </c:catAx>
      <c:valAx>
        <c:axId val="6621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18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6238336"/>
        <c:axId val="66239872"/>
        <c:axId val="0"/>
      </c:bar3DChart>
      <c:catAx>
        <c:axId val="66238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239872"/>
        <c:crosses val="autoZero"/>
        <c:auto val="1"/>
        <c:lblAlgn val="ctr"/>
        <c:lblOffset val="100"/>
        <c:tickLblSkip val="1"/>
        <c:tickMarkSkip val="1"/>
      </c:catAx>
      <c:valAx>
        <c:axId val="66239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23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6439040"/>
        <c:axId val="66440576"/>
        <c:axId val="0"/>
      </c:bar3DChart>
      <c:catAx>
        <c:axId val="66439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440576"/>
        <c:crosses val="autoZero"/>
        <c:auto val="1"/>
        <c:lblAlgn val="ctr"/>
        <c:lblOffset val="100"/>
        <c:tickLblSkip val="1"/>
        <c:tickMarkSkip val="1"/>
      </c:catAx>
      <c:valAx>
        <c:axId val="6644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43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6622976"/>
        <c:axId val="66624512"/>
        <c:axId val="0"/>
      </c:bar3DChart>
      <c:catAx>
        <c:axId val="666229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624512"/>
        <c:crosses val="autoZero"/>
        <c:auto val="1"/>
        <c:lblAlgn val="ctr"/>
        <c:lblOffset val="100"/>
        <c:tickLblSkip val="1"/>
        <c:tickMarkSkip val="1"/>
      </c:catAx>
      <c:valAx>
        <c:axId val="6662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62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39.5</c:v>
                </c:pt>
                <c:pt idx="1">
                  <c:v>28.1</c:v>
                </c:pt>
                <c:pt idx="2">
                  <c:v>32.4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01.06.2013г.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5389"/>
          <c:w val="0.4410187667560323"/>
          <c:h val="0.3513518150230015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образование- 17,9%
(12г.- 20,4%)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2.8617441231813798E-2"/>
                  <c:y val="-7.32374787385285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образование- 12,5%
(12г.- 15,4%)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23588207400427075"/>
                  <c:y val="3.681945593721459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образование- 35,9%
(12г.- 33,1%)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9599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образование- 16,1%
(12г.- 17%)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907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образование- 17,2%
(12г.-13,6%)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7.7762172708849081E-2"/>
                  <c:y val="-3.0728362984853652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Не имеющие основного общего образования- 0,4% (12г.-0,5%)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17.899999999999999</c:v>
                </c:pt>
                <c:pt idx="1">
                  <c:v>12.5</c:v>
                </c:pt>
                <c:pt idx="2">
                  <c:v>35.9</c:v>
                </c:pt>
                <c:pt idx="3">
                  <c:v>16.100000000000001</c:v>
                </c:pt>
                <c:pt idx="4">
                  <c:v>17.2</c:v>
                </c:pt>
                <c:pt idx="5">
                  <c:v>0.4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solidFill>
        <a:schemeClr val="tx1">
          <a:lumMod val="95000"/>
          <a:lumOff val="5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501"/>
          <c:y val="9.3243871127756547E-2"/>
          <c:w val="0.76275027147823415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772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611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01.06.2012г.</c:v>
                </c:pt>
                <c:pt idx="1">
                  <c:v>на 01.06.2013г.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42.5</c:v>
                </c:pt>
                <c:pt idx="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01.06.2012г.</c:v>
                </c:pt>
                <c:pt idx="1">
                  <c:v>на 01.06.2013г.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57.5</c:v>
                </c:pt>
                <c:pt idx="1">
                  <c:v>51</c:v>
                </c:pt>
              </c:numCache>
            </c:numRef>
          </c:val>
        </c:ser>
        <c:dLbls>
          <c:showVal val="1"/>
        </c:dLbls>
        <c:shape val="box"/>
        <c:axId val="62289408"/>
        <c:axId val="62290944"/>
        <c:axId val="0"/>
      </c:bar3DChart>
      <c:catAx>
        <c:axId val="6228940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290944"/>
        <c:crosses val="autoZero"/>
        <c:lblAlgn val="ctr"/>
        <c:lblOffset val="100"/>
        <c:tickLblSkip val="1"/>
        <c:tickMarkSkip val="1"/>
      </c:catAx>
      <c:valAx>
        <c:axId val="62290944"/>
        <c:scaling>
          <c:orientation val="minMax"/>
        </c:scaling>
        <c:delete val="1"/>
        <c:axPos val="b"/>
        <c:numFmt formatCode="#,##0.0" sourceLinked="1"/>
        <c:tickLblPos val="none"/>
        <c:crossAx val="62289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023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68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01.06.2012г.</c:v>
                </c:pt>
                <c:pt idx="1">
                  <c:v>на 01.06.2013г.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40.200000000000003</c:v>
                </c:pt>
                <c:pt idx="1">
                  <c:v>39.5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68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01.06.2012г.</c:v>
                </c:pt>
                <c:pt idx="1">
                  <c:v>на 01.06.2013г.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24.6</c:v>
                </c:pt>
                <c:pt idx="1">
                  <c:v>28.1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01.06.2012г.</c:v>
                </c:pt>
                <c:pt idx="1">
                  <c:v>на 01.06.2013г.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35.200000000000003</c:v>
                </c:pt>
                <c:pt idx="1">
                  <c:v>32.4</c:v>
                </c:pt>
              </c:numCache>
            </c:numRef>
          </c:val>
        </c:ser>
        <c:dLbls>
          <c:showVal val="1"/>
        </c:dLbls>
        <c:shape val="box"/>
        <c:axId val="62748928"/>
        <c:axId val="62783488"/>
        <c:axId val="0"/>
      </c:bar3DChart>
      <c:catAx>
        <c:axId val="6274892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783488"/>
        <c:crosses val="autoZero"/>
        <c:auto val="1"/>
        <c:lblAlgn val="ctr"/>
        <c:lblOffset val="100"/>
        <c:tickLblSkip val="1"/>
        <c:tickMarkSkip val="1"/>
      </c:catAx>
      <c:valAx>
        <c:axId val="62783488"/>
        <c:scaling>
          <c:orientation val="minMax"/>
        </c:scaling>
        <c:delete val="1"/>
        <c:axPos val="b"/>
        <c:numFmt formatCode="#,##0.0" sourceLinked="1"/>
        <c:tickLblPos val="none"/>
        <c:crossAx val="62748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969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179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2013 май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Камчатский край</c:v>
                </c:pt>
                <c:pt idx="5">
                  <c:v>г.Норильск</c:v>
                </c:pt>
                <c:pt idx="6">
                  <c:v>г.Дудинка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диаграмма!$B$73:$B$81</c:f>
              <c:numCache>
                <c:formatCode>0.0</c:formatCode>
                <c:ptCount val="9"/>
                <c:pt idx="0">
                  <c:v>2878.21</c:v>
                </c:pt>
                <c:pt idx="1">
                  <c:v>3234.52</c:v>
                </c:pt>
                <c:pt idx="2">
                  <c:v>4359.09</c:v>
                </c:pt>
                <c:pt idx="3">
                  <c:v>4572.4399999999996</c:v>
                </c:pt>
                <c:pt idx="4">
                  <c:v>4574.6899999999996</c:v>
                </c:pt>
                <c:pt idx="5">
                  <c:v>4629.45</c:v>
                </c:pt>
                <c:pt idx="6">
                  <c:v>5127.32</c:v>
                </c:pt>
                <c:pt idx="7">
                  <c:v>5319.65</c:v>
                </c:pt>
                <c:pt idx="8">
                  <c:v>7672.75</c:v>
                </c:pt>
              </c:numCache>
            </c:numRef>
          </c:val>
        </c:ser>
        <c:ser>
          <c:idx val="1"/>
          <c:order val="1"/>
          <c:tx>
            <c:v>2012 май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Камчатский край</c:v>
                </c:pt>
                <c:pt idx="5">
                  <c:v>г.Норильск</c:v>
                </c:pt>
                <c:pt idx="6">
                  <c:v>г.Дудинка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диаграмма!$C$73:$C$81</c:f>
              <c:numCache>
                <c:formatCode>0.0</c:formatCode>
                <c:ptCount val="9"/>
                <c:pt idx="0">
                  <c:v>2508.4699999999998</c:v>
                </c:pt>
                <c:pt idx="1">
                  <c:v>2765.07</c:v>
                </c:pt>
                <c:pt idx="2">
                  <c:v>4107.4399999999996</c:v>
                </c:pt>
                <c:pt idx="3">
                  <c:v>4590.12</c:v>
                </c:pt>
                <c:pt idx="4">
                  <c:v>4340.38</c:v>
                </c:pt>
                <c:pt idx="5">
                  <c:v>4486.21</c:v>
                </c:pt>
                <c:pt idx="6">
                  <c:v>4642.9799999999996</c:v>
                </c:pt>
                <c:pt idx="7">
                  <c:v>4738.78</c:v>
                </c:pt>
                <c:pt idx="8">
                  <c:v>6747.66</c:v>
                </c:pt>
              </c:numCache>
            </c:numRef>
          </c:val>
        </c:ser>
        <c:gapWidth val="123"/>
        <c:axId val="62441728"/>
        <c:axId val="62447616"/>
      </c:barChart>
      <c:catAx>
        <c:axId val="6244172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447616"/>
        <c:crosses val="autoZero"/>
        <c:auto val="1"/>
        <c:lblAlgn val="ctr"/>
        <c:lblOffset val="100"/>
        <c:tickLblSkip val="1"/>
        <c:tickMarkSkip val="1"/>
      </c:catAx>
      <c:valAx>
        <c:axId val="62447616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3225170056972264"/>
              <c:y val="3.5466757380005001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441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479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190528"/>
        <c:axId val="63192064"/>
        <c:axId val="0"/>
      </c:bar3DChart>
      <c:catAx>
        <c:axId val="63190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92064"/>
        <c:crosses val="autoZero"/>
        <c:auto val="1"/>
        <c:lblAlgn val="ctr"/>
        <c:lblOffset val="100"/>
        <c:tickLblSkip val="1"/>
        <c:tickMarkSkip val="1"/>
      </c:catAx>
      <c:valAx>
        <c:axId val="63192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9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3030400"/>
        <c:axId val="63031936"/>
        <c:axId val="0"/>
      </c:bar3DChart>
      <c:catAx>
        <c:axId val="630304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031936"/>
        <c:crosses val="autoZero"/>
        <c:auto val="1"/>
        <c:lblAlgn val="ctr"/>
        <c:lblOffset val="100"/>
        <c:tickLblSkip val="1"/>
        <c:tickMarkSkip val="1"/>
      </c:catAx>
      <c:valAx>
        <c:axId val="63031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030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6</xdr:col>
      <xdr:colOff>984250</xdr:colOff>
      <xdr:row>56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38098</xdr:rowOff>
    </xdr:from>
    <xdr:to>
      <xdr:col>7</xdr:col>
      <xdr:colOff>704850</xdr:colOff>
      <xdr:row>55</xdr:row>
      <xdr:rowOff>95249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</xdr:colOff>
      <xdr:row>60</xdr:row>
      <xdr:rowOff>158750</xdr:rowOff>
    </xdr:from>
    <xdr:to>
      <xdr:col>10</xdr:col>
      <xdr:colOff>439208</xdr:colOff>
      <xdr:row>117</xdr:row>
      <xdr:rowOff>52914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N129"/>
  <sheetViews>
    <sheetView workbookViewId="0">
      <selection activeCell="F92" sqref="F91:F92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6.5703125" style="2" customWidth="1"/>
    <col min="46" max="46" width="15.5703125" style="2" customWidth="1"/>
    <col min="47" max="47" width="16.28515625" style="2" customWidth="1"/>
    <col min="48" max="48" width="17.85546875" style="2" customWidth="1"/>
    <col min="49" max="16384" width="9.140625" style="2"/>
  </cols>
  <sheetData>
    <row r="1" spans="1:16" ht="27.75" customHeight="1">
      <c r="A1" s="120" t="s">
        <v>64</v>
      </c>
      <c r="B1" s="123" t="s">
        <v>507</v>
      </c>
      <c r="C1" s="123" t="s">
        <v>508</v>
      </c>
      <c r="D1" s="121"/>
      <c r="F1" s="122"/>
    </row>
    <row r="2" spans="1:16" ht="16.5">
      <c r="A2" s="105"/>
      <c r="B2" s="134"/>
      <c r="C2" s="104"/>
      <c r="D2" s="106"/>
      <c r="E2" s="3"/>
    </row>
    <row r="10" spans="1:16" ht="17.25" thickBot="1">
      <c r="A10" s="107"/>
      <c r="B10" s="108"/>
      <c r="C10" s="109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10"/>
    </row>
    <row r="11" spans="1:16" ht="16.5">
      <c r="A11" s="577" t="s">
        <v>43</v>
      </c>
      <c r="B11" s="578" t="str">
        <f>B1</f>
        <v>на 01.06.2012г.</v>
      </c>
      <c r="C11" s="579" t="str">
        <f>C1</f>
        <v>на 01.06.2013г.</v>
      </c>
      <c r="D11" s="106"/>
    </row>
    <row r="12" spans="1:16" ht="15.75" customHeight="1">
      <c r="A12" s="580"/>
      <c r="B12" s="581"/>
      <c r="C12" s="582"/>
      <c r="P12" s="111"/>
    </row>
    <row r="13" spans="1:16" ht="16.5">
      <c r="A13" s="583" t="s">
        <v>127</v>
      </c>
      <c r="B13" s="119">
        <v>42.5</v>
      </c>
      <c r="C13" s="471">
        <v>49</v>
      </c>
      <c r="D13" s="106"/>
      <c r="P13" s="3"/>
    </row>
    <row r="14" spans="1:16" ht="17.25" thickBot="1">
      <c r="A14" s="584" t="s">
        <v>128</v>
      </c>
      <c r="B14" s="585">
        <v>57.5</v>
      </c>
      <c r="C14" s="586">
        <v>51</v>
      </c>
      <c r="P14" s="3"/>
    </row>
    <row r="15" spans="1:16" ht="17.25" thickBot="1">
      <c r="A15" s="587"/>
      <c r="B15" s="588"/>
      <c r="C15" s="589"/>
      <c r="P15" s="3"/>
    </row>
    <row r="16" spans="1:16" ht="16.5">
      <c r="A16" s="587" t="s">
        <v>44</v>
      </c>
      <c r="B16" s="588" t="str">
        <f>B1</f>
        <v>на 01.06.2012г.</v>
      </c>
      <c r="C16" s="589" t="str">
        <f>C1</f>
        <v>на 01.06.2013г.</v>
      </c>
      <c r="D16" s="106"/>
      <c r="P16" s="3"/>
    </row>
    <row r="17" spans="1:40" ht="16.5">
      <c r="A17" s="590" t="s">
        <v>129</v>
      </c>
      <c r="B17" s="470">
        <v>40.200000000000003</v>
      </c>
      <c r="C17" s="471">
        <v>39.5</v>
      </c>
      <c r="D17" s="106"/>
      <c r="P17" s="3"/>
    </row>
    <row r="18" spans="1:40" ht="16.5">
      <c r="A18" s="590" t="s">
        <v>130</v>
      </c>
      <c r="B18" s="470">
        <v>24.6</v>
      </c>
      <c r="C18" s="471">
        <v>28.1</v>
      </c>
      <c r="D18" s="106"/>
      <c r="P18" s="3"/>
    </row>
    <row r="19" spans="1:40" ht="17.25" thickBot="1">
      <c r="A19" s="591" t="s">
        <v>131</v>
      </c>
      <c r="B19" s="592">
        <v>35.200000000000003</v>
      </c>
      <c r="C19" s="586">
        <v>32.4</v>
      </c>
      <c r="D19" s="106"/>
      <c r="P19" s="3"/>
    </row>
    <row r="20" spans="1:40" ht="16.5">
      <c r="A20" s="593"/>
      <c r="B20" s="594"/>
      <c r="C20" s="595"/>
      <c r="D20" s="106"/>
      <c r="P20" s="3"/>
    </row>
    <row r="21" spans="1:40" ht="15.75">
      <c r="A21" s="596" t="s">
        <v>225</v>
      </c>
      <c r="B21" s="597">
        <v>20.399999999999999</v>
      </c>
      <c r="C21" s="598">
        <v>17.899999999999999</v>
      </c>
      <c r="D21" s="8"/>
    </row>
    <row r="22" spans="1:40" ht="16.5">
      <c r="A22" s="596" t="s">
        <v>227</v>
      </c>
      <c r="B22" s="597">
        <v>15.4</v>
      </c>
      <c r="C22" s="598">
        <v>12.5</v>
      </c>
      <c r="D22" s="1"/>
      <c r="E22" s="103"/>
    </row>
    <row r="23" spans="1:40" ht="16.5">
      <c r="A23" s="596" t="s">
        <v>172</v>
      </c>
      <c r="B23" s="597">
        <v>33.1</v>
      </c>
      <c r="C23" s="598">
        <v>35.9</v>
      </c>
      <c r="D23" s="1"/>
      <c r="E23" s="103"/>
    </row>
    <row r="24" spans="1:40" ht="16.5">
      <c r="A24" s="596" t="s">
        <v>173</v>
      </c>
      <c r="B24" s="597">
        <v>17</v>
      </c>
      <c r="C24" s="598">
        <v>16.100000000000001</v>
      </c>
      <c r="D24" s="1"/>
      <c r="E24" s="103"/>
    </row>
    <row r="25" spans="1:40" ht="16.5">
      <c r="A25" s="596" t="s">
        <v>174</v>
      </c>
      <c r="B25" s="597">
        <v>13.6</v>
      </c>
      <c r="C25" s="598">
        <v>17.2</v>
      </c>
      <c r="D25" s="1"/>
      <c r="E25" s="104"/>
    </row>
    <row r="26" spans="1:40" ht="16.5" thickBot="1">
      <c r="A26" s="599" t="s">
        <v>454</v>
      </c>
      <c r="B26" s="600">
        <v>0.5</v>
      </c>
      <c r="C26" s="601">
        <v>0.4</v>
      </c>
      <c r="D26" s="8"/>
    </row>
    <row r="27" spans="1:40" ht="17.25" thickBot="1">
      <c r="C27" s="4"/>
      <c r="D27" s="1"/>
      <c r="E27" s="104"/>
    </row>
    <row r="28" spans="1:40">
      <c r="G28" s="605"/>
      <c r="H28" s="606" t="s">
        <v>331</v>
      </c>
      <c r="I28" s="606" t="s">
        <v>332</v>
      </c>
      <c r="J28" s="606" t="s">
        <v>333</v>
      </c>
      <c r="K28" s="606" t="s">
        <v>334</v>
      </c>
      <c r="L28" s="606" t="s">
        <v>335</v>
      </c>
      <c r="M28" s="606" t="s">
        <v>336</v>
      </c>
      <c r="N28" s="606" t="s">
        <v>337</v>
      </c>
      <c r="O28" s="606" t="s">
        <v>338</v>
      </c>
      <c r="P28" s="606" t="s">
        <v>339</v>
      </c>
      <c r="Q28" s="606" t="s">
        <v>340</v>
      </c>
      <c r="R28" s="606" t="s">
        <v>341</v>
      </c>
      <c r="S28" s="606" t="s">
        <v>342</v>
      </c>
      <c r="T28" s="606" t="s">
        <v>343</v>
      </c>
      <c r="U28" s="606" t="s">
        <v>344</v>
      </c>
      <c r="V28" s="606" t="s">
        <v>345</v>
      </c>
      <c r="W28" s="606" t="s">
        <v>346</v>
      </c>
      <c r="X28" s="606" t="s">
        <v>347</v>
      </c>
      <c r="Y28" s="606" t="s">
        <v>348</v>
      </c>
      <c r="Z28" s="606" t="s">
        <v>349</v>
      </c>
      <c r="AA28" s="606" t="s">
        <v>350</v>
      </c>
      <c r="AB28" s="606" t="s">
        <v>351</v>
      </c>
      <c r="AC28" s="606" t="s">
        <v>352</v>
      </c>
      <c r="AD28" s="606" t="s">
        <v>353</v>
      </c>
      <c r="AE28" s="606" t="s">
        <v>354</v>
      </c>
      <c r="AF28" s="606" t="s">
        <v>355</v>
      </c>
      <c r="AG28" s="606" t="s">
        <v>356</v>
      </c>
      <c r="AH28" s="607" t="s">
        <v>357</v>
      </c>
      <c r="AI28" s="607" t="s">
        <v>362</v>
      </c>
      <c r="AJ28" s="607" t="s">
        <v>376</v>
      </c>
      <c r="AK28" s="607" t="s">
        <v>378</v>
      </c>
      <c r="AL28" s="607" t="s">
        <v>393</v>
      </c>
      <c r="AM28" s="607" t="s">
        <v>394</v>
      </c>
      <c r="AN28" s="607" t="s">
        <v>473</v>
      </c>
    </row>
    <row r="29" spans="1:40" ht="16.5">
      <c r="G29" s="608" t="s">
        <v>74</v>
      </c>
      <c r="H29" s="609">
        <v>697</v>
      </c>
      <c r="I29" s="609">
        <v>675</v>
      </c>
      <c r="J29" s="609">
        <v>619</v>
      </c>
      <c r="K29" s="609">
        <v>826</v>
      </c>
      <c r="L29" s="609">
        <v>655</v>
      </c>
      <c r="M29" s="609">
        <v>815</v>
      </c>
      <c r="N29" s="609">
        <v>681</v>
      </c>
      <c r="O29" s="609">
        <v>1011</v>
      </c>
      <c r="P29" s="609">
        <v>862</v>
      </c>
      <c r="Q29" s="609">
        <v>865</v>
      </c>
      <c r="R29" s="609">
        <v>903</v>
      </c>
      <c r="S29" s="609">
        <v>829</v>
      </c>
      <c r="T29" s="609">
        <v>957</v>
      </c>
      <c r="U29" s="609">
        <v>1049</v>
      </c>
      <c r="V29" s="609">
        <v>1015</v>
      </c>
      <c r="W29" s="609">
        <v>1149</v>
      </c>
      <c r="X29" s="609">
        <v>601</v>
      </c>
      <c r="Y29" s="609">
        <v>1069</v>
      </c>
      <c r="Z29" s="609">
        <v>939</v>
      </c>
      <c r="AA29" s="609">
        <v>552</v>
      </c>
      <c r="AB29" s="609">
        <v>855</v>
      </c>
      <c r="AC29" s="609">
        <v>976</v>
      </c>
      <c r="AD29" s="609">
        <v>1392</v>
      </c>
      <c r="AE29" s="609">
        <v>1125</v>
      </c>
      <c r="AF29" s="609">
        <v>2202</v>
      </c>
      <c r="AG29" s="609">
        <v>2004</v>
      </c>
      <c r="AH29" s="610">
        <v>2503</v>
      </c>
      <c r="AI29" s="610">
        <v>2952</v>
      </c>
      <c r="AJ29" s="610">
        <v>2754</v>
      </c>
      <c r="AK29" s="610">
        <v>2585</v>
      </c>
      <c r="AL29" s="610">
        <v>2679</v>
      </c>
      <c r="AM29" s="610">
        <v>2969</v>
      </c>
      <c r="AN29" s="610">
        <v>2849</v>
      </c>
    </row>
    <row r="30" spans="1:40" ht="16.5">
      <c r="G30" s="608" t="s">
        <v>75</v>
      </c>
      <c r="H30" s="609">
        <v>1383</v>
      </c>
      <c r="I30" s="609">
        <v>1752</v>
      </c>
      <c r="J30" s="609">
        <v>2669</v>
      </c>
      <c r="K30" s="609">
        <v>2226</v>
      </c>
      <c r="L30" s="609">
        <v>1365</v>
      </c>
      <c r="M30" s="609">
        <v>1856</v>
      </c>
      <c r="N30" s="609">
        <v>2686</v>
      </c>
      <c r="O30" s="609">
        <v>2182</v>
      </c>
      <c r="P30" s="609">
        <v>1672</v>
      </c>
      <c r="Q30" s="609">
        <v>1752</v>
      </c>
      <c r="R30" s="609">
        <v>2555</v>
      </c>
      <c r="S30" s="609">
        <v>1755</v>
      </c>
      <c r="T30" s="609">
        <v>1600</v>
      </c>
      <c r="U30" s="609">
        <v>1821</v>
      </c>
      <c r="V30" s="609">
        <v>2705</v>
      </c>
      <c r="W30" s="609">
        <v>1746</v>
      </c>
      <c r="X30" s="609">
        <v>1356</v>
      </c>
      <c r="Y30" s="609">
        <v>1657</v>
      </c>
      <c r="Z30" s="609">
        <v>2159</v>
      </c>
      <c r="AA30" s="609">
        <v>1580</v>
      </c>
      <c r="AB30" s="609">
        <v>1256</v>
      </c>
      <c r="AC30" s="609">
        <v>1748</v>
      </c>
      <c r="AD30" s="609">
        <v>2311</v>
      </c>
      <c r="AE30" s="609">
        <v>1681</v>
      </c>
      <c r="AF30" s="609">
        <v>1486</v>
      </c>
      <c r="AG30" s="609">
        <v>2039</v>
      </c>
      <c r="AH30" s="610">
        <v>2667</v>
      </c>
      <c r="AI30" s="610">
        <v>2687</v>
      </c>
      <c r="AJ30" s="610">
        <v>2181</v>
      </c>
      <c r="AK30" s="610">
        <v>2695</v>
      </c>
      <c r="AL30" s="610">
        <v>3950</v>
      </c>
      <c r="AM30" s="610">
        <v>3372</v>
      </c>
      <c r="AN30" s="610">
        <v>2664</v>
      </c>
    </row>
    <row r="31" spans="1:40" ht="17.25" thickBot="1">
      <c r="G31" s="611" t="s">
        <v>358</v>
      </c>
      <c r="H31" s="612">
        <f t="shared" ref="H31:Y31" si="0">H30-H29</f>
        <v>686</v>
      </c>
      <c r="I31" s="612">
        <f t="shared" si="0"/>
        <v>1077</v>
      </c>
      <c r="J31" s="612">
        <f t="shared" si="0"/>
        <v>2050</v>
      </c>
      <c r="K31" s="612">
        <f t="shared" si="0"/>
        <v>1400</v>
      </c>
      <c r="L31" s="612">
        <f t="shared" si="0"/>
        <v>710</v>
      </c>
      <c r="M31" s="612">
        <f t="shared" si="0"/>
        <v>1041</v>
      </c>
      <c r="N31" s="612">
        <f t="shared" si="0"/>
        <v>2005</v>
      </c>
      <c r="O31" s="612">
        <f t="shared" si="0"/>
        <v>1171</v>
      </c>
      <c r="P31" s="612">
        <f t="shared" si="0"/>
        <v>810</v>
      </c>
      <c r="Q31" s="612">
        <f t="shared" si="0"/>
        <v>887</v>
      </c>
      <c r="R31" s="612">
        <f t="shared" si="0"/>
        <v>1652</v>
      </c>
      <c r="S31" s="612">
        <f t="shared" si="0"/>
        <v>926</v>
      </c>
      <c r="T31" s="612">
        <f t="shared" si="0"/>
        <v>643</v>
      </c>
      <c r="U31" s="612">
        <f t="shared" si="0"/>
        <v>772</v>
      </c>
      <c r="V31" s="612">
        <f t="shared" si="0"/>
        <v>1690</v>
      </c>
      <c r="W31" s="612">
        <f t="shared" si="0"/>
        <v>597</v>
      </c>
      <c r="X31" s="612">
        <f t="shared" si="0"/>
        <v>755</v>
      </c>
      <c r="Y31" s="612">
        <f t="shared" si="0"/>
        <v>588</v>
      </c>
      <c r="Z31" s="612">
        <f>Z29-Z30</f>
        <v>-1220</v>
      </c>
      <c r="AA31" s="612">
        <f t="shared" ref="AA31:AM31" si="1">AA29-AA30</f>
        <v>-1028</v>
      </c>
      <c r="AB31" s="612">
        <f t="shared" si="1"/>
        <v>-401</v>
      </c>
      <c r="AC31" s="612">
        <f t="shared" si="1"/>
        <v>-772</v>
      </c>
      <c r="AD31" s="612">
        <f t="shared" si="1"/>
        <v>-919</v>
      </c>
      <c r="AE31" s="612">
        <f t="shared" si="1"/>
        <v>-556</v>
      </c>
      <c r="AF31" s="612">
        <f t="shared" si="1"/>
        <v>716</v>
      </c>
      <c r="AG31" s="612">
        <f t="shared" si="1"/>
        <v>-35</v>
      </c>
      <c r="AH31" s="613">
        <f t="shared" si="1"/>
        <v>-164</v>
      </c>
      <c r="AI31" s="613">
        <f t="shared" si="1"/>
        <v>265</v>
      </c>
      <c r="AJ31" s="613">
        <f t="shared" si="1"/>
        <v>573</v>
      </c>
      <c r="AK31" s="613">
        <f t="shared" si="1"/>
        <v>-110</v>
      </c>
      <c r="AL31" s="613">
        <f t="shared" si="1"/>
        <v>-1271</v>
      </c>
      <c r="AM31" s="613">
        <f t="shared" si="1"/>
        <v>-403</v>
      </c>
      <c r="AN31" s="613">
        <f t="shared" ref="AN31" si="2">AN29-AN30</f>
        <v>185</v>
      </c>
    </row>
    <row r="33" spans="1:7">
      <c r="A33" s="4"/>
      <c r="B33" s="4"/>
    </row>
    <row r="34" spans="1:7" ht="15.75" customHeight="1"/>
    <row r="35" spans="1:7" ht="15.75" customHeight="1"/>
    <row r="40" spans="1:7">
      <c r="G40" s="4"/>
    </row>
    <row r="41" spans="1:7">
      <c r="G41" s="4"/>
    </row>
    <row r="49" spans="7:15">
      <c r="J49" s="670"/>
      <c r="K49" s="670"/>
      <c r="L49" s="671"/>
      <c r="M49" s="671"/>
      <c r="N49" s="671"/>
      <c r="O49" s="671"/>
    </row>
    <row r="55" spans="7:15">
      <c r="G55" s="27"/>
    </row>
    <row r="56" spans="7:15">
      <c r="G56" s="27"/>
    </row>
    <row r="57" spans="7:15">
      <c r="G57" s="27"/>
    </row>
    <row r="58" spans="7:15">
      <c r="G58" s="27"/>
    </row>
    <row r="59" spans="7:15">
      <c r="G59" s="27"/>
    </row>
    <row r="60" spans="7:15">
      <c r="G60" s="27"/>
    </row>
    <row r="61" spans="7:15">
      <c r="G61" s="27"/>
    </row>
    <row r="62" spans="7:15">
      <c r="G62" s="27"/>
    </row>
    <row r="63" spans="7:15">
      <c r="G63" s="27"/>
    </row>
    <row r="64" spans="7:15">
      <c r="G64" s="27"/>
      <c r="L64" s="4"/>
      <c r="M64" s="4"/>
    </row>
    <row r="65" spans="1:11">
      <c r="G65" s="27"/>
    </row>
    <row r="69" spans="1:11" ht="16.5">
      <c r="A69" s="7"/>
      <c r="B69" s="10"/>
      <c r="C69" s="10"/>
    </row>
    <row r="70" spans="1:11" ht="13.5" thickBot="1"/>
    <row r="71" spans="1:11" ht="30.75" customHeight="1" thickBot="1">
      <c r="A71" s="614" t="s">
        <v>33</v>
      </c>
      <c r="B71" s="615" t="s">
        <v>512</v>
      </c>
      <c r="C71" s="616" t="s">
        <v>513</v>
      </c>
      <c r="D71" s="96"/>
      <c r="E71" s="96"/>
    </row>
    <row r="72" spans="1:11" ht="13.5" customHeight="1">
      <c r="A72" s="617"/>
      <c r="B72" s="618"/>
      <c r="C72" s="619"/>
      <c r="D72" s="96"/>
      <c r="E72" s="96"/>
      <c r="G72" s="82"/>
    </row>
    <row r="73" spans="1:11" s="16" customFormat="1" ht="15.75">
      <c r="A73" s="620" t="s">
        <v>220</v>
      </c>
      <c r="B73" s="623">
        <v>2878.21</v>
      </c>
      <c r="C73" s="626">
        <v>2508.4699999999998</v>
      </c>
      <c r="D73" s="96"/>
      <c r="E73" s="213"/>
      <c r="G73" s="84"/>
      <c r="I73" s="85"/>
      <c r="J73" s="86"/>
    </row>
    <row r="74" spans="1:11" s="16" customFormat="1" ht="15.75">
      <c r="A74" s="620" t="s">
        <v>65</v>
      </c>
      <c r="B74" s="623">
        <v>3234.52</v>
      </c>
      <c r="C74" s="626">
        <v>2765.07</v>
      </c>
      <c r="D74" s="96"/>
      <c r="E74" s="213"/>
      <c r="G74" s="84"/>
      <c r="I74" s="85"/>
      <c r="J74" s="86"/>
    </row>
    <row r="75" spans="1:11" s="16" customFormat="1" ht="15.75">
      <c r="A75" s="620" t="s">
        <v>187</v>
      </c>
      <c r="B75" s="623">
        <v>4359.09</v>
      </c>
      <c r="C75" s="626">
        <v>4107.4399999999996</v>
      </c>
      <c r="D75" s="96"/>
      <c r="E75" s="213"/>
      <c r="G75" s="84"/>
      <c r="I75" s="85"/>
      <c r="J75" s="86"/>
    </row>
    <row r="76" spans="1:11" s="16" customFormat="1" ht="15.75">
      <c r="A76" s="620" t="s">
        <v>219</v>
      </c>
      <c r="B76" s="623">
        <v>4572.4399999999996</v>
      </c>
      <c r="C76" s="626">
        <v>4590.12</v>
      </c>
      <c r="D76" s="96"/>
      <c r="E76" s="213"/>
      <c r="F76" s="87"/>
      <c r="G76" s="84"/>
      <c r="I76" s="85"/>
      <c r="J76" s="86"/>
    </row>
    <row r="77" spans="1:11" s="16" customFormat="1" ht="15.75">
      <c r="A77" s="620" t="s">
        <v>2</v>
      </c>
      <c r="B77" s="623">
        <v>4574.6899999999996</v>
      </c>
      <c r="C77" s="626">
        <v>4340.38</v>
      </c>
      <c r="D77" s="96"/>
      <c r="E77" s="213"/>
      <c r="F77" s="87"/>
      <c r="G77" s="84"/>
      <c r="I77" s="85"/>
      <c r="J77" s="86"/>
    </row>
    <row r="78" spans="1:11" s="16" customFormat="1" ht="15.75">
      <c r="A78" s="621" t="s">
        <v>510</v>
      </c>
      <c r="B78" s="624">
        <v>4629.45</v>
      </c>
      <c r="C78" s="627">
        <v>4486.21</v>
      </c>
      <c r="D78" s="96"/>
      <c r="E78" s="213"/>
      <c r="F78" s="88"/>
      <c r="G78" s="89"/>
      <c r="I78" s="90"/>
      <c r="J78" s="91"/>
    </row>
    <row r="79" spans="1:11" ht="15.75">
      <c r="A79" s="621" t="s">
        <v>511</v>
      </c>
      <c r="B79" s="624">
        <v>5127.32</v>
      </c>
      <c r="C79" s="627">
        <v>4642.9799999999996</v>
      </c>
      <c r="D79" s="96"/>
      <c r="E79" s="213"/>
      <c r="F79" s="92"/>
      <c r="G79" s="4"/>
      <c r="H79" s="4"/>
      <c r="I79" s="93"/>
      <c r="J79" s="93"/>
    </row>
    <row r="80" spans="1:11" ht="15.75">
      <c r="A80" s="620" t="s">
        <v>0</v>
      </c>
      <c r="B80" s="623">
        <v>5319.65</v>
      </c>
      <c r="C80" s="626">
        <v>4738.78</v>
      </c>
      <c r="D80" s="96"/>
      <c r="E80" s="213"/>
      <c r="F80" s="4"/>
      <c r="G80" s="94"/>
      <c r="H80" s="95"/>
      <c r="I80" s="96"/>
      <c r="J80" s="97"/>
      <c r="K80" s="83"/>
    </row>
    <row r="81" spans="1:10" s="56" customFormat="1" ht="16.5" thickBot="1">
      <c r="A81" s="622" t="s">
        <v>1</v>
      </c>
      <c r="B81" s="625">
        <v>7672.75</v>
      </c>
      <c r="C81" s="628">
        <v>6747.66</v>
      </c>
      <c r="D81" s="96"/>
      <c r="E81" s="213"/>
      <c r="F81" s="98"/>
      <c r="G81" s="99"/>
      <c r="H81" s="100"/>
      <c r="I81" s="101"/>
      <c r="J81" s="102"/>
    </row>
    <row r="82" spans="1:10">
      <c r="F82" s="4"/>
    </row>
    <row r="83" spans="1:10" ht="29.25" customHeight="1">
      <c r="A83" s="124"/>
      <c r="C83" s="125"/>
      <c r="E83" s="4"/>
      <c r="G83" s="4"/>
    </row>
    <row r="84" spans="1:10" ht="31.5" customHeight="1">
      <c r="A84" s="4"/>
      <c r="B84" s="4"/>
      <c r="C84" s="4"/>
      <c r="D84" s="4"/>
      <c r="E84" s="4"/>
      <c r="F84" s="4"/>
      <c r="G84" s="4"/>
    </row>
    <row r="85" spans="1:10">
      <c r="A85" s="4"/>
      <c r="B85" s="4"/>
      <c r="C85" s="4"/>
      <c r="D85" s="4"/>
      <c r="E85" s="4"/>
      <c r="F85" s="4"/>
      <c r="G85" s="4"/>
    </row>
    <row r="86" spans="1:10">
      <c r="A86" s="4"/>
      <c r="B86" s="4"/>
      <c r="C86" s="4"/>
      <c r="D86" s="4"/>
      <c r="E86" s="4"/>
      <c r="F86" s="4"/>
      <c r="G86" s="4"/>
    </row>
    <row r="87" spans="1:10">
      <c r="A87" s="4"/>
      <c r="B87" s="4"/>
      <c r="C87" s="4"/>
      <c r="D87" s="4"/>
      <c r="E87" s="4"/>
      <c r="F87" s="4"/>
      <c r="G87" s="4"/>
    </row>
    <row r="88" spans="1:10">
      <c r="A88" s="4"/>
      <c r="B88" s="4"/>
      <c r="C88" s="4"/>
      <c r="D88" s="4"/>
      <c r="E88" s="4"/>
      <c r="F88" s="4"/>
      <c r="G88" s="4"/>
    </row>
    <row r="89" spans="1:10">
      <c r="A89" s="4"/>
      <c r="B89" s="4"/>
      <c r="C89" s="4"/>
      <c r="D89" s="4"/>
      <c r="E89" s="4"/>
      <c r="F89" s="4"/>
      <c r="G89" s="4"/>
    </row>
    <row r="90" spans="1:10">
      <c r="A90" s="4"/>
      <c r="B90" s="4"/>
      <c r="C90" s="4"/>
      <c r="D90" s="4"/>
      <c r="E90" s="4"/>
      <c r="F90" s="4"/>
      <c r="G90" s="4"/>
    </row>
    <row r="91" spans="1:10">
      <c r="A91" s="4"/>
      <c r="B91" s="4"/>
      <c r="C91" s="4"/>
      <c r="D91" s="4"/>
      <c r="E91" s="4"/>
      <c r="F91" s="4"/>
      <c r="G91" s="4"/>
    </row>
    <row r="92" spans="1:10">
      <c r="A92" s="4"/>
      <c r="B92" s="4"/>
      <c r="C92" s="4"/>
      <c r="D92" s="4"/>
      <c r="E92" s="4"/>
      <c r="F92" s="4"/>
      <c r="G92" s="4"/>
    </row>
    <row r="93" spans="1:10">
      <c r="A93" s="4"/>
      <c r="B93" s="4"/>
      <c r="C93" s="4"/>
      <c r="D93" s="4"/>
      <c r="E93" s="4"/>
      <c r="F93" s="4"/>
      <c r="G93" s="4"/>
    </row>
    <row r="94" spans="1:10">
      <c r="A94" s="4"/>
      <c r="B94" s="4"/>
      <c r="C94" s="4"/>
      <c r="D94" s="4"/>
      <c r="E94" s="4"/>
      <c r="F94" s="4"/>
      <c r="G94" s="4"/>
    </row>
    <row r="95" spans="1:10">
      <c r="A95" s="4"/>
      <c r="B95" s="4"/>
      <c r="C95" s="4"/>
      <c r="D95" s="4"/>
      <c r="E95" s="4"/>
      <c r="F95" s="4"/>
      <c r="G95" s="4"/>
    </row>
    <row r="96" spans="1:10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81"/>
      <c r="D98" s="4"/>
      <c r="E98" s="4"/>
      <c r="F98" s="4"/>
      <c r="G98" s="4"/>
    </row>
    <row r="99" spans="1:19" ht="13.5" thickBot="1">
      <c r="A99" s="4"/>
      <c r="B99" s="4"/>
      <c r="C99" s="4"/>
      <c r="D99" s="4"/>
      <c r="E99" s="4"/>
      <c r="F99" s="4"/>
      <c r="G99" s="4"/>
    </row>
    <row r="100" spans="1:19" ht="16.5" customHeight="1" thickBot="1">
      <c r="A100" s="665" t="s">
        <v>223</v>
      </c>
      <c r="B100" s="667" t="s">
        <v>6</v>
      </c>
      <c r="C100" s="668"/>
      <c r="D100" s="669"/>
      <c r="E100" s="667" t="s">
        <v>7</v>
      </c>
      <c r="F100" s="668"/>
      <c r="G100" s="669"/>
      <c r="H100" s="662" t="s">
        <v>9</v>
      </c>
      <c r="I100" s="663"/>
      <c r="J100" s="664"/>
      <c r="K100" s="662" t="s">
        <v>8</v>
      </c>
      <c r="L100" s="663"/>
      <c r="M100" s="664"/>
      <c r="N100" s="662" t="s">
        <v>215</v>
      </c>
      <c r="O100" s="663"/>
      <c r="P100" s="664"/>
      <c r="Q100" s="662" t="s">
        <v>216</v>
      </c>
      <c r="R100" s="663"/>
      <c r="S100" s="664"/>
    </row>
    <row r="101" spans="1:19" ht="16.5" thickBot="1">
      <c r="A101" s="666"/>
      <c r="B101" s="629">
        <v>2011</v>
      </c>
      <c r="C101" s="630">
        <v>2012</v>
      </c>
      <c r="D101" s="112">
        <v>2013</v>
      </c>
      <c r="E101" s="629">
        <v>2011</v>
      </c>
      <c r="F101" s="630">
        <v>2012</v>
      </c>
      <c r="G101" s="112">
        <v>2013</v>
      </c>
      <c r="H101" s="629">
        <v>2011</v>
      </c>
      <c r="I101" s="630">
        <v>2012</v>
      </c>
      <c r="J101" s="112">
        <v>2013</v>
      </c>
      <c r="K101" s="629">
        <v>2011</v>
      </c>
      <c r="L101" s="630">
        <v>2012</v>
      </c>
      <c r="M101" s="112">
        <v>2013</v>
      </c>
      <c r="N101" s="629">
        <v>2011</v>
      </c>
      <c r="O101" s="630">
        <v>2012</v>
      </c>
      <c r="P101" s="112">
        <v>2013</v>
      </c>
      <c r="Q101" s="629">
        <v>2011</v>
      </c>
      <c r="R101" s="630">
        <v>2012</v>
      </c>
      <c r="S101" s="112">
        <v>2013</v>
      </c>
    </row>
    <row r="102" spans="1:19" ht="16.5">
      <c r="A102" s="631" t="s">
        <v>10</v>
      </c>
      <c r="B102" s="632">
        <v>9554.92</v>
      </c>
      <c r="C102" s="633">
        <v>8043</v>
      </c>
      <c r="D102" s="634">
        <v>8048.7713636363642</v>
      </c>
      <c r="E102" s="635">
        <v>25642.38</v>
      </c>
      <c r="F102" s="634">
        <v>19818.21</v>
      </c>
      <c r="G102" s="636">
        <v>17459.886363636364</v>
      </c>
      <c r="H102" s="632">
        <v>1786.95</v>
      </c>
      <c r="I102" s="633">
        <v>1506.24</v>
      </c>
      <c r="J102" s="634">
        <v>1636.57</v>
      </c>
      <c r="K102" s="637">
        <v>793.35</v>
      </c>
      <c r="L102" s="638">
        <v>659.14</v>
      </c>
      <c r="M102" s="634">
        <v>712.36</v>
      </c>
      <c r="N102" s="637">
        <v>1356.4</v>
      </c>
      <c r="O102" s="638">
        <v>1656.12</v>
      </c>
      <c r="P102" s="634">
        <v>1669.91</v>
      </c>
      <c r="Q102" s="637">
        <v>28.4</v>
      </c>
      <c r="R102" s="638">
        <v>30.77</v>
      </c>
      <c r="S102" s="634">
        <v>31.06</v>
      </c>
    </row>
    <row r="103" spans="1:19" ht="16.5">
      <c r="A103" s="639" t="s">
        <v>11</v>
      </c>
      <c r="B103" s="640">
        <v>9867.18</v>
      </c>
      <c r="C103" s="641">
        <v>8422.0300000000007</v>
      </c>
      <c r="D103" s="642">
        <v>8070.02</v>
      </c>
      <c r="E103" s="643">
        <v>28249.5</v>
      </c>
      <c r="F103" s="642">
        <v>20461.55</v>
      </c>
      <c r="G103" s="644">
        <v>17728.625</v>
      </c>
      <c r="H103" s="640">
        <v>1825.9</v>
      </c>
      <c r="I103" s="641">
        <v>1657.86</v>
      </c>
      <c r="J103" s="642">
        <v>1673.75</v>
      </c>
      <c r="K103" s="645">
        <v>821.35</v>
      </c>
      <c r="L103" s="646">
        <v>703.05</v>
      </c>
      <c r="M103" s="642">
        <v>751.93</v>
      </c>
      <c r="N103" s="645">
        <v>1372.73</v>
      </c>
      <c r="O103" s="646">
        <v>1742.62</v>
      </c>
      <c r="P103" s="642">
        <v>1627.59</v>
      </c>
      <c r="Q103" s="645">
        <v>30.78</v>
      </c>
      <c r="R103" s="646">
        <v>34.14</v>
      </c>
      <c r="S103" s="642">
        <v>30.33</v>
      </c>
    </row>
    <row r="104" spans="1:19" ht="16.5">
      <c r="A104" s="639" t="s">
        <v>12</v>
      </c>
      <c r="B104" s="640">
        <v>9530.11</v>
      </c>
      <c r="C104" s="641">
        <v>8456.5499999999993</v>
      </c>
      <c r="D104" s="642">
        <v>7662.24</v>
      </c>
      <c r="E104" s="643">
        <v>26807.39</v>
      </c>
      <c r="F104" s="642">
        <v>18705.57</v>
      </c>
      <c r="G104" s="644">
        <v>16725.13</v>
      </c>
      <c r="H104" s="640">
        <v>1770.17</v>
      </c>
      <c r="I104" s="641">
        <v>1655.41</v>
      </c>
      <c r="J104" s="642">
        <v>1583.3</v>
      </c>
      <c r="K104" s="645">
        <v>762</v>
      </c>
      <c r="L104" s="646">
        <v>684.36</v>
      </c>
      <c r="M104" s="642">
        <v>756.65</v>
      </c>
      <c r="N104" s="645">
        <v>1424.01</v>
      </c>
      <c r="O104" s="646">
        <v>1673.77</v>
      </c>
      <c r="P104" s="642">
        <v>1592.86</v>
      </c>
      <c r="Q104" s="645">
        <v>35.81</v>
      </c>
      <c r="R104" s="646">
        <v>32.950000000000003</v>
      </c>
      <c r="S104" s="642">
        <v>28.8</v>
      </c>
    </row>
    <row r="105" spans="1:19" ht="16.5">
      <c r="A105" s="639" t="s">
        <v>13</v>
      </c>
      <c r="B105" s="640">
        <v>9482.91</v>
      </c>
      <c r="C105" s="641">
        <v>8258.8807894736838</v>
      </c>
      <c r="D105" s="642">
        <v>7202.97</v>
      </c>
      <c r="E105" s="643">
        <v>26325.14</v>
      </c>
      <c r="F105" s="642">
        <v>17894.079210526317</v>
      </c>
      <c r="G105" s="644">
        <v>15631.55</v>
      </c>
      <c r="H105" s="640">
        <v>1794</v>
      </c>
      <c r="I105" s="641">
        <v>1584.89</v>
      </c>
      <c r="J105" s="642">
        <v>1489.12</v>
      </c>
      <c r="K105" s="645">
        <v>771.31</v>
      </c>
      <c r="L105" s="646">
        <v>655.58</v>
      </c>
      <c r="M105" s="642">
        <v>703.05</v>
      </c>
      <c r="N105" s="645">
        <v>1473.81</v>
      </c>
      <c r="O105" s="646">
        <v>1650.07</v>
      </c>
      <c r="P105" s="642">
        <v>1485.08</v>
      </c>
      <c r="Q105" s="645">
        <v>41.97</v>
      </c>
      <c r="R105" s="646">
        <v>31.55</v>
      </c>
      <c r="S105" s="642">
        <v>25.2</v>
      </c>
    </row>
    <row r="106" spans="1:19" ht="16.5">
      <c r="A106" s="639" t="s">
        <v>14</v>
      </c>
      <c r="B106" s="640">
        <v>8926.49</v>
      </c>
      <c r="C106" s="641">
        <v>7919.2859090909096</v>
      </c>
      <c r="D106" s="642">
        <v>7228.62</v>
      </c>
      <c r="E106" s="643">
        <v>24206.5</v>
      </c>
      <c r="F106" s="642">
        <v>17017.385000000002</v>
      </c>
      <c r="G106" s="644">
        <v>14947.98</v>
      </c>
      <c r="H106" s="640">
        <v>1784.15</v>
      </c>
      <c r="I106" s="641">
        <v>1468</v>
      </c>
      <c r="J106" s="642">
        <v>1474.9</v>
      </c>
      <c r="K106" s="645">
        <v>736.15</v>
      </c>
      <c r="L106" s="646">
        <v>618.04999999999995</v>
      </c>
      <c r="M106" s="642">
        <v>720.19</v>
      </c>
      <c r="N106" s="645">
        <v>1510.44</v>
      </c>
      <c r="O106" s="646">
        <v>1585.5</v>
      </c>
      <c r="P106" s="642">
        <v>1413.87</v>
      </c>
      <c r="Q106" s="645">
        <v>36.75</v>
      </c>
      <c r="R106" s="646">
        <v>28.67</v>
      </c>
      <c r="S106" s="642">
        <v>23.01</v>
      </c>
    </row>
    <row r="107" spans="1:19" ht="16.5">
      <c r="A107" s="639" t="s">
        <v>15</v>
      </c>
      <c r="B107" s="647">
        <v>9045.1200000000008</v>
      </c>
      <c r="C107" s="641">
        <v>7419.7876315789472</v>
      </c>
      <c r="D107" s="642"/>
      <c r="E107" s="648">
        <v>22349.21</v>
      </c>
      <c r="F107" s="642">
        <v>16535.790263157895</v>
      </c>
      <c r="G107" s="644"/>
      <c r="H107" s="647">
        <v>1768.5</v>
      </c>
      <c r="I107" s="641">
        <v>1447.74</v>
      </c>
      <c r="J107" s="642"/>
      <c r="K107" s="649">
        <v>770.57</v>
      </c>
      <c r="L107" s="646">
        <v>613.11</v>
      </c>
      <c r="M107" s="642"/>
      <c r="N107" s="649">
        <v>1528.66</v>
      </c>
      <c r="O107" s="646">
        <v>1596.7</v>
      </c>
      <c r="P107" s="642"/>
      <c r="Q107" s="649">
        <v>35.799999999999997</v>
      </c>
      <c r="R107" s="646">
        <v>28.05</v>
      </c>
      <c r="S107" s="642"/>
    </row>
    <row r="108" spans="1:19" ht="16.5">
      <c r="A108" s="639" t="s">
        <v>142</v>
      </c>
      <c r="B108" s="647">
        <v>9618.7999999999993</v>
      </c>
      <c r="C108" s="641">
        <v>7588.7</v>
      </c>
      <c r="D108" s="642"/>
      <c r="E108" s="648">
        <v>23726.31</v>
      </c>
      <c r="F108" s="642">
        <v>16155.1</v>
      </c>
      <c r="G108" s="644"/>
      <c r="H108" s="647">
        <v>1759.76</v>
      </c>
      <c r="I108" s="641">
        <v>1425.8</v>
      </c>
      <c r="J108" s="642"/>
      <c r="K108" s="649">
        <v>788.74</v>
      </c>
      <c r="L108" s="646">
        <v>579.5</v>
      </c>
      <c r="M108" s="642"/>
      <c r="N108" s="649">
        <v>1572.81</v>
      </c>
      <c r="O108" s="646">
        <v>1593.9</v>
      </c>
      <c r="P108" s="642"/>
      <c r="Q108" s="649">
        <v>37.92</v>
      </c>
      <c r="R108" s="646">
        <v>27.4</v>
      </c>
      <c r="S108" s="642"/>
    </row>
    <row r="109" spans="1:19" ht="16.5">
      <c r="A109" s="591" t="s">
        <v>153</v>
      </c>
      <c r="B109" s="650">
        <v>9040.82</v>
      </c>
      <c r="C109" s="641">
        <v>7491.9</v>
      </c>
      <c r="D109" s="642"/>
      <c r="E109" s="651">
        <v>22079.55</v>
      </c>
      <c r="F109" s="642">
        <v>15653.638636363636</v>
      </c>
      <c r="G109" s="644"/>
      <c r="H109" s="650">
        <v>1804.36</v>
      </c>
      <c r="I109" s="641">
        <v>1449.4</v>
      </c>
      <c r="J109" s="642"/>
      <c r="K109" s="652">
        <v>763.7</v>
      </c>
      <c r="L109" s="646">
        <v>600.20000000000005</v>
      </c>
      <c r="M109" s="642"/>
      <c r="N109" s="652">
        <v>1755.81</v>
      </c>
      <c r="O109" s="646">
        <v>1626</v>
      </c>
      <c r="P109" s="642"/>
      <c r="Q109" s="652">
        <v>40.299999999999997</v>
      </c>
      <c r="R109" s="646">
        <v>28.7</v>
      </c>
      <c r="S109" s="642"/>
    </row>
    <row r="110" spans="1:19" ht="16.5">
      <c r="A110" s="591" t="s">
        <v>160</v>
      </c>
      <c r="B110" s="650">
        <v>8314.33</v>
      </c>
      <c r="C110" s="641">
        <v>8068</v>
      </c>
      <c r="D110" s="642"/>
      <c r="E110" s="651">
        <v>20388.3</v>
      </c>
      <c r="F110" s="642">
        <v>17213</v>
      </c>
      <c r="G110" s="644"/>
      <c r="H110" s="650">
        <v>1743.44</v>
      </c>
      <c r="I110" s="641">
        <v>1623.7</v>
      </c>
      <c r="J110" s="642"/>
      <c r="K110" s="652">
        <v>708.17</v>
      </c>
      <c r="L110" s="646">
        <v>657.9</v>
      </c>
      <c r="M110" s="642"/>
      <c r="N110" s="652">
        <v>1769.76</v>
      </c>
      <c r="O110" s="646">
        <v>1744.5</v>
      </c>
      <c r="P110" s="642"/>
      <c r="Q110" s="652">
        <v>37.93</v>
      </c>
      <c r="R110" s="646">
        <v>33.6</v>
      </c>
      <c r="S110" s="642"/>
    </row>
    <row r="111" spans="1:19" ht="16.5">
      <c r="A111" s="591" t="s">
        <v>161</v>
      </c>
      <c r="B111" s="650">
        <v>7347.1049999999996</v>
      </c>
      <c r="C111" s="641">
        <v>8069.08</v>
      </c>
      <c r="D111" s="642"/>
      <c r="E111" s="651">
        <v>18882.859285714287</v>
      </c>
      <c r="F111" s="642">
        <v>17242.169999999998</v>
      </c>
      <c r="G111" s="644"/>
      <c r="H111" s="650">
        <v>1535.1904761904761</v>
      </c>
      <c r="I111" s="641">
        <v>1635.83</v>
      </c>
      <c r="J111" s="642"/>
      <c r="K111" s="652">
        <v>616.21904761904761</v>
      </c>
      <c r="L111" s="646">
        <v>633.37</v>
      </c>
      <c r="M111" s="642"/>
      <c r="N111" s="652">
        <v>1665.2142857142858</v>
      </c>
      <c r="O111" s="646">
        <v>1747.01</v>
      </c>
      <c r="P111" s="642"/>
      <c r="Q111" s="652">
        <v>31.974761904761902</v>
      </c>
      <c r="R111" s="646">
        <v>33.19</v>
      </c>
      <c r="S111" s="642"/>
    </row>
    <row r="112" spans="1:19" ht="16.5">
      <c r="A112" s="591" t="s">
        <v>166</v>
      </c>
      <c r="B112" s="650">
        <v>7551.3613636363634</v>
      </c>
      <c r="C112" s="641">
        <v>7693.92</v>
      </c>
      <c r="D112" s="642"/>
      <c r="E112" s="651">
        <v>17879.439999999999</v>
      </c>
      <c r="F112" s="642">
        <v>16293.18</v>
      </c>
      <c r="G112" s="644"/>
      <c r="H112" s="650">
        <v>1594.93</v>
      </c>
      <c r="I112" s="641">
        <v>1576.36</v>
      </c>
      <c r="J112" s="642"/>
      <c r="K112" s="652">
        <v>628.23</v>
      </c>
      <c r="L112" s="646">
        <v>636.5</v>
      </c>
      <c r="M112" s="642"/>
      <c r="N112" s="652">
        <v>1738.98</v>
      </c>
      <c r="O112" s="646">
        <v>1721.13</v>
      </c>
      <c r="P112" s="642"/>
      <c r="Q112" s="652">
        <v>33.08</v>
      </c>
      <c r="R112" s="646">
        <v>32.770000000000003</v>
      </c>
      <c r="S112" s="642"/>
    </row>
    <row r="113" spans="1:19" ht="17.25" thickBot="1">
      <c r="A113" s="653" t="s">
        <v>167</v>
      </c>
      <c r="B113" s="654">
        <v>7567.2</v>
      </c>
      <c r="C113" s="655">
        <v>7962.09</v>
      </c>
      <c r="D113" s="656"/>
      <c r="E113" s="657">
        <v>18148.900000000001</v>
      </c>
      <c r="F113" s="656">
        <v>17403.95</v>
      </c>
      <c r="G113" s="658"/>
      <c r="H113" s="654">
        <v>1462.2</v>
      </c>
      <c r="I113" s="655">
        <v>1585.42</v>
      </c>
      <c r="J113" s="656"/>
      <c r="K113" s="659">
        <v>643.20000000000005</v>
      </c>
      <c r="L113" s="660">
        <v>691.32</v>
      </c>
      <c r="M113" s="656"/>
      <c r="N113" s="659">
        <v>1646.2</v>
      </c>
      <c r="O113" s="660">
        <v>1658.87</v>
      </c>
      <c r="P113" s="656"/>
      <c r="Q113" s="659">
        <v>30.4</v>
      </c>
      <c r="R113" s="660">
        <v>31.96</v>
      </c>
      <c r="S113" s="656"/>
    </row>
    <row r="114" spans="1:19">
      <c r="A114" s="4"/>
      <c r="B114" s="4"/>
      <c r="C114" s="4"/>
      <c r="D114" s="4"/>
      <c r="E114" s="4"/>
      <c r="F114" s="4"/>
      <c r="G114" s="4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</sheetData>
  <mergeCells count="10">
    <mergeCell ref="N100:P100"/>
    <mergeCell ref="K100:M100"/>
    <mergeCell ref="H100:J100"/>
    <mergeCell ref="Q100:S100"/>
    <mergeCell ref="A100:A101"/>
    <mergeCell ref="B100:D100"/>
    <mergeCell ref="E100:G100"/>
    <mergeCell ref="J49:K49"/>
    <mergeCell ref="L49:M49"/>
    <mergeCell ref="N49:O4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35:M69"/>
  <sheetViews>
    <sheetView view="pageBreakPreview" topLeftCell="A38" zoomScale="130" zoomScaleNormal="80" zoomScaleSheetLayoutView="130" workbookViewId="0">
      <selection activeCell="A35" sqref="A35:M35"/>
    </sheetView>
  </sheetViews>
  <sheetFormatPr defaultRowHeight="12.75"/>
  <cols>
    <col min="1" max="1" width="17.140625" style="12" customWidth="1"/>
    <col min="2" max="2" width="14.28515625" style="12" customWidth="1"/>
    <col min="3" max="12" width="7.7109375" style="12" customWidth="1"/>
    <col min="13" max="13" width="10.28515625" style="12" customWidth="1"/>
    <col min="14" max="14" width="9.140625" style="12"/>
    <col min="15" max="15" width="13" style="12" bestFit="1" customWidth="1"/>
    <col min="16" max="256" width="9.140625" style="12"/>
    <col min="257" max="257" width="17.140625" style="12" customWidth="1"/>
    <col min="258" max="258" width="14.28515625" style="12" customWidth="1"/>
    <col min="259" max="268" width="7.7109375" style="12" customWidth="1"/>
    <col min="269" max="269" width="10.28515625" style="12" customWidth="1"/>
    <col min="270" max="270" width="9.140625" style="12"/>
    <col min="271" max="271" width="13" style="12" bestFit="1" customWidth="1"/>
    <col min="272" max="512" width="9.140625" style="12"/>
    <col min="513" max="513" width="17.140625" style="12" customWidth="1"/>
    <col min="514" max="514" width="14.28515625" style="12" customWidth="1"/>
    <col min="515" max="524" width="7.7109375" style="12" customWidth="1"/>
    <col min="525" max="525" width="10.28515625" style="12" customWidth="1"/>
    <col min="526" max="526" width="9.140625" style="12"/>
    <col min="527" max="527" width="13" style="12" bestFit="1" customWidth="1"/>
    <col min="528" max="768" width="9.140625" style="12"/>
    <col min="769" max="769" width="17.140625" style="12" customWidth="1"/>
    <col min="770" max="770" width="14.28515625" style="12" customWidth="1"/>
    <col min="771" max="780" width="7.7109375" style="12" customWidth="1"/>
    <col min="781" max="781" width="10.28515625" style="12" customWidth="1"/>
    <col min="782" max="782" width="9.140625" style="12"/>
    <col min="783" max="783" width="13" style="12" bestFit="1" customWidth="1"/>
    <col min="784" max="1024" width="9.140625" style="12"/>
    <col min="1025" max="1025" width="17.140625" style="12" customWidth="1"/>
    <col min="1026" max="1026" width="14.28515625" style="12" customWidth="1"/>
    <col min="1027" max="1036" width="7.7109375" style="12" customWidth="1"/>
    <col min="1037" max="1037" width="10.28515625" style="12" customWidth="1"/>
    <col min="1038" max="1038" width="9.140625" style="12"/>
    <col min="1039" max="1039" width="13" style="12" bestFit="1" customWidth="1"/>
    <col min="1040" max="1280" width="9.140625" style="12"/>
    <col min="1281" max="1281" width="17.140625" style="12" customWidth="1"/>
    <col min="1282" max="1282" width="14.28515625" style="12" customWidth="1"/>
    <col min="1283" max="1292" width="7.7109375" style="12" customWidth="1"/>
    <col min="1293" max="1293" width="10.28515625" style="12" customWidth="1"/>
    <col min="1294" max="1294" width="9.140625" style="12"/>
    <col min="1295" max="1295" width="13" style="12" bestFit="1" customWidth="1"/>
    <col min="1296" max="1536" width="9.140625" style="12"/>
    <col min="1537" max="1537" width="17.140625" style="12" customWidth="1"/>
    <col min="1538" max="1538" width="14.28515625" style="12" customWidth="1"/>
    <col min="1539" max="1548" width="7.7109375" style="12" customWidth="1"/>
    <col min="1549" max="1549" width="10.28515625" style="12" customWidth="1"/>
    <col min="1550" max="1550" width="9.140625" style="12"/>
    <col min="1551" max="1551" width="13" style="12" bestFit="1" customWidth="1"/>
    <col min="1552" max="1792" width="9.140625" style="12"/>
    <col min="1793" max="1793" width="17.140625" style="12" customWidth="1"/>
    <col min="1794" max="1794" width="14.28515625" style="12" customWidth="1"/>
    <col min="1795" max="1804" width="7.7109375" style="12" customWidth="1"/>
    <col min="1805" max="1805" width="10.28515625" style="12" customWidth="1"/>
    <col min="1806" max="1806" width="9.140625" style="12"/>
    <col min="1807" max="1807" width="13" style="12" bestFit="1" customWidth="1"/>
    <col min="1808" max="2048" width="9.140625" style="12"/>
    <col min="2049" max="2049" width="17.140625" style="12" customWidth="1"/>
    <col min="2050" max="2050" width="14.28515625" style="12" customWidth="1"/>
    <col min="2051" max="2060" width="7.7109375" style="12" customWidth="1"/>
    <col min="2061" max="2061" width="10.28515625" style="12" customWidth="1"/>
    <col min="2062" max="2062" width="9.140625" style="12"/>
    <col min="2063" max="2063" width="13" style="12" bestFit="1" customWidth="1"/>
    <col min="2064" max="2304" width="9.140625" style="12"/>
    <col min="2305" max="2305" width="17.140625" style="12" customWidth="1"/>
    <col min="2306" max="2306" width="14.28515625" style="12" customWidth="1"/>
    <col min="2307" max="2316" width="7.7109375" style="12" customWidth="1"/>
    <col min="2317" max="2317" width="10.28515625" style="12" customWidth="1"/>
    <col min="2318" max="2318" width="9.140625" style="12"/>
    <col min="2319" max="2319" width="13" style="12" bestFit="1" customWidth="1"/>
    <col min="2320" max="2560" width="9.140625" style="12"/>
    <col min="2561" max="2561" width="17.140625" style="12" customWidth="1"/>
    <col min="2562" max="2562" width="14.28515625" style="12" customWidth="1"/>
    <col min="2563" max="2572" width="7.7109375" style="12" customWidth="1"/>
    <col min="2573" max="2573" width="10.28515625" style="12" customWidth="1"/>
    <col min="2574" max="2574" width="9.140625" style="12"/>
    <col min="2575" max="2575" width="13" style="12" bestFit="1" customWidth="1"/>
    <col min="2576" max="2816" width="9.140625" style="12"/>
    <col min="2817" max="2817" width="17.140625" style="12" customWidth="1"/>
    <col min="2818" max="2818" width="14.28515625" style="12" customWidth="1"/>
    <col min="2819" max="2828" width="7.7109375" style="12" customWidth="1"/>
    <col min="2829" max="2829" width="10.28515625" style="12" customWidth="1"/>
    <col min="2830" max="2830" width="9.140625" style="12"/>
    <col min="2831" max="2831" width="13" style="12" bestFit="1" customWidth="1"/>
    <col min="2832" max="3072" width="9.140625" style="12"/>
    <col min="3073" max="3073" width="17.140625" style="12" customWidth="1"/>
    <col min="3074" max="3074" width="14.28515625" style="12" customWidth="1"/>
    <col min="3075" max="3084" width="7.7109375" style="12" customWidth="1"/>
    <col min="3085" max="3085" width="10.28515625" style="12" customWidth="1"/>
    <col min="3086" max="3086" width="9.140625" style="12"/>
    <col min="3087" max="3087" width="13" style="12" bestFit="1" customWidth="1"/>
    <col min="3088" max="3328" width="9.140625" style="12"/>
    <col min="3329" max="3329" width="17.140625" style="12" customWidth="1"/>
    <col min="3330" max="3330" width="14.28515625" style="12" customWidth="1"/>
    <col min="3331" max="3340" width="7.7109375" style="12" customWidth="1"/>
    <col min="3341" max="3341" width="10.28515625" style="12" customWidth="1"/>
    <col min="3342" max="3342" width="9.140625" style="12"/>
    <col min="3343" max="3343" width="13" style="12" bestFit="1" customWidth="1"/>
    <col min="3344" max="3584" width="9.140625" style="12"/>
    <col min="3585" max="3585" width="17.140625" style="12" customWidth="1"/>
    <col min="3586" max="3586" width="14.28515625" style="12" customWidth="1"/>
    <col min="3587" max="3596" width="7.7109375" style="12" customWidth="1"/>
    <col min="3597" max="3597" width="10.28515625" style="12" customWidth="1"/>
    <col min="3598" max="3598" width="9.140625" style="12"/>
    <col min="3599" max="3599" width="13" style="12" bestFit="1" customWidth="1"/>
    <col min="3600" max="3840" width="9.140625" style="12"/>
    <col min="3841" max="3841" width="17.140625" style="12" customWidth="1"/>
    <col min="3842" max="3842" width="14.28515625" style="12" customWidth="1"/>
    <col min="3843" max="3852" width="7.7109375" style="12" customWidth="1"/>
    <col min="3853" max="3853" width="10.28515625" style="12" customWidth="1"/>
    <col min="3854" max="3854" width="9.140625" style="12"/>
    <col min="3855" max="3855" width="13" style="12" bestFit="1" customWidth="1"/>
    <col min="3856" max="4096" width="9.140625" style="12"/>
    <col min="4097" max="4097" width="17.140625" style="12" customWidth="1"/>
    <col min="4098" max="4098" width="14.28515625" style="12" customWidth="1"/>
    <col min="4099" max="4108" width="7.7109375" style="12" customWidth="1"/>
    <col min="4109" max="4109" width="10.28515625" style="12" customWidth="1"/>
    <col min="4110" max="4110" width="9.140625" style="12"/>
    <col min="4111" max="4111" width="13" style="12" bestFit="1" customWidth="1"/>
    <col min="4112" max="4352" width="9.140625" style="12"/>
    <col min="4353" max="4353" width="17.140625" style="12" customWidth="1"/>
    <col min="4354" max="4354" width="14.28515625" style="12" customWidth="1"/>
    <col min="4355" max="4364" width="7.7109375" style="12" customWidth="1"/>
    <col min="4365" max="4365" width="10.28515625" style="12" customWidth="1"/>
    <col min="4366" max="4366" width="9.140625" style="12"/>
    <col min="4367" max="4367" width="13" style="12" bestFit="1" customWidth="1"/>
    <col min="4368" max="4608" width="9.140625" style="12"/>
    <col min="4609" max="4609" width="17.140625" style="12" customWidth="1"/>
    <col min="4610" max="4610" width="14.28515625" style="12" customWidth="1"/>
    <col min="4611" max="4620" width="7.7109375" style="12" customWidth="1"/>
    <col min="4621" max="4621" width="10.28515625" style="12" customWidth="1"/>
    <col min="4622" max="4622" width="9.140625" style="12"/>
    <col min="4623" max="4623" width="13" style="12" bestFit="1" customWidth="1"/>
    <col min="4624" max="4864" width="9.140625" style="12"/>
    <col min="4865" max="4865" width="17.140625" style="12" customWidth="1"/>
    <col min="4866" max="4866" width="14.28515625" style="12" customWidth="1"/>
    <col min="4867" max="4876" width="7.7109375" style="12" customWidth="1"/>
    <col min="4877" max="4877" width="10.28515625" style="12" customWidth="1"/>
    <col min="4878" max="4878" width="9.140625" style="12"/>
    <col min="4879" max="4879" width="13" style="12" bestFit="1" customWidth="1"/>
    <col min="4880" max="5120" width="9.140625" style="12"/>
    <col min="5121" max="5121" width="17.140625" style="12" customWidth="1"/>
    <col min="5122" max="5122" width="14.28515625" style="12" customWidth="1"/>
    <col min="5123" max="5132" width="7.7109375" style="12" customWidth="1"/>
    <col min="5133" max="5133" width="10.28515625" style="12" customWidth="1"/>
    <col min="5134" max="5134" width="9.140625" style="12"/>
    <col min="5135" max="5135" width="13" style="12" bestFit="1" customWidth="1"/>
    <col min="5136" max="5376" width="9.140625" style="12"/>
    <col min="5377" max="5377" width="17.140625" style="12" customWidth="1"/>
    <col min="5378" max="5378" width="14.28515625" style="12" customWidth="1"/>
    <col min="5379" max="5388" width="7.7109375" style="12" customWidth="1"/>
    <col min="5389" max="5389" width="10.28515625" style="12" customWidth="1"/>
    <col min="5390" max="5390" width="9.140625" style="12"/>
    <col min="5391" max="5391" width="13" style="12" bestFit="1" customWidth="1"/>
    <col min="5392" max="5632" width="9.140625" style="12"/>
    <col min="5633" max="5633" width="17.140625" style="12" customWidth="1"/>
    <col min="5634" max="5634" width="14.28515625" style="12" customWidth="1"/>
    <col min="5635" max="5644" width="7.7109375" style="12" customWidth="1"/>
    <col min="5645" max="5645" width="10.28515625" style="12" customWidth="1"/>
    <col min="5646" max="5646" width="9.140625" style="12"/>
    <col min="5647" max="5647" width="13" style="12" bestFit="1" customWidth="1"/>
    <col min="5648" max="5888" width="9.140625" style="12"/>
    <col min="5889" max="5889" width="17.140625" style="12" customWidth="1"/>
    <col min="5890" max="5890" width="14.28515625" style="12" customWidth="1"/>
    <col min="5891" max="5900" width="7.7109375" style="12" customWidth="1"/>
    <col min="5901" max="5901" width="10.28515625" style="12" customWidth="1"/>
    <col min="5902" max="5902" width="9.140625" style="12"/>
    <col min="5903" max="5903" width="13" style="12" bestFit="1" customWidth="1"/>
    <col min="5904" max="6144" width="9.140625" style="12"/>
    <col min="6145" max="6145" width="17.140625" style="12" customWidth="1"/>
    <col min="6146" max="6146" width="14.28515625" style="12" customWidth="1"/>
    <col min="6147" max="6156" width="7.7109375" style="12" customWidth="1"/>
    <col min="6157" max="6157" width="10.28515625" style="12" customWidth="1"/>
    <col min="6158" max="6158" width="9.140625" style="12"/>
    <col min="6159" max="6159" width="13" style="12" bestFit="1" customWidth="1"/>
    <col min="6160" max="6400" width="9.140625" style="12"/>
    <col min="6401" max="6401" width="17.140625" style="12" customWidth="1"/>
    <col min="6402" max="6402" width="14.28515625" style="12" customWidth="1"/>
    <col min="6403" max="6412" width="7.7109375" style="12" customWidth="1"/>
    <col min="6413" max="6413" width="10.28515625" style="12" customWidth="1"/>
    <col min="6414" max="6414" width="9.140625" style="12"/>
    <col min="6415" max="6415" width="13" style="12" bestFit="1" customWidth="1"/>
    <col min="6416" max="6656" width="9.140625" style="12"/>
    <col min="6657" max="6657" width="17.140625" style="12" customWidth="1"/>
    <col min="6658" max="6658" width="14.28515625" style="12" customWidth="1"/>
    <col min="6659" max="6668" width="7.7109375" style="12" customWidth="1"/>
    <col min="6669" max="6669" width="10.28515625" style="12" customWidth="1"/>
    <col min="6670" max="6670" width="9.140625" style="12"/>
    <col min="6671" max="6671" width="13" style="12" bestFit="1" customWidth="1"/>
    <col min="6672" max="6912" width="9.140625" style="12"/>
    <col min="6913" max="6913" width="17.140625" style="12" customWidth="1"/>
    <col min="6914" max="6914" width="14.28515625" style="12" customWidth="1"/>
    <col min="6915" max="6924" width="7.7109375" style="12" customWidth="1"/>
    <col min="6925" max="6925" width="10.28515625" style="12" customWidth="1"/>
    <col min="6926" max="6926" width="9.140625" style="12"/>
    <col min="6927" max="6927" width="13" style="12" bestFit="1" customWidth="1"/>
    <col min="6928" max="7168" width="9.140625" style="12"/>
    <col min="7169" max="7169" width="17.140625" style="12" customWidth="1"/>
    <col min="7170" max="7170" width="14.28515625" style="12" customWidth="1"/>
    <col min="7171" max="7180" width="7.7109375" style="12" customWidth="1"/>
    <col min="7181" max="7181" width="10.28515625" style="12" customWidth="1"/>
    <col min="7182" max="7182" width="9.140625" style="12"/>
    <col min="7183" max="7183" width="13" style="12" bestFit="1" customWidth="1"/>
    <col min="7184" max="7424" width="9.140625" style="12"/>
    <col min="7425" max="7425" width="17.140625" style="12" customWidth="1"/>
    <col min="7426" max="7426" width="14.28515625" style="12" customWidth="1"/>
    <col min="7427" max="7436" width="7.7109375" style="12" customWidth="1"/>
    <col min="7437" max="7437" width="10.28515625" style="12" customWidth="1"/>
    <col min="7438" max="7438" width="9.140625" style="12"/>
    <col min="7439" max="7439" width="13" style="12" bestFit="1" customWidth="1"/>
    <col min="7440" max="7680" width="9.140625" style="12"/>
    <col min="7681" max="7681" width="17.140625" style="12" customWidth="1"/>
    <col min="7682" max="7682" width="14.28515625" style="12" customWidth="1"/>
    <col min="7683" max="7692" width="7.7109375" style="12" customWidth="1"/>
    <col min="7693" max="7693" width="10.28515625" style="12" customWidth="1"/>
    <col min="7694" max="7694" width="9.140625" style="12"/>
    <col min="7695" max="7695" width="13" style="12" bestFit="1" customWidth="1"/>
    <col min="7696" max="7936" width="9.140625" style="12"/>
    <col min="7937" max="7937" width="17.140625" style="12" customWidth="1"/>
    <col min="7938" max="7938" width="14.28515625" style="12" customWidth="1"/>
    <col min="7939" max="7948" width="7.7109375" style="12" customWidth="1"/>
    <col min="7949" max="7949" width="10.28515625" style="12" customWidth="1"/>
    <col min="7950" max="7950" width="9.140625" style="12"/>
    <col min="7951" max="7951" width="13" style="12" bestFit="1" customWidth="1"/>
    <col min="7952" max="8192" width="9.140625" style="12"/>
    <col min="8193" max="8193" width="17.140625" style="12" customWidth="1"/>
    <col min="8194" max="8194" width="14.28515625" style="12" customWidth="1"/>
    <col min="8195" max="8204" width="7.7109375" style="12" customWidth="1"/>
    <col min="8205" max="8205" width="10.28515625" style="12" customWidth="1"/>
    <col min="8206" max="8206" width="9.140625" style="12"/>
    <col min="8207" max="8207" width="13" style="12" bestFit="1" customWidth="1"/>
    <col min="8208" max="8448" width="9.140625" style="12"/>
    <col min="8449" max="8449" width="17.140625" style="12" customWidth="1"/>
    <col min="8450" max="8450" width="14.28515625" style="12" customWidth="1"/>
    <col min="8451" max="8460" width="7.7109375" style="12" customWidth="1"/>
    <col min="8461" max="8461" width="10.28515625" style="12" customWidth="1"/>
    <col min="8462" max="8462" width="9.140625" style="12"/>
    <col min="8463" max="8463" width="13" style="12" bestFit="1" customWidth="1"/>
    <col min="8464" max="8704" width="9.140625" style="12"/>
    <col min="8705" max="8705" width="17.140625" style="12" customWidth="1"/>
    <col min="8706" max="8706" width="14.28515625" style="12" customWidth="1"/>
    <col min="8707" max="8716" width="7.7109375" style="12" customWidth="1"/>
    <col min="8717" max="8717" width="10.28515625" style="12" customWidth="1"/>
    <col min="8718" max="8718" width="9.140625" style="12"/>
    <col min="8719" max="8719" width="13" style="12" bestFit="1" customWidth="1"/>
    <col min="8720" max="8960" width="9.140625" style="12"/>
    <col min="8961" max="8961" width="17.140625" style="12" customWidth="1"/>
    <col min="8962" max="8962" width="14.28515625" style="12" customWidth="1"/>
    <col min="8963" max="8972" width="7.7109375" style="12" customWidth="1"/>
    <col min="8973" max="8973" width="10.28515625" style="12" customWidth="1"/>
    <col min="8974" max="8974" width="9.140625" style="12"/>
    <col min="8975" max="8975" width="13" style="12" bestFit="1" customWidth="1"/>
    <col min="8976" max="9216" width="9.140625" style="12"/>
    <col min="9217" max="9217" width="17.140625" style="12" customWidth="1"/>
    <col min="9218" max="9218" width="14.28515625" style="12" customWidth="1"/>
    <col min="9219" max="9228" width="7.7109375" style="12" customWidth="1"/>
    <col min="9229" max="9229" width="10.28515625" style="12" customWidth="1"/>
    <col min="9230" max="9230" width="9.140625" style="12"/>
    <col min="9231" max="9231" width="13" style="12" bestFit="1" customWidth="1"/>
    <col min="9232" max="9472" width="9.140625" style="12"/>
    <col min="9473" max="9473" width="17.140625" style="12" customWidth="1"/>
    <col min="9474" max="9474" width="14.28515625" style="12" customWidth="1"/>
    <col min="9475" max="9484" width="7.7109375" style="12" customWidth="1"/>
    <col min="9485" max="9485" width="10.28515625" style="12" customWidth="1"/>
    <col min="9486" max="9486" width="9.140625" style="12"/>
    <col min="9487" max="9487" width="13" style="12" bestFit="1" customWidth="1"/>
    <col min="9488" max="9728" width="9.140625" style="12"/>
    <col min="9729" max="9729" width="17.140625" style="12" customWidth="1"/>
    <col min="9730" max="9730" width="14.28515625" style="12" customWidth="1"/>
    <col min="9731" max="9740" width="7.7109375" style="12" customWidth="1"/>
    <col min="9741" max="9741" width="10.28515625" style="12" customWidth="1"/>
    <col min="9742" max="9742" width="9.140625" style="12"/>
    <col min="9743" max="9743" width="13" style="12" bestFit="1" customWidth="1"/>
    <col min="9744" max="9984" width="9.140625" style="12"/>
    <col min="9985" max="9985" width="17.140625" style="12" customWidth="1"/>
    <col min="9986" max="9986" width="14.28515625" style="12" customWidth="1"/>
    <col min="9987" max="9996" width="7.7109375" style="12" customWidth="1"/>
    <col min="9997" max="9997" width="10.28515625" style="12" customWidth="1"/>
    <col min="9998" max="9998" width="9.140625" style="12"/>
    <col min="9999" max="9999" width="13" style="12" bestFit="1" customWidth="1"/>
    <col min="10000" max="10240" width="9.140625" style="12"/>
    <col min="10241" max="10241" width="17.140625" style="12" customWidth="1"/>
    <col min="10242" max="10242" width="14.28515625" style="12" customWidth="1"/>
    <col min="10243" max="10252" width="7.7109375" style="12" customWidth="1"/>
    <col min="10253" max="10253" width="10.28515625" style="12" customWidth="1"/>
    <col min="10254" max="10254" width="9.140625" style="12"/>
    <col min="10255" max="10255" width="13" style="12" bestFit="1" customWidth="1"/>
    <col min="10256" max="10496" width="9.140625" style="12"/>
    <col min="10497" max="10497" width="17.140625" style="12" customWidth="1"/>
    <col min="10498" max="10498" width="14.28515625" style="12" customWidth="1"/>
    <col min="10499" max="10508" width="7.7109375" style="12" customWidth="1"/>
    <col min="10509" max="10509" width="10.28515625" style="12" customWidth="1"/>
    <col min="10510" max="10510" width="9.140625" style="12"/>
    <col min="10511" max="10511" width="13" style="12" bestFit="1" customWidth="1"/>
    <col min="10512" max="10752" width="9.140625" style="12"/>
    <col min="10753" max="10753" width="17.140625" style="12" customWidth="1"/>
    <col min="10754" max="10754" width="14.28515625" style="12" customWidth="1"/>
    <col min="10755" max="10764" width="7.7109375" style="12" customWidth="1"/>
    <col min="10765" max="10765" width="10.28515625" style="12" customWidth="1"/>
    <col min="10766" max="10766" width="9.140625" style="12"/>
    <col min="10767" max="10767" width="13" style="12" bestFit="1" customWidth="1"/>
    <col min="10768" max="11008" width="9.140625" style="12"/>
    <col min="11009" max="11009" width="17.140625" style="12" customWidth="1"/>
    <col min="11010" max="11010" width="14.28515625" style="12" customWidth="1"/>
    <col min="11011" max="11020" width="7.7109375" style="12" customWidth="1"/>
    <col min="11021" max="11021" width="10.28515625" style="12" customWidth="1"/>
    <col min="11022" max="11022" width="9.140625" style="12"/>
    <col min="11023" max="11023" width="13" style="12" bestFit="1" customWidth="1"/>
    <col min="11024" max="11264" width="9.140625" style="12"/>
    <col min="11265" max="11265" width="17.140625" style="12" customWidth="1"/>
    <col min="11266" max="11266" width="14.28515625" style="12" customWidth="1"/>
    <col min="11267" max="11276" width="7.7109375" style="12" customWidth="1"/>
    <col min="11277" max="11277" width="10.28515625" style="12" customWidth="1"/>
    <col min="11278" max="11278" width="9.140625" style="12"/>
    <col min="11279" max="11279" width="13" style="12" bestFit="1" customWidth="1"/>
    <col min="11280" max="11520" width="9.140625" style="12"/>
    <col min="11521" max="11521" width="17.140625" style="12" customWidth="1"/>
    <col min="11522" max="11522" width="14.28515625" style="12" customWidth="1"/>
    <col min="11523" max="11532" width="7.7109375" style="12" customWidth="1"/>
    <col min="11533" max="11533" width="10.28515625" style="12" customWidth="1"/>
    <col min="11534" max="11534" width="9.140625" style="12"/>
    <col min="11535" max="11535" width="13" style="12" bestFit="1" customWidth="1"/>
    <col min="11536" max="11776" width="9.140625" style="12"/>
    <col min="11777" max="11777" width="17.140625" style="12" customWidth="1"/>
    <col min="11778" max="11778" width="14.28515625" style="12" customWidth="1"/>
    <col min="11779" max="11788" width="7.7109375" style="12" customWidth="1"/>
    <col min="11789" max="11789" width="10.28515625" style="12" customWidth="1"/>
    <col min="11790" max="11790" width="9.140625" style="12"/>
    <col min="11791" max="11791" width="13" style="12" bestFit="1" customWidth="1"/>
    <col min="11792" max="12032" width="9.140625" style="12"/>
    <col min="12033" max="12033" width="17.140625" style="12" customWidth="1"/>
    <col min="12034" max="12034" width="14.28515625" style="12" customWidth="1"/>
    <col min="12035" max="12044" width="7.7109375" style="12" customWidth="1"/>
    <col min="12045" max="12045" width="10.28515625" style="12" customWidth="1"/>
    <col min="12046" max="12046" width="9.140625" style="12"/>
    <col min="12047" max="12047" width="13" style="12" bestFit="1" customWidth="1"/>
    <col min="12048" max="12288" width="9.140625" style="12"/>
    <col min="12289" max="12289" width="17.140625" style="12" customWidth="1"/>
    <col min="12290" max="12290" width="14.28515625" style="12" customWidth="1"/>
    <col min="12291" max="12300" width="7.7109375" style="12" customWidth="1"/>
    <col min="12301" max="12301" width="10.28515625" style="12" customWidth="1"/>
    <col min="12302" max="12302" width="9.140625" style="12"/>
    <col min="12303" max="12303" width="13" style="12" bestFit="1" customWidth="1"/>
    <col min="12304" max="12544" width="9.140625" style="12"/>
    <col min="12545" max="12545" width="17.140625" style="12" customWidth="1"/>
    <col min="12546" max="12546" width="14.28515625" style="12" customWidth="1"/>
    <col min="12547" max="12556" width="7.7109375" style="12" customWidth="1"/>
    <col min="12557" max="12557" width="10.28515625" style="12" customWidth="1"/>
    <col min="12558" max="12558" width="9.140625" style="12"/>
    <col min="12559" max="12559" width="13" style="12" bestFit="1" customWidth="1"/>
    <col min="12560" max="12800" width="9.140625" style="12"/>
    <col min="12801" max="12801" width="17.140625" style="12" customWidth="1"/>
    <col min="12802" max="12802" width="14.28515625" style="12" customWidth="1"/>
    <col min="12803" max="12812" width="7.7109375" style="12" customWidth="1"/>
    <col min="12813" max="12813" width="10.28515625" style="12" customWidth="1"/>
    <col min="12814" max="12814" width="9.140625" style="12"/>
    <col min="12815" max="12815" width="13" style="12" bestFit="1" customWidth="1"/>
    <col min="12816" max="13056" width="9.140625" style="12"/>
    <col min="13057" max="13057" width="17.140625" style="12" customWidth="1"/>
    <col min="13058" max="13058" width="14.28515625" style="12" customWidth="1"/>
    <col min="13059" max="13068" width="7.7109375" style="12" customWidth="1"/>
    <col min="13069" max="13069" width="10.28515625" style="12" customWidth="1"/>
    <col min="13070" max="13070" width="9.140625" style="12"/>
    <col min="13071" max="13071" width="13" style="12" bestFit="1" customWidth="1"/>
    <col min="13072" max="13312" width="9.140625" style="12"/>
    <col min="13313" max="13313" width="17.140625" style="12" customWidth="1"/>
    <col min="13314" max="13314" width="14.28515625" style="12" customWidth="1"/>
    <col min="13315" max="13324" width="7.7109375" style="12" customWidth="1"/>
    <col min="13325" max="13325" width="10.28515625" style="12" customWidth="1"/>
    <col min="13326" max="13326" width="9.140625" style="12"/>
    <col min="13327" max="13327" width="13" style="12" bestFit="1" customWidth="1"/>
    <col min="13328" max="13568" width="9.140625" style="12"/>
    <col min="13569" max="13569" width="17.140625" style="12" customWidth="1"/>
    <col min="13570" max="13570" width="14.28515625" style="12" customWidth="1"/>
    <col min="13571" max="13580" width="7.7109375" style="12" customWidth="1"/>
    <col min="13581" max="13581" width="10.28515625" style="12" customWidth="1"/>
    <col min="13582" max="13582" width="9.140625" style="12"/>
    <col min="13583" max="13583" width="13" style="12" bestFit="1" customWidth="1"/>
    <col min="13584" max="13824" width="9.140625" style="12"/>
    <col min="13825" max="13825" width="17.140625" style="12" customWidth="1"/>
    <col min="13826" max="13826" width="14.28515625" style="12" customWidth="1"/>
    <col min="13827" max="13836" width="7.7109375" style="12" customWidth="1"/>
    <col min="13837" max="13837" width="10.28515625" style="12" customWidth="1"/>
    <col min="13838" max="13838" width="9.140625" style="12"/>
    <col min="13839" max="13839" width="13" style="12" bestFit="1" customWidth="1"/>
    <col min="13840" max="14080" width="9.140625" style="12"/>
    <col min="14081" max="14081" width="17.140625" style="12" customWidth="1"/>
    <col min="14082" max="14082" width="14.28515625" style="12" customWidth="1"/>
    <col min="14083" max="14092" width="7.7109375" style="12" customWidth="1"/>
    <col min="14093" max="14093" width="10.28515625" style="12" customWidth="1"/>
    <col min="14094" max="14094" width="9.140625" style="12"/>
    <col min="14095" max="14095" width="13" style="12" bestFit="1" customWidth="1"/>
    <col min="14096" max="14336" width="9.140625" style="12"/>
    <col min="14337" max="14337" width="17.140625" style="12" customWidth="1"/>
    <col min="14338" max="14338" width="14.28515625" style="12" customWidth="1"/>
    <col min="14339" max="14348" width="7.7109375" style="12" customWidth="1"/>
    <col min="14349" max="14349" width="10.28515625" style="12" customWidth="1"/>
    <col min="14350" max="14350" width="9.140625" style="12"/>
    <col min="14351" max="14351" width="13" style="12" bestFit="1" customWidth="1"/>
    <col min="14352" max="14592" width="9.140625" style="12"/>
    <col min="14593" max="14593" width="17.140625" style="12" customWidth="1"/>
    <col min="14594" max="14594" width="14.28515625" style="12" customWidth="1"/>
    <col min="14595" max="14604" width="7.7109375" style="12" customWidth="1"/>
    <col min="14605" max="14605" width="10.28515625" style="12" customWidth="1"/>
    <col min="14606" max="14606" width="9.140625" style="12"/>
    <col min="14607" max="14607" width="13" style="12" bestFit="1" customWidth="1"/>
    <col min="14608" max="14848" width="9.140625" style="12"/>
    <col min="14849" max="14849" width="17.140625" style="12" customWidth="1"/>
    <col min="14850" max="14850" width="14.28515625" style="12" customWidth="1"/>
    <col min="14851" max="14860" width="7.7109375" style="12" customWidth="1"/>
    <col min="14861" max="14861" width="10.28515625" style="12" customWidth="1"/>
    <col min="14862" max="14862" width="9.140625" style="12"/>
    <col min="14863" max="14863" width="13" style="12" bestFit="1" customWidth="1"/>
    <col min="14864" max="15104" width="9.140625" style="12"/>
    <col min="15105" max="15105" width="17.140625" style="12" customWidth="1"/>
    <col min="15106" max="15106" width="14.28515625" style="12" customWidth="1"/>
    <col min="15107" max="15116" width="7.7109375" style="12" customWidth="1"/>
    <col min="15117" max="15117" width="10.28515625" style="12" customWidth="1"/>
    <col min="15118" max="15118" width="9.140625" style="12"/>
    <col min="15119" max="15119" width="13" style="12" bestFit="1" customWidth="1"/>
    <col min="15120" max="15360" width="9.140625" style="12"/>
    <col min="15361" max="15361" width="17.140625" style="12" customWidth="1"/>
    <col min="15362" max="15362" width="14.28515625" style="12" customWidth="1"/>
    <col min="15363" max="15372" width="7.7109375" style="12" customWidth="1"/>
    <col min="15373" max="15373" width="10.28515625" style="12" customWidth="1"/>
    <col min="15374" max="15374" width="9.140625" style="12"/>
    <col min="15375" max="15375" width="13" style="12" bestFit="1" customWidth="1"/>
    <col min="15376" max="15616" width="9.140625" style="12"/>
    <col min="15617" max="15617" width="17.140625" style="12" customWidth="1"/>
    <col min="15618" max="15618" width="14.28515625" style="12" customWidth="1"/>
    <col min="15619" max="15628" width="7.7109375" style="12" customWidth="1"/>
    <col min="15629" max="15629" width="10.28515625" style="12" customWidth="1"/>
    <col min="15630" max="15630" width="9.140625" style="12"/>
    <col min="15631" max="15631" width="13" style="12" bestFit="1" customWidth="1"/>
    <col min="15632" max="15872" width="9.140625" style="12"/>
    <col min="15873" max="15873" width="17.140625" style="12" customWidth="1"/>
    <col min="15874" max="15874" width="14.28515625" style="12" customWidth="1"/>
    <col min="15875" max="15884" width="7.7109375" style="12" customWidth="1"/>
    <col min="15885" max="15885" width="10.28515625" style="12" customWidth="1"/>
    <col min="15886" max="15886" width="9.140625" style="12"/>
    <col min="15887" max="15887" width="13" style="12" bestFit="1" customWidth="1"/>
    <col min="15888" max="16128" width="9.140625" style="12"/>
    <col min="16129" max="16129" width="17.140625" style="12" customWidth="1"/>
    <col min="16130" max="16130" width="14.28515625" style="12" customWidth="1"/>
    <col min="16131" max="16140" width="7.7109375" style="12" customWidth="1"/>
    <col min="16141" max="16141" width="10.28515625" style="12" customWidth="1"/>
    <col min="16142" max="16142" width="9.140625" style="12"/>
    <col min="16143" max="16143" width="13" style="12" bestFit="1" customWidth="1"/>
    <col min="16144" max="16384" width="9.140625" style="12"/>
  </cols>
  <sheetData>
    <row r="35" spans="1:13" ht="15" thickBot="1">
      <c r="A35" s="784" t="s">
        <v>477</v>
      </c>
      <c r="B35" s="784"/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</row>
    <row r="36" spans="1:13" ht="12.75" customHeight="1">
      <c r="A36" s="785" t="s">
        <v>163</v>
      </c>
      <c r="B36" s="786"/>
      <c r="C36" s="789">
        <v>2009</v>
      </c>
      <c r="D36" s="791">
        <v>2010</v>
      </c>
      <c r="E36" s="791">
        <v>2011</v>
      </c>
      <c r="F36" s="793">
        <v>2012</v>
      </c>
      <c r="G36" s="795">
        <v>2013</v>
      </c>
      <c r="H36" s="796"/>
      <c r="I36" s="796"/>
      <c r="J36" s="796"/>
      <c r="K36" s="796"/>
      <c r="L36" s="796"/>
      <c r="M36" s="797" t="s">
        <v>527</v>
      </c>
    </row>
    <row r="37" spans="1:13" ht="13.5" thickBot="1">
      <c r="A37" s="787"/>
      <c r="B37" s="788"/>
      <c r="C37" s="790"/>
      <c r="D37" s="792"/>
      <c r="E37" s="792"/>
      <c r="F37" s="794"/>
      <c r="G37" s="286" t="s">
        <v>3</v>
      </c>
      <c r="H37" s="263" t="s">
        <v>4</v>
      </c>
      <c r="I37" s="263" t="s">
        <v>12</v>
      </c>
      <c r="J37" s="263" t="s">
        <v>5</v>
      </c>
      <c r="K37" s="263" t="s">
        <v>14</v>
      </c>
      <c r="L37" s="263" t="s">
        <v>15</v>
      </c>
      <c r="M37" s="798"/>
    </row>
    <row r="38" spans="1:13" ht="12.75" customHeight="1">
      <c r="A38" s="802" t="s">
        <v>206</v>
      </c>
      <c r="B38" s="803"/>
      <c r="C38" s="808">
        <v>107.7</v>
      </c>
      <c r="D38" s="808">
        <v>107.9</v>
      </c>
      <c r="E38" s="811">
        <v>106.1</v>
      </c>
      <c r="F38" s="814">
        <v>106.8</v>
      </c>
      <c r="G38" s="282">
        <v>100.7</v>
      </c>
      <c r="H38" s="264">
        <v>101</v>
      </c>
      <c r="I38" s="264">
        <v>100.3</v>
      </c>
      <c r="J38" s="264">
        <v>100.2</v>
      </c>
      <c r="K38" s="264">
        <v>100.1</v>
      </c>
      <c r="L38" s="264"/>
      <c r="M38" s="815">
        <v>102.3</v>
      </c>
    </row>
    <row r="39" spans="1:13" ht="12.75" customHeight="1">
      <c r="A39" s="804"/>
      <c r="B39" s="805"/>
      <c r="C39" s="809"/>
      <c r="D39" s="809"/>
      <c r="E39" s="812"/>
      <c r="F39" s="815"/>
      <c r="G39" s="283" t="s">
        <v>142</v>
      </c>
      <c r="H39" s="265" t="s">
        <v>154</v>
      </c>
      <c r="I39" s="265" t="s">
        <v>155</v>
      </c>
      <c r="J39" s="265" t="s">
        <v>156</v>
      </c>
      <c r="K39" s="265" t="s">
        <v>157</v>
      </c>
      <c r="L39" s="265" t="s">
        <v>158</v>
      </c>
      <c r="M39" s="815"/>
    </row>
    <row r="40" spans="1:13" ht="12.75" customHeight="1" thickBot="1">
      <c r="A40" s="806"/>
      <c r="B40" s="807"/>
      <c r="C40" s="810"/>
      <c r="D40" s="810"/>
      <c r="E40" s="813"/>
      <c r="F40" s="816"/>
      <c r="G40" s="474"/>
      <c r="H40" s="266"/>
      <c r="I40" s="266"/>
      <c r="J40" s="266"/>
      <c r="K40" s="266"/>
      <c r="L40" s="266"/>
      <c r="M40" s="816"/>
    </row>
    <row r="41" spans="1:13" ht="12.75" customHeight="1">
      <c r="A41" s="817" t="s">
        <v>164</v>
      </c>
      <c r="B41" s="818"/>
      <c r="C41" s="808">
        <v>107.4</v>
      </c>
      <c r="D41" s="808">
        <v>107.5</v>
      </c>
      <c r="E41" s="823">
        <v>105.9</v>
      </c>
      <c r="F41" s="826">
        <v>106.9</v>
      </c>
      <c r="G41" s="283" t="s">
        <v>3</v>
      </c>
      <c r="H41" s="265" t="s">
        <v>4</v>
      </c>
      <c r="I41" s="265" t="s">
        <v>12</v>
      </c>
      <c r="J41" s="265" t="s">
        <v>5</v>
      </c>
      <c r="K41" s="265" t="s">
        <v>14</v>
      </c>
      <c r="L41" s="265" t="s">
        <v>15</v>
      </c>
      <c r="M41" s="799">
        <v>102.4</v>
      </c>
    </row>
    <row r="42" spans="1:13" ht="12.75" customHeight="1">
      <c r="A42" s="819"/>
      <c r="B42" s="820"/>
      <c r="C42" s="809"/>
      <c r="D42" s="809"/>
      <c r="E42" s="824"/>
      <c r="F42" s="827"/>
      <c r="G42" s="282">
        <v>100.7</v>
      </c>
      <c r="H42" s="264">
        <v>100.6</v>
      </c>
      <c r="I42" s="264">
        <v>100.4</v>
      </c>
      <c r="J42" s="264">
        <v>100.3</v>
      </c>
      <c r="K42" s="264">
        <v>100.3</v>
      </c>
      <c r="L42" s="264"/>
      <c r="M42" s="800"/>
    </row>
    <row r="43" spans="1:13" ht="12.75" customHeight="1">
      <c r="A43" s="819"/>
      <c r="B43" s="820"/>
      <c r="C43" s="809"/>
      <c r="D43" s="809"/>
      <c r="E43" s="824"/>
      <c r="F43" s="827"/>
      <c r="G43" s="283" t="s">
        <v>142</v>
      </c>
      <c r="H43" s="265" t="s">
        <v>154</v>
      </c>
      <c r="I43" s="265" t="s">
        <v>155</v>
      </c>
      <c r="J43" s="265" t="s">
        <v>156</v>
      </c>
      <c r="K43" s="265" t="s">
        <v>157</v>
      </c>
      <c r="L43" s="265" t="s">
        <v>158</v>
      </c>
      <c r="M43" s="800"/>
    </row>
    <row r="44" spans="1:13" ht="12.75" customHeight="1" thickBot="1">
      <c r="A44" s="821"/>
      <c r="B44" s="822"/>
      <c r="C44" s="810"/>
      <c r="D44" s="810"/>
      <c r="E44" s="825"/>
      <c r="F44" s="828"/>
      <c r="G44" s="284"/>
      <c r="H44" s="475"/>
      <c r="I44" s="475"/>
      <c r="J44" s="475"/>
      <c r="K44" s="475"/>
      <c r="L44" s="475"/>
      <c r="M44" s="801"/>
    </row>
    <row r="45" spans="1:13" ht="12.75" customHeight="1">
      <c r="A45" s="817" t="s">
        <v>162</v>
      </c>
      <c r="B45" s="818"/>
      <c r="C45" s="808">
        <v>108.6</v>
      </c>
      <c r="D45" s="808">
        <v>109.1</v>
      </c>
      <c r="E45" s="823">
        <v>106.6</v>
      </c>
      <c r="F45" s="826">
        <v>106.8</v>
      </c>
      <c r="G45" s="285" t="s">
        <v>3</v>
      </c>
      <c r="H45" s="267" t="s">
        <v>4</v>
      </c>
      <c r="I45" s="267" t="s">
        <v>12</v>
      </c>
      <c r="J45" s="267" t="s">
        <v>5</v>
      </c>
      <c r="K45" s="267" t="s">
        <v>14</v>
      </c>
      <c r="L45" s="267" t="s">
        <v>15</v>
      </c>
      <c r="M45" s="799">
        <v>102</v>
      </c>
    </row>
    <row r="46" spans="1:13" ht="12.75" customHeight="1">
      <c r="A46" s="819"/>
      <c r="B46" s="820"/>
      <c r="C46" s="809"/>
      <c r="D46" s="809"/>
      <c r="E46" s="824"/>
      <c r="F46" s="827"/>
      <c r="G46" s="282">
        <v>100.8</v>
      </c>
      <c r="H46" s="264">
        <v>102</v>
      </c>
      <c r="I46" s="264">
        <v>100</v>
      </c>
      <c r="J46" s="264">
        <v>99.9</v>
      </c>
      <c r="K46" s="264">
        <v>99.4</v>
      </c>
      <c r="L46" s="264"/>
      <c r="M46" s="800"/>
    </row>
    <row r="47" spans="1:13" ht="12.75" customHeight="1">
      <c r="A47" s="819"/>
      <c r="B47" s="820"/>
      <c r="C47" s="809"/>
      <c r="D47" s="809"/>
      <c r="E47" s="824"/>
      <c r="F47" s="827"/>
      <c r="G47" s="283" t="s">
        <v>142</v>
      </c>
      <c r="H47" s="265" t="s">
        <v>154</v>
      </c>
      <c r="I47" s="265" t="s">
        <v>155</v>
      </c>
      <c r="J47" s="265" t="s">
        <v>156</v>
      </c>
      <c r="K47" s="265" t="s">
        <v>157</v>
      </c>
      <c r="L47" s="265" t="s">
        <v>158</v>
      </c>
      <c r="M47" s="800"/>
    </row>
    <row r="48" spans="1:13" ht="12.75" customHeight="1" thickBot="1">
      <c r="A48" s="821"/>
      <c r="B48" s="822"/>
      <c r="C48" s="810"/>
      <c r="D48" s="810"/>
      <c r="E48" s="825"/>
      <c r="F48" s="828"/>
      <c r="G48" s="284"/>
      <c r="H48" s="475"/>
      <c r="I48" s="475"/>
      <c r="J48" s="475"/>
      <c r="K48" s="475"/>
      <c r="L48" s="268"/>
      <c r="M48" s="837"/>
    </row>
    <row r="49" spans="1:13" ht="17.25" customHeight="1" thickBot="1">
      <c r="A49" s="784" t="s">
        <v>528</v>
      </c>
      <c r="B49" s="784"/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</row>
    <row r="50" spans="1:13" ht="13.5" customHeight="1" thickBot="1">
      <c r="A50" s="838" t="s">
        <v>163</v>
      </c>
      <c r="B50" s="839"/>
      <c r="C50" s="840" t="s">
        <v>322</v>
      </c>
      <c r="D50" s="841"/>
      <c r="E50" s="841"/>
      <c r="F50" s="842"/>
      <c r="G50" s="840" t="s">
        <v>359</v>
      </c>
      <c r="H50" s="841"/>
      <c r="I50" s="841"/>
      <c r="J50" s="842"/>
      <c r="K50" s="840" t="s">
        <v>410</v>
      </c>
      <c r="L50" s="841"/>
      <c r="M50" s="843"/>
    </row>
    <row r="51" spans="1:13">
      <c r="A51" s="829" t="s">
        <v>165</v>
      </c>
      <c r="B51" s="830"/>
      <c r="C51" s="831">
        <v>108.2</v>
      </c>
      <c r="D51" s="832"/>
      <c r="E51" s="832"/>
      <c r="F51" s="833"/>
      <c r="G51" s="831">
        <v>103.7</v>
      </c>
      <c r="H51" s="832"/>
      <c r="I51" s="832"/>
      <c r="J51" s="833"/>
      <c r="K51" s="834">
        <v>106.8</v>
      </c>
      <c r="L51" s="835"/>
      <c r="M51" s="836"/>
    </row>
    <row r="52" spans="1:13">
      <c r="A52" s="844" t="s">
        <v>164</v>
      </c>
      <c r="B52" s="845"/>
      <c r="C52" s="846">
        <v>108.5</v>
      </c>
      <c r="D52" s="847"/>
      <c r="E52" s="847"/>
      <c r="F52" s="848"/>
      <c r="G52" s="846">
        <v>104.3</v>
      </c>
      <c r="H52" s="847"/>
      <c r="I52" s="847"/>
      <c r="J52" s="848"/>
      <c r="K52" s="849">
        <v>106.7</v>
      </c>
      <c r="L52" s="850"/>
      <c r="M52" s="851"/>
    </row>
    <row r="53" spans="1:13" ht="13.5" thickBot="1">
      <c r="A53" s="852" t="s">
        <v>162</v>
      </c>
      <c r="B53" s="853"/>
      <c r="C53" s="854">
        <v>107.4</v>
      </c>
      <c r="D53" s="855"/>
      <c r="E53" s="855"/>
      <c r="F53" s="856"/>
      <c r="G53" s="854">
        <v>102.2</v>
      </c>
      <c r="H53" s="855"/>
      <c r="I53" s="855"/>
      <c r="J53" s="856"/>
      <c r="K53" s="857">
        <v>107.3</v>
      </c>
      <c r="L53" s="858"/>
      <c r="M53" s="859"/>
    </row>
    <row r="54" spans="1:13" ht="15" thickBot="1">
      <c r="A54" s="862" t="s">
        <v>529</v>
      </c>
      <c r="B54" s="863"/>
      <c r="C54" s="863"/>
      <c r="D54" s="863"/>
      <c r="E54" s="863"/>
      <c r="F54" s="863"/>
      <c r="G54" s="863"/>
      <c r="H54" s="863"/>
      <c r="I54" s="863"/>
      <c r="J54" s="863"/>
      <c r="K54" s="863"/>
      <c r="L54" s="863"/>
      <c r="M54" s="864"/>
    </row>
    <row r="55" spans="1:13">
      <c r="A55" s="829" t="s">
        <v>165</v>
      </c>
      <c r="B55" s="830"/>
      <c r="C55" s="831">
        <v>108.4</v>
      </c>
      <c r="D55" s="832"/>
      <c r="E55" s="832"/>
      <c r="F55" s="833"/>
      <c r="G55" s="831">
        <v>103.9</v>
      </c>
      <c r="H55" s="832"/>
      <c r="I55" s="832"/>
      <c r="J55" s="833"/>
      <c r="K55" s="834">
        <v>107.3</v>
      </c>
      <c r="L55" s="835"/>
      <c r="M55" s="836"/>
    </row>
    <row r="56" spans="1:13">
      <c r="A56" s="844" t="s">
        <v>164</v>
      </c>
      <c r="B56" s="845"/>
      <c r="C56" s="846">
        <v>108.7</v>
      </c>
      <c r="D56" s="847"/>
      <c r="E56" s="847"/>
      <c r="F56" s="848"/>
      <c r="G56" s="846">
        <v>104.4</v>
      </c>
      <c r="H56" s="847"/>
      <c r="I56" s="847"/>
      <c r="J56" s="848"/>
      <c r="K56" s="849">
        <v>106.9</v>
      </c>
      <c r="L56" s="850"/>
      <c r="M56" s="851"/>
    </row>
    <row r="57" spans="1:13" ht="13.5" thickBot="1">
      <c r="A57" s="852" t="s">
        <v>162</v>
      </c>
      <c r="B57" s="853"/>
      <c r="C57" s="854">
        <v>107.6</v>
      </c>
      <c r="D57" s="855"/>
      <c r="E57" s="855"/>
      <c r="F57" s="856"/>
      <c r="G57" s="854">
        <v>102.8</v>
      </c>
      <c r="H57" s="855"/>
      <c r="I57" s="855"/>
      <c r="J57" s="856"/>
      <c r="K57" s="857">
        <v>108.4</v>
      </c>
      <c r="L57" s="858"/>
      <c r="M57" s="859"/>
    </row>
    <row r="58" spans="1:13" ht="15" thickBot="1">
      <c r="A58" s="865" t="s">
        <v>481</v>
      </c>
      <c r="B58" s="865"/>
      <c r="C58" s="865"/>
      <c r="D58" s="865"/>
      <c r="E58" s="865"/>
      <c r="F58" s="865"/>
      <c r="G58" s="865"/>
      <c r="H58" s="865"/>
      <c r="I58" s="865"/>
      <c r="J58" s="865"/>
      <c r="K58" s="865"/>
      <c r="L58" s="865"/>
      <c r="M58" s="865"/>
    </row>
    <row r="59" spans="1:13" ht="12.75" customHeight="1">
      <c r="A59" s="785" t="s">
        <v>163</v>
      </c>
      <c r="B59" s="875"/>
      <c r="C59" s="791">
        <v>2009</v>
      </c>
      <c r="D59" s="791">
        <v>2010</v>
      </c>
      <c r="E59" s="791">
        <v>2011</v>
      </c>
      <c r="F59" s="860">
        <v>2012</v>
      </c>
      <c r="G59" s="870">
        <v>2013</v>
      </c>
      <c r="H59" s="796"/>
      <c r="I59" s="796"/>
      <c r="J59" s="796"/>
      <c r="K59" s="796"/>
      <c r="L59" s="796"/>
      <c r="M59" s="797" t="s">
        <v>527</v>
      </c>
    </row>
    <row r="60" spans="1:13" ht="12.75" customHeight="1">
      <c r="A60" s="876"/>
      <c r="B60" s="877"/>
      <c r="C60" s="878"/>
      <c r="D60" s="878"/>
      <c r="E60" s="878"/>
      <c r="F60" s="861"/>
      <c r="G60" s="269" t="s">
        <v>3</v>
      </c>
      <c r="H60" s="263" t="s">
        <v>4</v>
      </c>
      <c r="I60" s="263" t="s">
        <v>12</v>
      </c>
      <c r="J60" s="263" t="s">
        <v>5</v>
      </c>
      <c r="K60" s="263" t="s">
        <v>14</v>
      </c>
      <c r="L60" s="263" t="s">
        <v>15</v>
      </c>
      <c r="M60" s="798"/>
    </row>
    <row r="61" spans="1:13" ht="12.75" customHeight="1">
      <c r="A61" s="871" t="s">
        <v>206</v>
      </c>
      <c r="B61" s="872"/>
      <c r="C61" s="873">
        <v>108.8</v>
      </c>
      <c r="D61" s="873">
        <v>108.8</v>
      </c>
      <c r="E61" s="873">
        <v>106.1</v>
      </c>
      <c r="F61" s="874">
        <v>106.6</v>
      </c>
      <c r="G61" s="270">
        <v>100.97</v>
      </c>
      <c r="H61" s="264">
        <v>100.56</v>
      </c>
      <c r="I61" s="264">
        <v>100.3</v>
      </c>
      <c r="J61" s="264">
        <v>100.5</v>
      </c>
      <c r="K61" s="264">
        <v>100.66</v>
      </c>
      <c r="L61" s="264"/>
      <c r="M61" s="815">
        <v>103.09</v>
      </c>
    </row>
    <row r="62" spans="1:13" ht="13.5" customHeight="1">
      <c r="A62" s="804"/>
      <c r="B62" s="805"/>
      <c r="C62" s="809"/>
      <c r="D62" s="809"/>
      <c r="E62" s="809"/>
      <c r="F62" s="812"/>
      <c r="G62" s="271" t="s">
        <v>142</v>
      </c>
      <c r="H62" s="265" t="s">
        <v>154</v>
      </c>
      <c r="I62" s="265" t="s">
        <v>155</v>
      </c>
      <c r="J62" s="265" t="s">
        <v>156</v>
      </c>
      <c r="K62" s="265" t="s">
        <v>157</v>
      </c>
      <c r="L62" s="265" t="s">
        <v>158</v>
      </c>
      <c r="M62" s="815"/>
    </row>
    <row r="63" spans="1:13" ht="12.75" customHeight="1" thickBot="1">
      <c r="A63" s="806"/>
      <c r="B63" s="807"/>
      <c r="C63" s="810"/>
      <c r="D63" s="810"/>
      <c r="E63" s="810"/>
      <c r="F63" s="813"/>
      <c r="G63" s="272"/>
      <c r="H63" s="273"/>
      <c r="I63" s="273"/>
      <c r="J63" s="273"/>
      <c r="K63" s="273"/>
      <c r="L63" s="273"/>
      <c r="M63" s="816"/>
    </row>
    <row r="64" spans="1:13" hidden="1">
      <c r="A64" s="661"/>
      <c r="B64" s="661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</row>
    <row r="65" spans="1:13" ht="15" thickBot="1">
      <c r="A65" s="784" t="s">
        <v>530</v>
      </c>
      <c r="B65" s="784"/>
      <c r="C65" s="784"/>
      <c r="D65" s="784"/>
      <c r="E65" s="784"/>
      <c r="F65" s="784"/>
      <c r="G65" s="784"/>
      <c r="H65" s="784"/>
      <c r="I65" s="784"/>
      <c r="J65" s="784"/>
      <c r="K65" s="784"/>
      <c r="L65" s="784"/>
      <c r="M65" s="784"/>
    </row>
    <row r="66" spans="1:13" ht="13.5" customHeight="1" thickBot="1">
      <c r="A66" s="838" t="s">
        <v>163</v>
      </c>
      <c r="B66" s="839"/>
      <c r="C66" s="840" t="s">
        <v>322</v>
      </c>
      <c r="D66" s="841"/>
      <c r="E66" s="841"/>
      <c r="F66" s="843"/>
      <c r="G66" s="840" t="s">
        <v>359</v>
      </c>
      <c r="H66" s="841"/>
      <c r="I66" s="841"/>
      <c r="J66" s="841"/>
      <c r="K66" s="879" t="s">
        <v>410</v>
      </c>
      <c r="L66" s="880"/>
      <c r="M66" s="881"/>
    </row>
    <row r="67" spans="1:13">
      <c r="A67" s="829" t="s">
        <v>165</v>
      </c>
      <c r="B67" s="830"/>
      <c r="C67" s="831">
        <v>109.62</v>
      </c>
      <c r="D67" s="832"/>
      <c r="E67" s="832"/>
      <c r="F67" s="866"/>
      <c r="G67" s="831">
        <v>103.61</v>
      </c>
      <c r="H67" s="832"/>
      <c r="I67" s="832"/>
      <c r="J67" s="832"/>
      <c r="K67" s="867">
        <v>107.39</v>
      </c>
      <c r="L67" s="868"/>
      <c r="M67" s="869"/>
    </row>
    <row r="68" spans="1:13">
      <c r="A68" s="844" t="s">
        <v>164</v>
      </c>
      <c r="B68" s="845"/>
      <c r="C68" s="846">
        <v>109.95</v>
      </c>
      <c r="D68" s="847"/>
      <c r="E68" s="847"/>
      <c r="F68" s="882"/>
      <c r="G68" s="846">
        <v>103.57</v>
      </c>
      <c r="H68" s="847"/>
      <c r="I68" s="847"/>
      <c r="J68" s="847"/>
      <c r="K68" s="883">
        <v>107.08</v>
      </c>
      <c r="L68" s="884"/>
      <c r="M68" s="885"/>
    </row>
    <row r="69" spans="1:13" ht="13.5" thickBot="1">
      <c r="A69" s="852" t="s">
        <v>162</v>
      </c>
      <c r="B69" s="853"/>
      <c r="C69" s="854">
        <v>108.56</v>
      </c>
      <c r="D69" s="855"/>
      <c r="E69" s="855"/>
      <c r="F69" s="886"/>
      <c r="G69" s="854">
        <v>103.66</v>
      </c>
      <c r="H69" s="855"/>
      <c r="I69" s="855"/>
      <c r="J69" s="855"/>
      <c r="K69" s="887">
        <v>108.26</v>
      </c>
      <c r="L69" s="888"/>
      <c r="M69" s="889"/>
    </row>
  </sheetData>
  <mergeCells count="87">
    <mergeCell ref="A68:B68"/>
    <mergeCell ref="C68:F68"/>
    <mergeCell ref="G68:J68"/>
    <mergeCell ref="K68:M68"/>
    <mergeCell ref="A69:B69"/>
    <mergeCell ref="C69:F69"/>
    <mergeCell ref="G69:J69"/>
    <mergeCell ref="K69:M69"/>
    <mergeCell ref="A65:M65"/>
    <mergeCell ref="A66:B66"/>
    <mergeCell ref="C66:F66"/>
    <mergeCell ref="G66:J66"/>
    <mergeCell ref="K66:M66"/>
    <mergeCell ref="A67:B67"/>
    <mergeCell ref="C67:F67"/>
    <mergeCell ref="G67:J67"/>
    <mergeCell ref="K67:M67"/>
    <mergeCell ref="G59:L59"/>
    <mergeCell ref="M59:M60"/>
    <mergeCell ref="A61:B63"/>
    <mergeCell ref="C61:C63"/>
    <mergeCell ref="D61:D63"/>
    <mergeCell ref="E61:E63"/>
    <mergeCell ref="F61:F63"/>
    <mergeCell ref="M61:M63"/>
    <mergeCell ref="A59:B60"/>
    <mergeCell ref="C59:C60"/>
    <mergeCell ref="D59:D60"/>
    <mergeCell ref="E59:E60"/>
    <mergeCell ref="F59:F60"/>
    <mergeCell ref="A54:M54"/>
    <mergeCell ref="A55:B55"/>
    <mergeCell ref="C55:F55"/>
    <mergeCell ref="G55:J55"/>
    <mergeCell ref="K55:M55"/>
    <mergeCell ref="A56:B56"/>
    <mergeCell ref="C56:F56"/>
    <mergeCell ref="G56:J56"/>
    <mergeCell ref="K56:M56"/>
    <mergeCell ref="A57:B57"/>
    <mergeCell ref="C57:F57"/>
    <mergeCell ref="G57:J57"/>
    <mergeCell ref="K57:M57"/>
    <mergeCell ref="A58:M58"/>
    <mergeCell ref="A52:B52"/>
    <mergeCell ref="C52:F52"/>
    <mergeCell ref="G52:J52"/>
    <mergeCell ref="K52:M52"/>
    <mergeCell ref="A53:B53"/>
    <mergeCell ref="C53:F53"/>
    <mergeCell ref="G53:J53"/>
    <mergeCell ref="K53:M53"/>
    <mergeCell ref="A51:B51"/>
    <mergeCell ref="C51:F51"/>
    <mergeCell ref="G51:J51"/>
    <mergeCell ref="K51:M51"/>
    <mergeCell ref="A45:B48"/>
    <mergeCell ref="C45:C48"/>
    <mergeCell ref="D45:D48"/>
    <mergeCell ref="E45:E48"/>
    <mergeCell ref="F45:F48"/>
    <mergeCell ref="M45:M48"/>
    <mergeCell ref="A49:M49"/>
    <mergeCell ref="A50:B50"/>
    <mergeCell ref="C50:F50"/>
    <mergeCell ref="G50:J50"/>
    <mergeCell ref="K50:M50"/>
    <mergeCell ref="M41:M44"/>
    <mergeCell ref="A38:B40"/>
    <mergeCell ref="C38:C40"/>
    <mergeCell ref="D38:D40"/>
    <mergeCell ref="E38:E40"/>
    <mergeCell ref="F38:F40"/>
    <mergeCell ref="M38:M40"/>
    <mergeCell ref="A41:B44"/>
    <mergeCell ref="C41:C44"/>
    <mergeCell ref="D41:D44"/>
    <mergeCell ref="E41:E44"/>
    <mergeCell ref="F41:F44"/>
    <mergeCell ref="A35:M35"/>
    <mergeCell ref="A36:B37"/>
    <mergeCell ref="C36:C37"/>
    <mergeCell ref="D36:D37"/>
    <mergeCell ref="E36:E37"/>
    <mergeCell ref="F36:F37"/>
    <mergeCell ref="G36:L36"/>
    <mergeCell ref="M36:M37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57"/>
  <sheetViews>
    <sheetView workbookViewId="0">
      <selection activeCell="AH16" sqref="AH16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5.42578125" style="18" customWidth="1"/>
    <col min="4" max="4" width="4.28515625" style="18" customWidth="1"/>
    <col min="5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5" customHeight="1">
      <c r="A1" s="982" t="s">
        <v>514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</row>
    <row r="2" spans="1:47" ht="12.75" customHeight="1" thickBot="1">
      <c r="A2" s="279"/>
      <c r="B2" s="279"/>
      <c r="C2" s="279"/>
      <c r="D2" s="279"/>
      <c r="E2" s="279"/>
      <c r="S2" s="997" t="s">
        <v>150</v>
      </c>
      <c r="T2" s="997"/>
      <c r="U2" s="997"/>
    </row>
    <row r="3" spans="1:47" ht="30.75" customHeight="1" thickBot="1">
      <c r="A3" s="998" t="s">
        <v>16</v>
      </c>
      <c r="B3" s="999"/>
      <c r="C3" s="999"/>
      <c r="D3" s="999"/>
      <c r="E3" s="1000"/>
      <c r="F3" s="1001" t="s">
        <v>126</v>
      </c>
      <c r="G3" s="1002"/>
      <c r="H3" s="1001" t="s">
        <v>55</v>
      </c>
      <c r="I3" s="1002"/>
      <c r="J3" s="1001" t="s">
        <v>56</v>
      </c>
      <c r="K3" s="1002"/>
      <c r="L3" s="1003" t="s">
        <v>18</v>
      </c>
      <c r="M3" s="1004"/>
      <c r="N3" s="1003" t="s">
        <v>65</v>
      </c>
      <c r="O3" s="1004"/>
      <c r="P3" s="1001" t="s">
        <v>17</v>
      </c>
      <c r="Q3" s="1002"/>
      <c r="R3" s="1001" t="s">
        <v>19</v>
      </c>
      <c r="S3" s="1002"/>
      <c r="T3" s="1001" t="s">
        <v>20</v>
      </c>
      <c r="U3" s="1002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31.5" customHeight="1">
      <c r="A4" s="752" t="s">
        <v>147</v>
      </c>
      <c r="B4" s="989"/>
      <c r="C4" s="989"/>
      <c r="D4" s="989"/>
      <c r="E4" s="990"/>
      <c r="F4" s="991" t="s">
        <v>21</v>
      </c>
      <c r="G4" s="992"/>
      <c r="H4" s="993">
        <v>21.89</v>
      </c>
      <c r="I4" s="994"/>
      <c r="J4" s="993">
        <v>20</v>
      </c>
      <c r="K4" s="994"/>
      <c r="L4" s="993">
        <v>16</v>
      </c>
      <c r="M4" s="994"/>
      <c r="N4" s="995">
        <v>15.68</v>
      </c>
      <c r="O4" s="996"/>
      <c r="P4" s="993">
        <v>25</v>
      </c>
      <c r="Q4" s="994"/>
      <c r="R4" s="993">
        <v>17</v>
      </c>
      <c r="S4" s="994"/>
      <c r="T4" s="993">
        <v>18</v>
      </c>
      <c r="U4" s="994"/>
    </row>
    <row r="5" spans="1:47" ht="32.25" customHeight="1">
      <c r="A5" s="753" t="s">
        <v>22</v>
      </c>
      <c r="B5" s="976"/>
      <c r="C5" s="976"/>
      <c r="D5" s="976"/>
      <c r="E5" s="977"/>
      <c r="F5" s="978" t="s">
        <v>23</v>
      </c>
      <c r="G5" s="979"/>
      <c r="H5" s="964">
        <f>206.4+282.76</f>
        <v>489.15999999999997</v>
      </c>
      <c r="I5" s="965"/>
      <c r="J5" s="964">
        <f>146.92+228.34</f>
        <v>375.26</v>
      </c>
      <c r="K5" s="965"/>
      <c r="L5" s="964">
        <f>93.76+114.44</f>
        <v>208.2</v>
      </c>
      <c r="M5" s="965"/>
      <c r="N5" s="964">
        <f>114.44+168.43</f>
        <v>282.87</v>
      </c>
      <c r="O5" s="965"/>
      <c r="P5" s="964">
        <v>406.5</v>
      </c>
      <c r="Q5" s="965"/>
      <c r="R5" s="964">
        <v>274.8</v>
      </c>
      <c r="S5" s="965"/>
      <c r="T5" s="964">
        <v>463.9</v>
      </c>
      <c r="U5" s="965"/>
    </row>
    <row r="6" spans="1:47" ht="30.75" customHeight="1">
      <c r="A6" s="984" t="s">
        <v>24</v>
      </c>
      <c r="B6" s="985"/>
      <c r="C6" s="985"/>
      <c r="D6" s="985"/>
      <c r="E6" s="986"/>
      <c r="F6" s="978" t="s">
        <v>151</v>
      </c>
      <c r="G6" s="979"/>
      <c r="H6" s="980">
        <v>31.82</v>
      </c>
      <c r="I6" s="981"/>
      <c r="J6" s="980">
        <v>34.83</v>
      </c>
      <c r="K6" s="981"/>
      <c r="L6" s="980">
        <v>28.06</v>
      </c>
      <c r="M6" s="981"/>
      <c r="N6" s="980">
        <v>28.88</v>
      </c>
      <c r="O6" s="981"/>
      <c r="P6" s="987">
        <v>23.1</v>
      </c>
      <c r="Q6" s="988"/>
      <c r="R6" s="987">
        <v>41.8</v>
      </c>
      <c r="S6" s="988"/>
      <c r="T6" s="964">
        <v>36.4</v>
      </c>
      <c r="U6" s="965"/>
    </row>
    <row r="7" spans="1:47" ht="30.75" customHeight="1">
      <c r="A7" s="753" t="s">
        <v>25</v>
      </c>
      <c r="B7" s="976"/>
      <c r="C7" s="976"/>
      <c r="D7" s="976"/>
      <c r="E7" s="977"/>
      <c r="F7" s="978" t="s">
        <v>23</v>
      </c>
      <c r="G7" s="979"/>
      <c r="H7" s="964">
        <v>233.66</v>
      </c>
      <c r="I7" s="965"/>
      <c r="J7" s="964">
        <v>286.17</v>
      </c>
      <c r="K7" s="965"/>
      <c r="L7" s="980">
        <v>392.85</v>
      </c>
      <c r="M7" s="981"/>
      <c r="N7" s="980">
        <v>337.65</v>
      </c>
      <c r="O7" s="981"/>
      <c r="P7" s="964">
        <v>548.4</v>
      </c>
      <c r="Q7" s="965"/>
      <c r="R7" s="964">
        <v>577.29999999999995</v>
      </c>
      <c r="S7" s="965"/>
      <c r="T7" s="964">
        <v>551.1</v>
      </c>
      <c r="U7" s="965"/>
    </row>
    <row r="8" spans="1:47" ht="46.5" customHeight="1" thickBot="1">
      <c r="A8" s="754" t="s">
        <v>146</v>
      </c>
      <c r="B8" s="966"/>
      <c r="C8" s="966"/>
      <c r="D8" s="966"/>
      <c r="E8" s="967"/>
      <c r="F8" s="968" t="s">
        <v>26</v>
      </c>
      <c r="G8" s="969"/>
      <c r="H8" s="970">
        <v>116</v>
      </c>
      <c r="I8" s="971"/>
      <c r="J8" s="970">
        <v>112</v>
      </c>
      <c r="K8" s="971"/>
      <c r="L8" s="970">
        <v>112</v>
      </c>
      <c r="M8" s="971"/>
      <c r="N8" s="972">
        <v>112.3</v>
      </c>
      <c r="O8" s="973"/>
      <c r="P8" s="974">
        <v>330.1</v>
      </c>
      <c r="Q8" s="975"/>
      <c r="R8" s="970">
        <v>169</v>
      </c>
      <c r="S8" s="971"/>
      <c r="T8" s="970">
        <v>165</v>
      </c>
      <c r="U8" s="971"/>
    </row>
    <row r="9" spans="1:47" ht="35.25" customHeight="1">
      <c r="A9" s="279"/>
      <c r="B9" s="279"/>
      <c r="C9" s="279"/>
      <c r="D9" s="279"/>
      <c r="E9" s="279"/>
    </row>
    <row r="10" spans="1:47" ht="17.25" customHeight="1" thickBot="1">
      <c r="A10" s="982" t="s">
        <v>441</v>
      </c>
      <c r="B10" s="983"/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</row>
    <row r="11" spans="1:47" ht="15" customHeight="1" thickBot="1">
      <c r="A11" s="953"/>
      <c r="B11" s="954"/>
      <c r="C11" s="955"/>
      <c r="D11" s="956" t="s">
        <v>515</v>
      </c>
      <c r="E11" s="957"/>
      <c r="F11" s="957"/>
      <c r="G11" s="958"/>
      <c r="H11" s="959" t="s">
        <v>516</v>
      </c>
      <c r="I11" s="957"/>
      <c r="J11" s="957"/>
      <c r="K11" s="960"/>
      <c r="L11" s="961" t="s">
        <v>517</v>
      </c>
      <c r="M11" s="962"/>
      <c r="N11" s="962"/>
      <c r="O11" s="963"/>
      <c r="P11" s="956" t="s">
        <v>518</v>
      </c>
      <c r="Q11" s="957"/>
      <c r="R11" s="957"/>
      <c r="S11" s="958"/>
    </row>
    <row r="12" spans="1:47" ht="15" customHeight="1">
      <c r="A12" s="941" t="s">
        <v>28</v>
      </c>
      <c r="B12" s="942"/>
      <c r="C12" s="943"/>
      <c r="D12" s="944" t="s">
        <v>320</v>
      </c>
      <c r="E12" s="945"/>
      <c r="F12" s="945"/>
      <c r="G12" s="946"/>
      <c r="H12" s="947" t="s">
        <v>413</v>
      </c>
      <c r="I12" s="948"/>
      <c r="J12" s="948"/>
      <c r="K12" s="949"/>
      <c r="L12" s="950" t="s">
        <v>321</v>
      </c>
      <c r="M12" s="951"/>
      <c r="N12" s="951"/>
      <c r="O12" s="952"/>
      <c r="P12" s="950" t="s">
        <v>321</v>
      </c>
      <c r="Q12" s="951"/>
      <c r="R12" s="951"/>
      <c r="S12" s="952"/>
    </row>
    <row r="13" spans="1:47" ht="15" customHeight="1">
      <c r="A13" s="923" t="s">
        <v>148</v>
      </c>
      <c r="B13" s="924"/>
      <c r="C13" s="925"/>
      <c r="D13" s="926" t="s">
        <v>482</v>
      </c>
      <c r="E13" s="927"/>
      <c r="F13" s="927"/>
      <c r="G13" s="928"/>
      <c r="H13" s="929" t="s">
        <v>414</v>
      </c>
      <c r="I13" s="930"/>
      <c r="J13" s="930"/>
      <c r="K13" s="931"/>
      <c r="L13" s="926">
        <v>35</v>
      </c>
      <c r="M13" s="927"/>
      <c r="N13" s="927"/>
      <c r="O13" s="928"/>
      <c r="P13" s="926" t="s">
        <v>485</v>
      </c>
      <c r="Q13" s="927"/>
      <c r="R13" s="927"/>
      <c r="S13" s="928"/>
    </row>
    <row r="14" spans="1:47" ht="15" customHeight="1">
      <c r="A14" s="923" t="s">
        <v>149</v>
      </c>
      <c r="B14" s="924"/>
      <c r="C14" s="925"/>
      <c r="D14" s="926" t="s">
        <v>416</v>
      </c>
      <c r="E14" s="927"/>
      <c r="F14" s="927"/>
      <c r="G14" s="928"/>
      <c r="H14" s="929" t="s">
        <v>321</v>
      </c>
      <c r="I14" s="930"/>
      <c r="J14" s="930"/>
      <c r="K14" s="931"/>
      <c r="L14" s="926" t="s">
        <v>483</v>
      </c>
      <c r="M14" s="927"/>
      <c r="N14" s="927"/>
      <c r="O14" s="928"/>
      <c r="P14" s="926" t="s">
        <v>486</v>
      </c>
      <c r="Q14" s="927"/>
      <c r="R14" s="927"/>
      <c r="S14" s="928"/>
    </row>
    <row r="15" spans="1:47" ht="15" customHeight="1" thickBot="1">
      <c r="A15" s="932" t="s">
        <v>29</v>
      </c>
      <c r="B15" s="933"/>
      <c r="C15" s="934"/>
      <c r="D15" s="935" t="s">
        <v>415</v>
      </c>
      <c r="E15" s="936"/>
      <c r="F15" s="936"/>
      <c r="G15" s="937"/>
      <c r="H15" s="938" t="s">
        <v>519</v>
      </c>
      <c r="I15" s="939"/>
      <c r="J15" s="939"/>
      <c r="K15" s="940"/>
      <c r="L15" s="935" t="s">
        <v>321</v>
      </c>
      <c r="M15" s="936"/>
      <c r="N15" s="936"/>
      <c r="O15" s="937"/>
      <c r="P15" s="935" t="s">
        <v>520</v>
      </c>
      <c r="Q15" s="936"/>
      <c r="R15" s="936"/>
      <c r="S15" s="937"/>
    </row>
    <row r="16" spans="1:47" ht="18.75" customHeight="1">
      <c r="A16" s="895" t="s">
        <v>531</v>
      </c>
      <c r="B16" s="895"/>
      <c r="C16" s="895"/>
      <c r="D16" s="895"/>
      <c r="E16" s="895"/>
      <c r="F16" s="895"/>
      <c r="G16" s="895"/>
      <c r="H16" s="895"/>
      <c r="I16" s="895"/>
      <c r="J16" s="895"/>
      <c r="K16" s="895"/>
      <c r="L16" s="895"/>
      <c r="M16" s="895"/>
      <c r="N16" s="895"/>
      <c r="O16" s="895"/>
      <c r="P16" s="895"/>
      <c r="Q16" s="895"/>
      <c r="R16" s="895"/>
      <c r="S16" s="895"/>
    </row>
    <row r="17" spans="1:34" ht="32.25" customHeight="1" thickBot="1">
      <c r="A17" s="914" t="s">
        <v>440</v>
      </c>
      <c r="B17" s="914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</row>
    <row r="18" spans="1:34" ht="15" customHeight="1">
      <c r="A18" s="915" t="s">
        <v>145</v>
      </c>
      <c r="B18" s="916"/>
      <c r="C18" s="916"/>
      <c r="D18" s="916" t="s">
        <v>443</v>
      </c>
      <c r="E18" s="916"/>
      <c r="F18" s="916"/>
      <c r="G18" s="916"/>
      <c r="H18" s="919" t="s">
        <v>442</v>
      </c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20"/>
    </row>
    <row r="19" spans="1:34" ht="16.5" thickBot="1">
      <c r="A19" s="917"/>
      <c r="B19" s="918"/>
      <c r="C19" s="918"/>
      <c r="D19" s="918"/>
      <c r="E19" s="918"/>
      <c r="F19" s="918"/>
      <c r="G19" s="918"/>
      <c r="H19" s="921" t="s">
        <v>30</v>
      </c>
      <c r="I19" s="921"/>
      <c r="J19" s="921"/>
      <c r="K19" s="921"/>
      <c r="L19" s="918" t="s">
        <v>143</v>
      </c>
      <c r="M19" s="918"/>
      <c r="N19" s="918"/>
      <c r="O19" s="918"/>
      <c r="P19" s="921" t="s">
        <v>144</v>
      </c>
      <c r="Q19" s="921"/>
      <c r="R19" s="921"/>
      <c r="S19" s="922"/>
    </row>
    <row r="20" spans="1:34" ht="15.75" customHeight="1">
      <c r="A20" s="897" t="s">
        <v>360</v>
      </c>
      <c r="B20" s="898"/>
      <c r="C20" s="898"/>
      <c r="D20" s="899">
        <v>30.37</v>
      </c>
      <c r="E20" s="899"/>
      <c r="F20" s="899"/>
      <c r="G20" s="899"/>
      <c r="H20" s="900" t="s">
        <v>417</v>
      </c>
      <c r="I20" s="900"/>
      <c r="J20" s="900"/>
      <c r="K20" s="900"/>
      <c r="L20" s="901" t="s">
        <v>418</v>
      </c>
      <c r="M20" s="901"/>
      <c r="N20" s="901"/>
      <c r="O20" s="901"/>
      <c r="P20" s="900" t="s">
        <v>132</v>
      </c>
      <c r="Q20" s="900"/>
      <c r="R20" s="900"/>
      <c r="S20" s="902"/>
    </row>
    <row r="21" spans="1:34" ht="15.75" customHeight="1">
      <c r="A21" s="903" t="s">
        <v>218</v>
      </c>
      <c r="B21" s="904"/>
      <c r="C21" s="904"/>
      <c r="D21" s="913">
        <v>30.03</v>
      </c>
      <c r="E21" s="913"/>
      <c r="F21" s="913"/>
      <c r="G21" s="913"/>
      <c r="H21" s="906" t="s">
        <v>419</v>
      </c>
      <c r="I21" s="906"/>
      <c r="J21" s="906"/>
      <c r="K21" s="906"/>
      <c r="L21" s="905" t="s">
        <v>420</v>
      </c>
      <c r="M21" s="905"/>
      <c r="N21" s="905"/>
      <c r="O21" s="905"/>
      <c r="P21" s="906" t="s">
        <v>421</v>
      </c>
      <c r="Q21" s="906"/>
      <c r="R21" s="906"/>
      <c r="S21" s="907"/>
    </row>
    <row r="22" spans="1:34" ht="15.75" customHeight="1">
      <c r="A22" s="903" t="s">
        <v>11</v>
      </c>
      <c r="B22" s="904"/>
      <c r="C22" s="904"/>
      <c r="D22" s="913">
        <v>30.62</v>
      </c>
      <c r="E22" s="913"/>
      <c r="F22" s="913"/>
      <c r="G22" s="913"/>
      <c r="H22" s="906" t="s">
        <v>448</v>
      </c>
      <c r="I22" s="906"/>
      <c r="J22" s="906"/>
      <c r="K22" s="906"/>
      <c r="L22" s="905" t="s">
        <v>449</v>
      </c>
      <c r="M22" s="905"/>
      <c r="N22" s="905"/>
      <c r="O22" s="905"/>
      <c r="P22" s="906" t="s">
        <v>450</v>
      </c>
      <c r="Q22" s="906"/>
      <c r="R22" s="906"/>
      <c r="S22" s="907"/>
    </row>
    <row r="23" spans="1:34" ht="15.75" customHeight="1">
      <c r="A23" s="903" t="s">
        <v>12</v>
      </c>
      <c r="B23" s="904"/>
      <c r="C23" s="904"/>
      <c r="D23" s="913">
        <v>30.8</v>
      </c>
      <c r="E23" s="913"/>
      <c r="F23" s="913"/>
      <c r="G23" s="913"/>
      <c r="H23" s="906" t="s">
        <v>462</v>
      </c>
      <c r="I23" s="906"/>
      <c r="J23" s="906"/>
      <c r="K23" s="906"/>
      <c r="L23" s="905" t="s">
        <v>463</v>
      </c>
      <c r="M23" s="905"/>
      <c r="N23" s="905"/>
      <c r="O23" s="905"/>
      <c r="P23" s="906" t="s">
        <v>464</v>
      </c>
      <c r="Q23" s="906"/>
      <c r="R23" s="906"/>
      <c r="S23" s="907"/>
    </row>
    <row r="24" spans="1:34" ht="15.75" customHeight="1">
      <c r="A24" s="908" t="s">
        <v>13</v>
      </c>
      <c r="B24" s="909"/>
      <c r="C24" s="909"/>
      <c r="D24" s="1014">
        <v>31.26</v>
      </c>
      <c r="E24" s="1014"/>
      <c r="F24" s="1014"/>
      <c r="G24" s="1014"/>
      <c r="H24" s="911" t="s">
        <v>487</v>
      </c>
      <c r="I24" s="911"/>
      <c r="J24" s="911"/>
      <c r="K24" s="911"/>
      <c r="L24" s="910" t="s">
        <v>488</v>
      </c>
      <c r="M24" s="910"/>
      <c r="N24" s="910"/>
      <c r="O24" s="910"/>
      <c r="P24" s="911" t="s">
        <v>489</v>
      </c>
      <c r="Q24" s="911"/>
      <c r="R24" s="911"/>
      <c r="S24" s="912"/>
    </row>
    <row r="25" spans="1:34" ht="15.75" customHeight="1" thickBot="1">
      <c r="A25" s="893" t="s">
        <v>14</v>
      </c>
      <c r="B25" s="894"/>
      <c r="C25" s="894"/>
      <c r="D25" s="1015">
        <v>31.59</v>
      </c>
      <c r="E25" s="1015"/>
      <c r="F25" s="1015"/>
      <c r="G25" s="1015"/>
      <c r="H25" s="890" t="s">
        <v>521</v>
      </c>
      <c r="I25" s="890"/>
      <c r="J25" s="890"/>
      <c r="K25" s="890"/>
      <c r="L25" s="891" t="s">
        <v>522</v>
      </c>
      <c r="M25" s="891"/>
      <c r="N25" s="891"/>
      <c r="O25" s="891"/>
      <c r="P25" s="890" t="s">
        <v>523</v>
      </c>
      <c r="Q25" s="890"/>
      <c r="R25" s="890"/>
      <c r="S25" s="892"/>
    </row>
    <row r="26" spans="1:34" ht="34.5" customHeight="1" thickBot="1">
      <c r="A26" s="1013" t="s">
        <v>445</v>
      </c>
      <c r="B26" s="1013"/>
      <c r="C26" s="1013"/>
      <c r="D26" s="1013"/>
      <c r="E26" s="1013"/>
      <c r="F26" s="1013"/>
      <c r="G26" s="1013"/>
      <c r="H26" s="1013"/>
      <c r="I26" s="1013"/>
      <c r="J26" s="1013"/>
      <c r="K26" s="1013"/>
      <c r="L26" s="1013"/>
      <c r="M26" s="1013"/>
      <c r="N26" s="1013"/>
      <c r="O26" s="1013"/>
      <c r="P26" s="1013"/>
      <c r="Q26" s="1013"/>
      <c r="R26" s="1013"/>
      <c r="S26" s="101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6.5" customHeight="1">
      <c r="A27" s="915" t="s">
        <v>145</v>
      </c>
      <c r="B27" s="916"/>
      <c r="C27" s="916"/>
      <c r="D27" s="916" t="s">
        <v>443</v>
      </c>
      <c r="E27" s="916"/>
      <c r="F27" s="916"/>
      <c r="G27" s="916"/>
      <c r="H27" s="919" t="s">
        <v>442</v>
      </c>
      <c r="I27" s="919"/>
      <c r="J27" s="919"/>
      <c r="K27" s="919"/>
      <c r="L27" s="919"/>
      <c r="M27" s="919"/>
      <c r="N27" s="919"/>
      <c r="O27" s="919"/>
      <c r="P27" s="919"/>
      <c r="Q27" s="919"/>
      <c r="R27" s="919"/>
      <c r="S27" s="920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6.5" thickBot="1">
      <c r="A28" s="917"/>
      <c r="B28" s="918"/>
      <c r="C28" s="918"/>
      <c r="D28" s="918"/>
      <c r="E28" s="918"/>
      <c r="F28" s="918"/>
      <c r="G28" s="918"/>
      <c r="H28" s="921" t="s">
        <v>30</v>
      </c>
      <c r="I28" s="921"/>
      <c r="J28" s="921"/>
      <c r="K28" s="921"/>
      <c r="L28" s="918" t="s">
        <v>143</v>
      </c>
      <c r="M28" s="918"/>
      <c r="N28" s="918"/>
      <c r="O28" s="918"/>
      <c r="P28" s="921" t="s">
        <v>144</v>
      </c>
      <c r="Q28" s="921"/>
      <c r="R28" s="921"/>
      <c r="S28" s="922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>
      <c r="A29" s="897" t="s">
        <v>360</v>
      </c>
      <c r="B29" s="898"/>
      <c r="C29" s="898"/>
      <c r="D29" s="899">
        <v>40.229999999999997</v>
      </c>
      <c r="E29" s="899"/>
      <c r="F29" s="899"/>
      <c r="G29" s="899"/>
      <c r="H29" s="900" t="s">
        <v>422</v>
      </c>
      <c r="I29" s="900"/>
      <c r="J29" s="900"/>
      <c r="K29" s="900"/>
      <c r="L29" s="901" t="s">
        <v>423</v>
      </c>
      <c r="M29" s="901"/>
      <c r="N29" s="901"/>
      <c r="O29" s="901"/>
      <c r="P29" s="900" t="s">
        <v>132</v>
      </c>
      <c r="Q29" s="900"/>
      <c r="R29" s="900"/>
      <c r="S29" s="902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>
      <c r="A30" s="903" t="s">
        <v>218</v>
      </c>
      <c r="B30" s="904"/>
      <c r="C30" s="904"/>
      <c r="D30" s="905">
        <v>40.51</v>
      </c>
      <c r="E30" s="905"/>
      <c r="F30" s="905"/>
      <c r="G30" s="905"/>
      <c r="H30" s="906" t="s">
        <v>424</v>
      </c>
      <c r="I30" s="906"/>
      <c r="J30" s="906"/>
      <c r="K30" s="906"/>
      <c r="L30" s="905" t="s">
        <v>425</v>
      </c>
      <c r="M30" s="905"/>
      <c r="N30" s="905"/>
      <c r="O30" s="905"/>
      <c r="P30" s="906" t="s">
        <v>426</v>
      </c>
      <c r="Q30" s="906"/>
      <c r="R30" s="906"/>
      <c r="S30" s="907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6.5" customHeight="1">
      <c r="A31" s="903" t="s">
        <v>11</v>
      </c>
      <c r="B31" s="904"/>
      <c r="C31" s="904"/>
      <c r="D31" s="905">
        <v>40.04</v>
      </c>
      <c r="E31" s="905"/>
      <c r="F31" s="905"/>
      <c r="G31" s="905"/>
      <c r="H31" s="906" t="s">
        <v>451</v>
      </c>
      <c r="I31" s="906"/>
      <c r="J31" s="906"/>
      <c r="K31" s="906"/>
      <c r="L31" s="905" t="s">
        <v>452</v>
      </c>
      <c r="M31" s="905"/>
      <c r="N31" s="905"/>
      <c r="O31" s="905"/>
      <c r="P31" s="906" t="s">
        <v>453</v>
      </c>
      <c r="Q31" s="906"/>
      <c r="R31" s="906"/>
      <c r="S31" s="907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6.5" customHeight="1">
      <c r="A32" s="1005" t="s">
        <v>12</v>
      </c>
      <c r="B32" s="1006"/>
      <c r="C32" s="1007"/>
      <c r="D32" s="1008">
        <v>39.950000000000003</v>
      </c>
      <c r="E32" s="985"/>
      <c r="F32" s="985"/>
      <c r="G32" s="1009"/>
      <c r="H32" s="1010" t="s">
        <v>465</v>
      </c>
      <c r="I32" s="1011"/>
      <c r="J32" s="1011"/>
      <c r="K32" s="1012"/>
      <c r="L32" s="1008" t="s">
        <v>466</v>
      </c>
      <c r="M32" s="985"/>
      <c r="N32" s="985"/>
      <c r="O32" s="1009"/>
      <c r="P32" s="1010" t="s">
        <v>467</v>
      </c>
      <c r="Q32" s="1011"/>
      <c r="R32" s="1011"/>
      <c r="S32" s="965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customHeight="1">
      <c r="A33" s="908" t="s">
        <v>13</v>
      </c>
      <c r="B33" s="909"/>
      <c r="C33" s="909"/>
      <c r="D33" s="910">
        <v>40.840000000000003</v>
      </c>
      <c r="E33" s="910"/>
      <c r="F33" s="910"/>
      <c r="G33" s="910"/>
      <c r="H33" s="911" t="s">
        <v>490</v>
      </c>
      <c r="I33" s="911"/>
      <c r="J33" s="911"/>
      <c r="K33" s="911"/>
      <c r="L33" s="910" t="s">
        <v>491</v>
      </c>
      <c r="M33" s="910"/>
      <c r="N33" s="910"/>
      <c r="O33" s="910"/>
      <c r="P33" s="911" t="s">
        <v>492</v>
      </c>
      <c r="Q33" s="911"/>
      <c r="R33" s="911"/>
      <c r="S33" s="912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customHeight="1" thickBot="1">
      <c r="A34" s="893" t="s">
        <v>14</v>
      </c>
      <c r="B34" s="894"/>
      <c r="C34" s="894"/>
      <c r="D34" s="891">
        <v>40.97</v>
      </c>
      <c r="E34" s="891"/>
      <c r="F34" s="891"/>
      <c r="G34" s="891"/>
      <c r="H34" s="890" t="s">
        <v>524</v>
      </c>
      <c r="I34" s="890"/>
      <c r="J34" s="890"/>
      <c r="K34" s="890"/>
      <c r="L34" s="891" t="s">
        <v>525</v>
      </c>
      <c r="M34" s="891"/>
      <c r="N34" s="891"/>
      <c r="O34" s="891"/>
      <c r="P34" s="890" t="s">
        <v>526</v>
      </c>
      <c r="Q34" s="890"/>
      <c r="R34" s="890"/>
      <c r="S34" s="892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23.25" customHeight="1">
      <c r="A35" s="895" t="s">
        <v>390</v>
      </c>
      <c r="B35" s="895"/>
      <c r="C35" s="895"/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5"/>
      <c r="Q35" s="895"/>
      <c r="R35" s="895"/>
      <c r="S35" s="895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81" customHeight="1">
      <c r="A36" s="895" t="s">
        <v>444</v>
      </c>
      <c r="B36" s="895"/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8.75">
      <c r="A37" s="342" t="s">
        <v>455</v>
      </c>
      <c r="B37" s="58"/>
      <c r="C37" s="59"/>
      <c r="D37" s="59"/>
      <c r="E37" s="59"/>
      <c r="F37" s="338"/>
      <c r="G37" s="339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8.75">
      <c r="A38" s="342" t="s">
        <v>138</v>
      </c>
      <c r="B38" s="58"/>
      <c r="C38" s="59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896" t="s">
        <v>456</v>
      </c>
      <c r="P38" s="896"/>
      <c r="Q38" s="896"/>
      <c r="R38" s="896"/>
      <c r="S38" s="896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33.75" customHeight="1">
      <c r="A39" s="58"/>
      <c r="B39" s="58"/>
      <c r="C39" s="59"/>
      <c r="D39" s="59"/>
      <c r="E39" s="59"/>
      <c r="F39" s="338"/>
      <c r="G39" s="339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</row>
    <row r="40" spans="1:34" ht="15.75" customHeight="1">
      <c r="A40" s="58"/>
      <c r="B40" s="58"/>
      <c r="C40" s="59"/>
      <c r="D40" s="59"/>
      <c r="E40" s="59"/>
      <c r="F40" s="338"/>
      <c r="G40" s="339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</row>
    <row r="41" spans="1:34" ht="18.75">
      <c r="A41" s="340"/>
      <c r="B41" s="341"/>
      <c r="C41" s="341"/>
      <c r="D41" s="341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Q41" s="340"/>
      <c r="R41" s="340"/>
      <c r="S41" s="340"/>
    </row>
    <row r="42" spans="1:34" ht="18.75">
      <c r="A42" s="58" t="s">
        <v>66</v>
      </c>
      <c r="B42" s="58"/>
      <c r="C42" s="59"/>
    </row>
    <row r="45" spans="1:34" ht="18.75">
      <c r="A45" s="58"/>
      <c r="B45" s="58"/>
      <c r="C45" s="59"/>
    </row>
    <row r="47" spans="1:34" ht="18.75">
      <c r="A47" s="58"/>
      <c r="B47" s="58"/>
      <c r="C47" s="59"/>
    </row>
    <row r="48" spans="1:34">
      <c r="B48" s="15"/>
      <c r="C48" s="15"/>
    </row>
    <row r="52" spans="1:3" ht="18.75">
      <c r="A52" s="58"/>
      <c r="B52" s="58"/>
      <c r="C52" s="59"/>
    </row>
    <row r="55" spans="1:3" ht="18.75">
      <c r="A55" s="58"/>
      <c r="B55" s="58"/>
      <c r="C55" s="59"/>
    </row>
    <row r="57" spans="1:3" ht="18.75">
      <c r="A57" s="58"/>
      <c r="B57" s="58"/>
      <c r="C57" s="59"/>
    </row>
  </sheetData>
  <mergeCells count="160">
    <mergeCell ref="A23:C23"/>
    <mergeCell ref="D23:G23"/>
    <mergeCell ref="H23:K23"/>
    <mergeCell ref="L23:O23"/>
    <mergeCell ref="P23:S23"/>
    <mergeCell ref="A32:C32"/>
    <mergeCell ref="D32:G32"/>
    <mergeCell ref="H32:K32"/>
    <mergeCell ref="L32:O32"/>
    <mergeCell ref="P32:S32"/>
    <mergeCell ref="H24:K24"/>
    <mergeCell ref="L24:O24"/>
    <mergeCell ref="P24:S24"/>
    <mergeCell ref="A26:S26"/>
    <mergeCell ref="A27:C28"/>
    <mergeCell ref="D27:G28"/>
    <mergeCell ref="H27:S27"/>
    <mergeCell ref="H28:K28"/>
    <mergeCell ref="L28:O28"/>
    <mergeCell ref="P28:S28"/>
    <mergeCell ref="A24:C24"/>
    <mergeCell ref="D24:G24"/>
    <mergeCell ref="A25:C25"/>
    <mergeCell ref="D25:G25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S16"/>
    <mergeCell ref="A20:C20"/>
    <mergeCell ref="D20:G20"/>
    <mergeCell ref="H20:K20"/>
    <mergeCell ref="L20:O20"/>
    <mergeCell ref="P20:S20"/>
    <mergeCell ref="A22:C22"/>
    <mergeCell ref="D22:G22"/>
    <mergeCell ref="H22:K22"/>
    <mergeCell ref="L22:O22"/>
    <mergeCell ref="P22:S22"/>
    <mergeCell ref="A21:C21"/>
    <mergeCell ref="D21:G21"/>
    <mergeCell ref="H21:K21"/>
    <mergeCell ref="L21:O21"/>
    <mergeCell ref="P21:S21"/>
    <mergeCell ref="O38:S38"/>
    <mergeCell ref="A29:C29"/>
    <mergeCell ref="D29:G29"/>
    <mergeCell ref="H29:K29"/>
    <mergeCell ref="L29:O29"/>
    <mergeCell ref="P29:S29"/>
    <mergeCell ref="A31:C31"/>
    <mergeCell ref="D31:G31"/>
    <mergeCell ref="H31:K31"/>
    <mergeCell ref="L31:O31"/>
    <mergeCell ref="P31:S31"/>
    <mergeCell ref="A36:S36"/>
    <mergeCell ref="A30:C30"/>
    <mergeCell ref="D30:G30"/>
    <mergeCell ref="H30:K30"/>
    <mergeCell ref="L30:O30"/>
    <mergeCell ref="P30:S30"/>
    <mergeCell ref="A33:C33"/>
    <mergeCell ref="D33:G33"/>
    <mergeCell ref="H33:K33"/>
    <mergeCell ref="L33:O33"/>
    <mergeCell ref="P33:S33"/>
    <mergeCell ref="H25:K25"/>
    <mergeCell ref="L25:O25"/>
    <mergeCell ref="P25:S25"/>
    <mergeCell ref="A34:C34"/>
    <mergeCell ref="D34:G34"/>
    <mergeCell ref="H34:K34"/>
    <mergeCell ref="L34:O34"/>
    <mergeCell ref="P34:S34"/>
    <mergeCell ref="A35:S35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5"/>
  <sheetViews>
    <sheetView tabSelected="1" zoomScaleNormal="100" workbookViewId="0">
      <selection activeCell="A24" sqref="A24"/>
    </sheetView>
  </sheetViews>
  <sheetFormatPr defaultRowHeight="12.75"/>
  <cols>
    <col min="1" max="1" width="42.140625" style="2" customWidth="1"/>
    <col min="2" max="2" width="7.7109375" style="2" bestFit="1" customWidth="1"/>
    <col min="3" max="3" width="18.28515625" style="2" customWidth="1"/>
    <col min="4" max="4" width="18.5703125" style="27" customWidth="1"/>
    <col min="5" max="5" width="17" style="27" customWidth="1"/>
    <col min="6" max="6" width="14.85546875" style="27" customWidth="1"/>
    <col min="7" max="7" width="14.85546875" style="2" bestFit="1" customWidth="1"/>
    <col min="8" max="9" width="17.85546875" style="2" customWidth="1"/>
    <col min="10" max="258" width="9.140625" style="2"/>
    <col min="259" max="259" width="42.140625" style="2" bestFit="1" customWidth="1"/>
    <col min="260" max="260" width="7.7109375" style="2" bestFit="1" customWidth="1"/>
    <col min="261" max="261" width="14.85546875" style="2" bestFit="1" customWidth="1"/>
    <col min="262" max="262" width="14.85546875" style="2" customWidth="1"/>
    <col min="263" max="263" width="14.85546875" style="2" bestFit="1" customWidth="1"/>
    <col min="264" max="265" width="17.85546875" style="2" customWidth="1"/>
    <col min="266" max="514" width="9.140625" style="2"/>
    <col min="515" max="515" width="42.140625" style="2" bestFit="1" customWidth="1"/>
    <col min="516" max="516" width="7.7109375" style="2" bestFit="1" customWidth="1"/>
    <col min="517" max="517" width="14.85546875" style="2" bestFit="1" customWidth="1"/>
    <col min="518" max="518" width="14.85546875" style="2" customWidth="1"/>
    <col min="519" max="519" width="14.85546875" style="2" bestFit="1" customWidth="1"/>
    <col min="520" max="521" width="17.85546875" style="2" customWidth="1"/>
    <col min="522" max="770" width="9.140625" style="2"/>
    <col min="771" max="771" width="42.140625" style="2" bestFit="1" customWidth="1"/>
    <col min="772" max="772" width="7.7109375" style="2" bestFit="1" customWidth="1"/>
    <col min="773" max="773" width="14.85546875" style="2" bestFit="1" customWidth="1"/>
    <col min="774" max="774" width="14.85546875" style="2" customWidth="1"/>
    <col min="775" max="775" width="14.85546875" style="2" bestFit="1" customWidth="1"/>
    <col min="776" max="777" width="17.85546875" style="2" customWidth="1"/>
    <col min="778" max="1026" width="9.140625" style="2"/>
    <col min="1027" max="1027" width="42.140625" style="2" bestFit="1" customWidth="1"/>
    <col min="1028" max="1028" width="7.7109375" style="2" bestFit="1" customWidth="1"/>
    <col min="1029" max="1029" width="14.85546875" style="2" bestFit="1" customWidth="1"/>
    <col min="1030" max="1030" width="14.85546875" style="2" customWidth="1"/>
    <col min="1031" max="1031" width="14.85546875" style="2" bestFit="1" customWidth="1"/>
    <col min="1032" max="1033" width="17.85546875" style="2" customWidth="1"/>
    <col min="1034" max="1282" width="9.140625" style="2"/>
    <col min="1283" max="1283" width="42.140625" style="2" bestFit="1" customWidth="1"/>
    <col min="1284" max="1284" width="7.7109375" style="2" bestFit="1" customWidth="1"/>
    <col min="1285" max="1285" width="14.85546875" style="2" bestFit="1" customWidth="1"/>
    <col min="1286" max="1286" width="14.85546875" style="2" customWidth="1"/>
    <col min="1287" max="1287" width="14.85546875" style="2" bestFit="1" customWidth="1"/>
    <col min="1288" max="1289" width="17.85546875" style="2" customWidth="1"/>
    <col min="1290" max="1538" width="9.140625" style="2"/>
    <col min="1539" max="1539" width="42.140625" style="2" bestFit="1" customWidth="1"/>
    <col min="1540" max="1540" width="7.7109375" style="2" bestFit="1" customWidth="1"/>
    <col min="1541" max="1541" width="14.85546875" style="2" bestFit="1" customWidth="1"/>
    <col min="1542" max="1542" width="14.85546875" style="2" customWidth="1"/>
    <col min="1543" max="1543" width="14.85546875" style="2" bestFit="1" customWidth="1"/>
    <col min="1544" max="1545" width="17.85546875" style="2" customWidth="1"/>
    <col min="1546" max="1794" width="9.140625" style="2"/>
    <col min="1795" max="1795" width="42.140625" style="2" bestFit="1" customWidth="1"/>
    <col min="1796" max="1796" width="7.7109375" style="2" bestFit="1" customWidth="1"/>
    <col min="1797" max="1797" width="14.85546875" style="2" bestFit="1" customWidth="1"/>
    <col min="1798" max="1798" width="14.85546875" style="2" customWidth="1"/>
    <col min="1799" max="1799" width="14.85546875" style="2" bestFit="1" customWidth="1"/>
    <col min="1800" max="1801" width="17.85546875" style="2" customWidth="1"/>
    <col min="1802" max="2050" width="9.140625" style="2"/>
    <col min="2051" max="2051" width="42.140625" style="2" bestFit="1" customWidth="1"/>
    <col min="2052" max="2052" width="7.7109375" style="2" bestFit="1" customWidth="1"/>
    <col min="2053" max="2053" width="14.85546875" style="2" bestFit="1" customWidth="1"/>
    <col min="2054" max="2054" width="14.85546875" style="2" customWidth="1"/>
    <col min="2055" max="2055" width="14.85546875" style="2" bestFit="1" customWidth="1"/>
    <col min="2056" max="2057" width="17.85546875" style="2" customWidth="1"/>
    <col min="2058" max="2306" width="9.140625" style="2"/>
    <col min="2307" max="2307" width="42.140625" style="2" bestFit="1" customWidth="1"/>
    <col min="2308" max="2308" width="7.7109375" style="2" bestFit="1" customWidth="1"/>
    <col min="2309" max="2309" width="14.85546875" style="2" bestFit="1" customWidth="1"/>
    <col min="2310" max="2310" width="14.85546875" style="2" customWidth="1"/>
    <col min="2311" max="2311" width="14.85546875" style="2" bestFit="1" customWidth="1"/>
    <col min="2312" max="2313" width="17.85546875" style="2" customWidth="1"/>
    <col min="2314" max="2562" width="9.140625" style="2"/>
    <col min="2563" max="2563" width="42.140625" style="2" bestFit="1" customWidth="1"/>
    <col min="2564" max="2564" width="7.7109375" style="2" bestFit="1" customWidth="1"/>
    <col min="2565" max="2565" width="14.85546875" style="2" bestFit="1" customWidth="1"/>
    <col min="2566" max="2566" width="14.85546875" style="2" customWidth="1"/>
    <col min="2567" max="2567" width="14.85546875" style="2" bestFit="1" customWidth="1"/>
    <col min="2568" max="2569" width="17.85546875" style="2" customWidth="1"/>
    <col min="2570" max="2818" width="9.140625" style="2"/>
    <col min="2819" max="2819" width="42.140625" style="2" bestFit="1" customWidth="1"/>
    <col min="2820" max="2820" width="7.7109375" style="2" bestFit="1" customWidth="1"/>
    <col min="2821" max="2821" width="14.85546875" style="2" bestFit="1" customWidth="1"/>
    <col min="2822" max="2822" width="14.85546875" style="2" customWidth="1"/>
    <col min="2823" max="2823" width="14.85546875" style="2" bestFit="1" customWidth="1"/>
    <col min="2824" max="2825" width="17.85546875" style="2" customWidth="1"/>
    <col min="2826" max="3074" width="9.140625" style="2"/>
    <col min="3075" max="3075" width="42.140625" style="2" bestFit="1" customWidth="1"/>
    <col min="3076" max="3076" width="7.7109375" style="2" bestFit="1" customWidth="1"/>
    <col min="3077" max="3077" width="14.85546875" style="2" bestFit="1" customWidth="1"/>
    <col min="3078" max="3078" width="14.85546875" style="2" customWidth="1"/>
    <col min="3079" max="3079" width="14.85546875" style="2" bestFit="1" customWidth="1"/>
    <col min="3080" max="3081" width="17.85546875" style="2" customWidth="1"/>
    <col min="3082" max="3330" width="9.140625" style="2"/>
    <col min="3331" max="3331" width="42.140625" style="2" bestFit="1" customWidth="1"/>
    <col min="3332" max="3332" width="7.7109375" style="2" bestFit="1" customWidth="1"/>
    <col min="3333" max="3333" width="14.85546875" style="2" bestFit="1" customWidth="1"/>
    <col min="3334" max="3334" width="14.85546875" style="2" customWidth="1"/>
    <col min="3335" max="3335" width="14.85546875" style="2" bestFit="1" customWidth="1"/>
    <col min="3336" max="3337" width="17.85546875" style="2" customWidth="1"/>
    <col min="3338" max="3586" width="9.140625" style="2"/>
    <col min="3587" max="3587" width="42.140625" style="2" bestFit="1" customWidth="1"/>
    <col min="3588" max="3588" width="7.7109375" style="2" bestFit="1" customWidth="1"/>
    <col min="3589" max="3589" width="14.85546875" style="2" bestFit="1" customWidth="1"/>
    <col min="3590" max="3590" width="14.85546875" style="2" customWidth="1"/>
    <col min="3591" max="3591" width="14.85546875" style="2" bestFit="1" customWidth="1"/>
    <col min="3592" max="3593" width="17.85546875" style="2" customWidth="1"/>
    <col min="3594" max="3842" width="9.140625" style="2"/>
    <col min="3843" max="3843" width="42.140625" style="2" bestFit="1" customWidth="1"/>
    <col min="3844" max="3844" width="7.7109375" style="2" bestFit="1" customWidth="1"/>
    <col min="3845" max="3845" width="14.85546875" style="2" bestFit="1" customWidth="1"/>
    <col min="3846" max="3846" width="14.85546875" style="2" customWidth="1"/>
    <col min="3847" max="3847" width="14.85546875" style="2" bestFit="1" customWidth="1"/>
    <col min="3848" max="3849" width="17.85546875" style="2" customWidth="1"/>
    <col min="3850" max="4098" width="9.140625" style="2"/>
    <col min="4099" max="4099" width="42.140625" style="2" bestFit="1" customWidth="1"/>
    <col min="4100" max="4100" width="7.7109375" style="2" bestFit="1" customWidth="1"/>
    <col min="4101" max="4101" width="14.85546875" style="2" bestFit="1" customWidth="1"/>
    <col min="4102" max="4102" width="14.85546875" style="2" customWidth="1"/>
    <col min="4103" max="4103" width="14.85546875" style="2" bestFit="1" customWidth="1"/>
    <col min="4104" max="4105" width="17.85546875" style="2" customWidth="1"/>
    <col min="4106" max="4354" width="9.140625" style="2"/>
    <col min="4355" max="4355" width="42.140625" style="2" bestFit="1" customWidth="1"/>
    <col min="4356" max="4356" width="7.7109375" style="2" bestFit="1" customWidth="1"/>
    <col min="4357" max="4357" width="14.85546875" style="2" bestFit="1" customWidth="1"/>
    <col min="4358" max="4358" width="14.85546875" style="2" customWidth="1"/>
    <col min="4359" max="4359" width="14.85546875" style="2" bestFit="1" customWidth="1"/>
    <col min="4360" max="4361" width="17.85546875" style="2" customWidth="1"/>
    <col min="4362" max="4610" width="9.140625" style="2"/>
    <col min="4611" max="4611" width="42.140625" style="2" bestFit="1" customWidth="1"/>
    <col min="4612" max="4612" width="7.7109375" style="2" bestFit="1" customWidth="1"/>
    <col min="4613" max="4613" width="14.85546875" style="2" bestFit="1" customWidth="1"/>
    <col min="4614" max="4614" width="14.85546875" style="2" customWidth="1"/>
    <col min="4615" max="4615" width="14.85546875" style="2" bestFit="1" customWidth="1"/>
    <col min="4616" max="4617" width="17.85546875" style="2" customWidth="1"/>
    <col min="4618" max="4866" width="9.140625" style="2"/>
    <col min="4867" max="4867" width="42.140625" style="2" bestFit="1" customWidth="1"/>
    <col min="4868" max="4868" width="7.7109375" style="2" bestFit="1" customWidth="1"/>
    <col min="4869" max="4869" width="14.85546875" style="2" bestFit="1" customWidth="1"/>
    <col min="4870" max="4870" width="14.85546875" style="2" customWidth="1"/>
    <col min="4871" max="4871" width="14.85546875" style="2" bestFit="1" customWidth="1"/>
    <col min="4872" max="4873" width="17.85546875" style="2" customWidth="1"/>
    <col min="4874" max="5122" width="9.140625" style="2"/>
    <col min="5123" max="5123" width="42.140625" style="2" bestFit="1" customWidth="1"/>
    <col min="5124" max="5124" width="7.7109375" style="2" bestFit="1" customWidth="1"/>
    <col min="5125" max="5125" width="14.85546875" style="2" bestFit="1" customWidth="1"/>
    <col min="5126" max="5126" width="14.85546875" style="2" customWidth="1"/>
    <col min="5127" max="5127" width="14.85546875" style="2" bestFit="1" customWidth="1"/>
    <col min="5128" max="5129" width="17.85546875" style="2" customWidth="1"/>
    <col min="5130" max="5378" width="9.140625" style="2"/>
    <col min="5379" max="5379" width="42.140625" style="2" bestFit="1" customWidth="1"/>
    <col min="5380" max="5380" width="7.7109375" style="2" bestFit="1" customWidth="1"/>
    <col min="5381" max="5381" width="14.85546875" style="2" bestFit="1" customWidth="1"/>
    <col min="5382" max="5382" width="14.85546875" style="2" customWidth="1"/>
    <col min="5383" max="5383" width="14.85546875" style="2" bestFit="1" customWidth="1"/>
    <col min="5384" max="5385" width="17.85546875" style="2" customWidth="1"/>
    <col min="5386" max="5634" width="9.140625" style="2"/>
    <col min="5635" max="5635" width="42.140625" style="2" bestFit="1" customWidth="1"/>
    <col min="5636" max="5636" width="7.7109375" style="2" bestFit="1" customWidth="1"/>
    <col min="5637" max="5637" width="14.85546875" style="2" bestFit="1" customWidth="1"/>
    <col min="5638" max="5638" width="14.85546875" style="2" customWidth="1"/>
    <col min="5639" max="5639" width="14.85546875" style="2" bestFit="1" customWidth="1"/>
    <col min="5640" max="5641" width="17.85546875" style="2" customWidth="1"/>
    <col min="5642" max="5890" width="9.140625" style="2"/>
    <col min="5891" max="5891" width="42.140625" style="2" bestFit="1" customWidth="1"/>
    <col min="5892" max="5892" width="7.7109375" style="2" bestFit="1" customWidth="1"/>
    <col min="5893" max="5893" width="14.85546875" style="2" bestFit="1" customWidth="1"/>
    <col min="5894" max="5894" width="14.85546875" style="2" customWidth="1"/>
    <col min="5895" max="5895" width="14.85546875" style="2" bestFit="1" customWidth="1"/>
    <col min="5896" max="5897" width="17.85546875" style="2" customWidth="1"/>
    <col min="5898" max="6146" width="9.140625" style="2"/>
    <col min="6147" max="6147" width="42.140625" style="2" bestFit="1" customWidth="1"/>
    <col min="6148" max="6148" width="7.7109375" style="2" bestFit="1" customWidth="1"/>
    <col min="6149" max="6149" width="14.85546875" style="2" bestFit="1" customWidth="1"/>
    <col min="6150" max="6150" width="14.85546875" style="2" customWidth="1"/>
    <col min="6151" max="6151" width="14.85546875" style="2" bestFit="1" customWidth="1"/>
    <col min="6152" max="6153" width="17.85546875" style="2" customWidth="1"/>
    <col min="6154" max="6402" width="9.140625" style="2"/>
    <col min="6403" max="6403" width="42.140625" style="2" bestFit="1" customWidth="1"/>
    <col min="6404" max="6404" width="7.7109375" style="2" bestFit="1" customWidth="1"/>
    <col min="6405" max="6405" width="14.85546875" style="2" bestFit="1" customWidth="1"/>
    <col min="6406" max="6406" width="14.85546875" style="2" customWidth="1"/>
    <col min="6407" max="6407" width="14.85546875" style="2" bestFit="1" customWidth="1"/>
    <col min="6408" max="6409" width="17.85546875" style="2" customWidth="1"/>
    <col min="6410" max="6658" width="9.140625" style="2"/>
    <col min="6659" max="6659" width="42.140625" style="2" bestFit="1" customWidth="1"/>
    <col min="6660" max="6660" width="7.7109375" style="2" bestFit="1" customWidth="1"/>
    <col min="6661" max="6661" width="14.85546875" style="2" bestFit="1" customWidth="1"/>
    <col min="6662" max="6662" width="14.85546875" style="2" customWidth="1"/>
    <col min="6663" max="6663" width="14.85546875" style="2" bestFit="1" customWidth="1"/>
    <col min="6664" max="6665" width="17.85546875" style="2" customWidth="1"/>
    <col min="6666" max="6914" width="9.140625" style="2"/>
    <col min="6915" max="6915" width="42.140625" style="2" bestFit="1" customWidth="1"/>
    <col min="6916" max="6916" width="7.7109375" style="2" bestFit="1" customWidth="1"/>
    <col min="6917" max="6917" width="14.85546875" style="2" bestFit="1" customWidth="1"/>
    <col min="6918" max="6918" width="14.85546875" style="2" customWidth="1"/>
    <col min="6919" max="6919" width="14.85546875" style="2" bestFit="1" customWidth="1"/>
    <col min="6920" max="6921" width="17.85546875" style="2" customWidth="1"/>
    <col min="6922" max="7170" width="9.140625" style="2"/>
    <col min="7171" max="7171" width="42.140625" style="2" bestFit="1" customWidth="1"/>
    <col min="7172" max="7172" width="7.7109375" style="2" bestFit="1" customWidth="1"/>
    <col min="7173" max="7173" width="14.85546875" style="2" bestFit="1" customWidth="1"/>
    <col min="7174" max="7174" width="14.85546875" style="2" customWidth="1"/>
    <col min="7175" max="7175" width="14.85546875" style="2" bestFit="1" customWidth="1"/>
    <col min="7176" max="7177" width="17.85546875" style="2" customWidth="1"/>
    <col min="7178" max="7426" width="9.140625" style="2"/>
    <col min="7427" max="7427" width="42.140625" style="2" bestFit="1" customWidth="1"/>
    <col min="7428" max="7428" width="7.7109375" style="2" bestFit="1" customWidth="1"/>
    <col min="7429" max="7429" width="14.85546875" style="2" bestFit="1" customWidth="1"/>
    <col min="7430" max="7430" width="14.85546875" style="2" customWidth="1"/>
    <col min="7431" max="7431" width="14.85546875" style="2" bestFit="1" customWidth="1"/>
    <col min="7432" max="7433" width="17.85546875" style="2" customWidth="1"/>
    <col min="7434" max="7682" width="9.140625" style="2"/>
    <col min="7683" max="7683" width="42.140625" style="2" bestFit="1" customWidth="1"/>
    <col min="7684" max="7684" width="7.7109375" style="2" bestFit="1" customWidth="1"/>
    <col min="7685" max="7685" width="14.85546875" style="2" bestFit="1" customWidth="1"/>
    <col min="7686" max="7686" width="14.85546875" style="2" customWidth="1"/>
    <col min="7687" max="7687" width="14.85546875" style="2" bestFit="1" customWidth="1"/>
    <col min="7688" max="7689" width="17.85546875" style="2" customWidth="1"/>
    <col min="7690" max="7938" width="9.140625" style="2"/>
    <col min="7939" max="7939" width="42.140625" style="2" bestFit="1" customWidth="1"/>
    <col min="7940" max="7940" width="7.7109375" style="2" bestFit="1" customWidth="1"/>
    <col min="7941" max="7941" width="14.85546875" style="2" bestFit="1" customWidth="1"/>
    <col min="7942" max="7942" width="14.85546875" style="2" customWidth="1"/>
    <col min="7943" max="7943" width="14.85546875" style="2" bestFit="1" customWidth="1"/>
    <col min="7944" max="7945" width="17.85546875" style="2" customWidth="1"/>
    <col min="7946" max="8194" width="9.140625" style="2"/>
    <col min="8195" max="8195" width="42.140625" style="2" bestFit="1" customWidth="1"/>
    <col min="8196" max="8196" width="7.7109375" style="2" bestFit="1" customWidth="1"/>
    <col min="8197" max="8197" width="14.85546875" style="2" bestFit="1" customWidth="1"/>
    <col min="8198" max="8198" width="14.85546875" style="2" customWidth="1"/>
    <col min="8199" max="8199" width="14.85546875" style="2" bestFit="1" customWidth="1"/>
    <col min="8200" max="8201" width="17.85546875" style="2" customWidth="1"/>
    <col min="8202" max="8450" width="9.140625" style="2"/>
    <col min="8451" max="8451" width="42.140625" style="2" bestFit="1" customWidth="1"/>
    <col min="8452" max="8452" width="7.7109375" style="2" bestFit="1" customWidth="1"/>
    <col min="8453" max="8453" width="14.85546875" style="2" bestFit="1" customWidth="1"/>
    <col min="8454" max="8454" width="14.85546875" style="2" customWidth="1"/>
    <col min="8455" max="8455" width="14.85546875" style="2" bestFit="1" customWidth="1"/>
    <col min="8456" max="8457" width="17.85546875" style="2" customWidth="1"/>
    <col min="8458" max="8706" width="9.140625" style="2"/>
    <col min="8707" max="8707" width="42.140625" style="2" bestFit="1" customWidth="1"/>
    <col min="8708" max="8708" width="7.7109375" style="2" bestFit="1" customWidth="1"/>
    <col min="8709" max="8709" width="14.85546875" style="2" bestFit="1" customWidth="1"/>
    <col min="8710" max="8710" width="14.85546875" style="2" customWidth="1"/>
    <col min="8711" max="8711" width="14.85546875" style="2" bestFit="1" customWidth="1"/>
    <col min="8712" max="8713" width="17.85546875" style="2" customWidth="1"/>
    <col min="8714" max="8962" width="9.140625" style="2"/>
    <col min="8963" max="8963" width="42.140625" style="2" bestFit="1" customWidth="1"/>
    <col min="8964" max="8964" width="7.7109375" style="2" bestFit="1" customWidth="1"/>
    <col min="8965" max="8965" width="14.85546875" style="2" bestFit="1" customWidth="1"/>
    <col min="8966" max="8966" width="14.85546875" style="2" customWidth="1"/>
    <col min="8967" max="8967" width="14.85546875" style="2" bestFit="1" customWidth="1"/>
    <col min="8968" max="8969" width="17.85546875" style="2" customWidth="1"/>
    <col min="8970" max="9218" width="9.140625" style="2"/>
    <col min="9219" max="9219" width="42.140625" style="2" bestFit="1" customWidth="1"/>
    <col min="9220" max="9220" width="7.7109375" style="2" bestFit="1" customWidth="1"/>
    <col min="9221" max="9221" width="14.85546875" style="2" bestFit="1" customWidth="1"/>
    <col min="9222" max="9222" width="14.85546875" style="2" customWidth="1"/>
    <col min="9223" max="9223" width="14.85546875" style="2" bestFit="1" customWidth="1"/>
    <col min="9224" max="9225" width="17.85546875" style="2" customWidth="1"/>
    <col min="9226" max="9474" width="9.140625" style="2"/>
    <col min="9475" max="9475" width="42.140625" style="2" bestFit="1" customWidth="1"/>
    <col min="9476" max="9476" width="7.7109375" style="2" bestFit="1" customWidth="1"/>
    <col min="9477" max="9477" width="14.85546875" style="2" bestFit="1" customWidth="1"/>
    <col min="9478" max="9478" width="14.85546875" style="2" customWidth="1"/>
    <col min="9479" max="9479" width="14.85546875" style="2" bestFit="1" customWidth="1"/>
    <col min="9480" max="9481" width="17.85546875" style="2" customWidth="1"/>
    <col min="9482" max="9730" width="9.140625" style="2"/>
    <col min="9731" max="9731" width="42.140625" style="2" bestFit="1" customWidth="1"/>
    <col min="9732" max="9732" width="7.7109375" style="2" bestFit="1" customWidth="1"/>
    <col min="9733" max="9733" width="14.85546875" style="2" bestFit="1" customWidth="1"/>
    <col min="9734" max="9734" width="14.85546875" style="2" customWidth="1"/>
    <col min="9735" max="9735" width="14.85546875" style="2" bestFit="1" customWidth="1"/>
    <col min="9736" max="9737" width="17.85546875" style="2" customWidth="1"/>
    <col min="9738" max="9986" width="9.140625" style="2"/>
    <col min="9987" max="9987" width="42.140625" style="2" bestFit="1" customWidth="1"/>
    <col min="9988" max="9988" width="7.7109375" style="2" bestFit="1" customWidth="1"/>
    <col min="9989" max="9989" width="14.85546875" style="2" bestFit="1" customWidth="1"/>
    <col min="9990" max="9990" width="14.85546875" style="2" customWidth="1"/>
    <col min="9991" max="9991" width="14.85546875" style="2" bestFit="1" customWidth="1"/>
    <col min="9992" max="9993" width="17.85546875" style="2" customWidth="1"/>
    <col min="9994" max="10242" width="9.140625" style="2"/>
    <col min="10243" max="10243" width="42.140625" style="2" bestFit="1" customWidth="1"/>
    <col min="10244" max="10244" width="7.7109375" style="2" bestFit="1" customWidth="1"/>
    <col min="10245" max="10245" width="14.85546875" style="2" bestFit="1" customWidth="1"/>
    <col min="10246" max="10246" width="14.85546875" style="2" customWidth="1"/>
    <col min="10247" max="10247" width="14.85546875" style="2" bestFit="1" customWidth="1"/>
    <col min="10248" max="10249" width="17.85546875" style="2" customWidth="1"/>
    <col min="10250" max="10498" width="9.140625" style="2"/>
    <col min="10499" max="10499" width="42.140625" style="2" bestFit="1" customWidth="1"/>
    <col min="10500" max="10500" width="7.7109375" style="2" bestFit="1" customWidth="1"/>
    <col min="10501" max="10501" width="14.85546875" style="2" bestFit="1" customWidth="1"/>
    <col min="10502" max="10502" width="14.85546875" style="2" customWidth="1"/>
    <col min="10503" max="10503" width="14.85546875" style="2" bestFit="1" customWidth="1"/>
    <col min="10504" max="10505" width="17.85546875" style="2" customWidth="1"/>
    <col min="10506" max="10754" width="9.140625" style="2"/>
    <col min="10755" max="10755" width="42.140625" style="2" bestFit="1" customWidth="1"/>
    <col min="10756" max="10756" width="7.7109375" style="2" bestFit="1" customWidth="1"/>
    <col min="10757" max="10757" width="14.85546875" style="2" bestFit="1" customWidth="1"/>
    <col min="10758" max="10758" width="14.85546875" style="2" customWidth="1"/>
    <col min="10759" max="10759" width="14.85546875" style="2" bestFit="1" customWidth="1"/>
    <col min="10760" max="10761" width="17.85546875" style="2" customWidth="1"/>
    <col min="10762" max="11010" width="9.140625" style="2"/>
    <col min="11011" max="11011" width="42.140625" style="2" bestFit="1" customWidth="1"/>
    <col min="11012" max="11012" width="7.7109375" style="2" bestFit="1" customWidth="1"/>
    <col min="11013" max="11013" width="14.85546875" style="2" bestFit="1" customWidth="1"/>
    <col min="11014" max="11014" width="14.85546875" style="2" customWidth="1"/>
    <col min="11015" max="11015" width="14.85546875" style="2" bestFit="1" customWidth="1"/>
    <col min="11016" max="11017" width="17.85546875" style="2" customWidth="1"/>
    <col min="11018" max="11266" width="9.140625" style="2"/>
    <col min="11267" max="11267" width="42.140625" style="2" bestFit="1" customWidth="1"/>
    <col min="11268" max="11268" width="7.7109375" style="2" bestFit="1" customWidth="1"/>
    <col min="11269" max="11269" width="14.85546875" style="2" bestFit="1" customWidth="1"/>
    <col min="11270" max="11270" width="14.85546875" style="2" customWidth="1"/>
    <col min="11271" max="11271" width="14.85546875" style="2" bestFit="1" customWidth="1"/>
    <col min="11272" max="11273" width="17.85546875" style="2" customWidth="1"/>
    <col min="11274" max="11522" width="9.140625" style="2"/>
    <col min="11523" max="11523" width="42.140625" style="2" bestFit="1" customWidth="1"/>
    <col min="11524" max="11524" width="7.7109375" style="2" bestFit="1" customWidth="1"/>
    <col min="11525" max="11525" width="14.85546875" style="2" bestFit="1" customWidth="1"/>
    <col min="11526" max="11526" width="14.85546875" style="2" customWidth="1"/>
    <col min="11527" max="11527" width="14.85546875" style="2" bestFit="1" customWidth="1"/>
    <col min="11528" max="11529" width="17.85546875" style="2" customWidth="1"/>
    <col min="11530" max="11778" width="9.140625" style="2"/>
    <col min="11779" max="11779" width="42.140625" style="2" bestFit="1" customWidth="1"/>
    <col min="11780" max="11780" width="7.7109375" style="2" bestFit="1" customWidth="1"/>
    <col min="11781" max="11781" width="14.85546875" style="2" bestFit="1" customWidth="1"/>
    <col min="11782" max="11782" width="14.85546875" style="2" customWidth="1"/>
    <col min="11783" max="11783" width="14.85546875" style="2" bestFit="1" customWidth="1"/>
    <col min="11784" max="11785" width="17.85546875" style="2" customWidth="1"/>
    <col min="11786" max="12034" width="9.140625" style="2"/>
    <col min="12035" max="12035" width="42.140625" style="2" bestFit="1" customWidth="1"/>
    <col min="12036" max="12036" width="7.7109375" style="2" bestFit="1" customWidth="1"/>
    <col min="12037" max="12037" width="14.85546875" style="2" bestFit="1" customWidth="1"/>
    <col min="12038" max="12038" width="14.85546875" style="2" customWidth="1"/>
    <col min="12039" max="12039" width="14.85546875" style="2" bestFit="1" customWidth="1"/>
    <col min="12040" max="12041" width="17.85546875" style="2" customWidth="1"/>
    <col min="12042" max="12290" width="9.140625" style="2"/>
    <col min="12291" max="12291" width="42.140625" style="2" bestFit="1" customWidth="1"/>
    <col min="12292" max="12292" width="7.7109375" style="2" bestFit="1" customWidth="1"/>
    <col min="12293" max="12293" width="14.85546875" style="2" bestFit="1" customWidth="1"/>
    <col min="12294" max="12294" width="14.85546875" style="2" customWidth="1"/>
    <col min="12295" max="12295" width="14.85546875" style="2" bestFit="1" customWidth="1"/>
    <col min="12296" max="12297" width="17.85546875" style="2" customWidth="1"/>
    <col min="12298" max="12546" width="9.140625" style="2"/>
    <col min="12547" max="12547" width="42.140625" style="2" bestFit="1" customWidth="1"/>
    <col min="12548" max="12548" width="7.7109375" style="2" bestFit="1" customWidth="1"/>
    <col min="12549" max="12549" width="14.85546875" style="2" bestFit="1" customWidth="1"/>
    <col min="12550" max="12550" width="14.85546875" style="2" customWidth="1"/>
    <col min="12551" max="12551" width="14.85546875" style="2" bestFit="1" customWidth="1"/>
    <col min="12552" max="12553" width="17.85546875" style="2" customWidth="1"/>
    <col min="12554" max="12802" width="9.140625" style="2"/>
    <col min="12803" max="12803" width="42.140625" style="2" bestFit="1" customWidth="1"/>
    <col min="12804" max="12804" width="7.7109375" style="2" bestFit="1" customWidth="1"/>
    <col min="12805" max="12805" width="14.85546875" style="2" bestFit="1" customWidth="1"/>
    <col min="12806" max="12806" width="14.85546875" style="2" customWidth="1"/>
    <col min="12807" max="12807" width="14.85546875" style="2" bestFit="1" customWidth="1"/>
    <col min="12808" max="12809" width="17.85546875" style="2" customWidth="1"/>
    <col min="12810" max="13058" width="9.140625" style="2"/>
    <col min="13059" max="13059" width="42.140625" style="2" bestFit="1" customWidth="1"/>
    <col min="13060" max="13060" width="7.7109375" style="2" bestFit="1" customWidth="1"/>
    <col min="13061" max="13061" width="14.85546875" style="2" bestFit="1" customWidth="1"/>
    <col min="13062" max="13062" width="14.85546875" style="2" customWidth="1"/>
    <col min="13063" max="13063" width="14.85546875" style="2" bestFit="1" customWidth="1"/>
    <col min="13064" max="13065" width="17.85546875" style="2" customWidth="1"/>
    <col min="13066" max="13314" width="9.140625" style="2"/>
    <col min="13315" max="13315" width="42.140625" style="2" bestFit="1" customWidth="1"/>
    <col min="13316" max="13316" width="7.7109375" style="2" bestFit="1" customWidth="1"/>
    <col min="13317" max="13317" width="14.85546875" style="2" bestFit="1" customWidth="1"/>
    <col min="13318" max="13318" width="14.85546875" style="2" customWidth="1"/>
    <col min="13319" max="13319" width="14.85546875" style="2" bestFit="1" customWidth="1"/>
    <col min="13320" max="13321" width="17.85546875" style="2" customWidth="1"/>
    <col min="13322" max="13570" width="9.140625" style="2"/>
    <col min="13571" max="13571" width="42.140625" style="2" bestFit="1" customWidth="1"/>
    <col min="13572" max="13572" width="7.7109375" style="2" bestFit="1" customWidth="1"/>
    <col min="13573" max="13573" width="14.85546875" style="2" bestFit="1" customWidth="1"/>
    <col min="13574" max="13574" width="14.85546875" style="2" customWidth="1"/>
    <col min="13575" max="13575" width="14.85546875" style="2" bestFit="1" customWidth="1"/>
    <col min="13576" max="13577" width="17.85546875" style="2" customWidth="1"/>
    <col min="13578" max="13826" width="9.140625" style="2"/>
    <col min="13827" max="13827" width="42.140625" style="2" bestFit="1" customWidth="1"/>
    <col min="13828" max="13828" width="7.7109375" style="2" bestFit="1" customWidth="1"/>
    <col min="13829" max="13829" width="14.85546875" style="2" bestFit="1" customWidth="1"/>
    <col min="13830" max="13830" width="14.85546875" style="2" customWidth="1"/>
    <col min="13831" max="13831" width="14.85546875" style="2" bestFit="1" customWidth="1"/>
    <col min="13832" max="13833" width="17.85546875" style="2" customWidth="1"/>
    <col min="13834" max="14082" width="9.140625" style="2"/>
    <col min="14083" max="14083" width="42.140625" style="2" bestFit="1" customWidth="1"/>
    <col min="14084" max="14084" width="7.7109375" style="2" bestFit="1" customWidth="1"/>
    <col min="14085" max="14085" width="14.85546875" style="2" bestFit="1" customWidth="1"/>
    <col min="14086" max="14086" width="14.85546875" style="2" customWidth="1"/>
    <col min="14087" max="14087" width="14.85546875" style="2" bestFit="1" customWidth="1"/>
    <col min="14088" max="14089" width="17.85546875" style="2" customWidth="1"/>
    <col min="14090" max="14338" width="9.140625" style="2"/>
    <col min="14339" max="14339" width="42.140625" style="2" bestFit="1" customWidth="1"/>
    <col min="14340" max="14340" width="7.7109375" style="2" bestFit="1" customWidth="1"/>
    <col min="14341" max="14341" width="14.85546875" style="2" bestFit="1" customWidth="1"/>
    <col min="14342" max="14342" width="14.85546875" style="2" customWidth="1"/>
    <col min="14343" max="14343" width="14.85546875" style="2" bestFit="1" customWidth="1"/>
    <col min="14344" max="14345" width="17.85546875" style="2" customWidth="1"/>
    <col min="14346" max="14594" width="9.140625" style="2"/>
    <col min="14595" max="14595" width="42.140625" style="2" bestFit="1" customWidth="1"/>
    <col min="14596" max="14596" width="7.7109375" style="2" bestFit="1" customWidth="1"/>
    <col min="14597" max="14597" width="14.85546875" style="2" bestFit="1" customWidth="1"/>
    <col min="14598" max="14598" width="14.85546875" style="2" customWidth="1"/>
    <col min="14599" max="14599" width="14.85546875" style="2" bestFit="1" customWidth="1"/>
    <col min="14600" max="14601" width="17.85546875" style="2" customWidth="1"/>
    <col min="14602" max="14850" width="9.140625" style="2"/>
    <col min="14851" max="14851" width="42.140625" style="2" bestFit="1" customWidth="1"/>
    <col min="14852" max="14852" width="7.7109375" style="2" bestFit="1" customWidth="1"/>
    <col min="14853" max="14853" width="14.85546875" style="2" bestFit="1" customWidth="1"/>
    <col min="14854" max="14854" width="14.85546875" style="2" customWidth="1"/>
    <col min="14855" max="14855" width="14.85546875" style="2" bestFit="1" customWidth="1"/>
    <col min="14856" max="14857" width="17.85546875" style="2" customWidth="1"/>
    <col min="14858" max="15106" width="9.140625" style="2"/>
    <col min="15107" max="15107" width="42.140625" style="2" bestFit="1" customWidth="1"/>
    <col min="15108" max="15108" width="7.7109375" style="2" bestFit="1" customWidth="1"/>
    <col min="15109" max="15109" width="14.85546875" style="2" bestFit="1" customWidth="1"/>
    <col min="15110" max="15110" width="14.85546875" style="2" customWidth="1"/>
    <col min="15111" max="15111" width="14.85546875" style="2" bestFit="1" customWidth="1"/>
    <col min="15112" max="15113" width="17.85546875" style="2" customWidth="1"/>
    <col min="15114" max="15362" width="9.140625" style="2"/>
    <col min="15363" max="15363" width="42.140625" style="2" bestFit="1" customWidth="1"/>
    <col min="15364" max="15364" width="7.7109375" style="2" bestFit="1" customWidth="1"/>
    <col min="15365" max="15365" width="14.85546875" style="2" bestFit="1" customWidth="1"/>
    <col min="15366" max="15366" width="14.85546875" style="2" customWidth="1"/>
    <col min="15367" max="15367" width="14.85546875" style="2" bestFit="1" customWidth="1"/>
    <col min="15368" max="15369" width="17.85546875" style="2" customWidth="1"/>
    <col min="15370" max="15618" width="9.140625" style="2"/>
    <col min="15619" max="15619" width="42.140625" style="2" bestFit="1" customWidth="1"/>
    <col min="15620" max="15620" width="7.7109375" style="2" bestFit="1" customWidth="1"/>
    <col min="15621" max="15621" width="14.85546875" style="2" bestFit="1" customWidth="1"/>
    <col min="15622" max="15622" width="14.85546875" style="2" customWidth="1"/>
    <col min="15623" max="15623" width="14.85546875" style="2" bestFit="1" customWidth="1"/>
    <col min="15624" max="15625" width="17.85546875" style="2" customWidth="1"/>
    <col min="15626" max="15874" width="9.140625" style="2"/>
    <col min="15875" max="15875" width="42.140625" style="2" bestFit="1" customWidth="1"/>
    <col min="15876" max="15876" width="7.7109375" style="2" bestFit="1" customWidth="1"/>
    <col min="15877" max="15877" width="14.85546875" style="2" bestFit="1" customWidth="1"/>
    <col min="15878" max="15878" width="14.85546875" style="2" customWidth="1"/>
    <col min="15879" max="15879" width="14.85546875" style="2" bestFit="1" customWidth="1"/>
    <col min="15880" max="15881" width="17.85546875" style="2" customWidth="1"/>
    <col min="15882" max="16130" width="9.140625" style="2"/>
    <col min="16131" max="16131" width="42.140625" style="2" bestFit="1" customWidth="1"/>
    <col min="16132" max="16132" width="7.7109375" style="2" bestFit="1" customWidth="1"/>
    <col min="16133" max="16133" width="14.85546875" style="2" bestFit="1" customWidth="1"/>
    <col min="16134" max="16134" width="14.85546875" style="2" customWidth="1"/>
    <col min="16135" max="16135" width="14.85546875" style="2" bestFit="1" customWidth="1"/>
    <col min="16136" max="16137" width="17.85546875" style="2" customWidth="1"/>
    <col min="16138" max="16384" width="9.140625" style="2"/>
  </cols>
  <sheetData>
    <row r="1" spans="1:11" ht="22.5">
      <c r="A1" s="687" t="s">
        <v>188</v>
      </c>
      <c r="B1" s="687"/>
      <c r="C1" s="687"/>
      <c r="D1" s="687"/>
      <c r="E1" s="687"/>
      <c r="F1" s="687"/>
      <c r="G1" s="687"/>
      <c r="H1" s="687"/>
      <c r="I1" s="132"/>
    </row>
    <row r="2" spans="1:11" ht="32.25" customHeight="1" thickBot="1">
      <c r="A2" s="319"/>
      <c r="B2" s="319"/>
      <c r="C2" s="319"/>
      <c r="D2" s="319"/>
      <c r="E2" s="319"/>
      <c r="F2" s="692" t="s">
        <v>229</v>
      </c>
      <c r="G2" s="692"/>
      <c r="H2" s="320"/>
      <c r="I2" s="127"/>
    </row>
    <row r="3" spans="1:11" ht="51.75" thickBot="1">
      <c r="A3" s="688" t="s">
        <v>73</v>
      </c>
      <c r="B3" s="690" t="s">
        <v>45</v>
      </c>
      <c r="C3" s="681" t="s">
        <v>391</v>
      </c>
      <c r="D3" s="682"/>
      <c r="E3" s="682"/>
      <c r="F3" s="683"/>
      <c r="G3" s="251" t="s">
        <v>170</v>
      </c>
      <c r="H3" s="321"/>
      <c r="I3" s="136"/>
    </row>
    <row r="4" spans="1:11" ht="41.25" customHeight="1" thickBot="1">
      <c r="A4" s="689"/>
      <c r="B4" s="691"/>
      <c r="C4" s="318" t="s">
        <v>460</v>
      </c>
      <c r="D4" s="314" t="s">
        <v>392</v>
      </c>
      <c r="E4" s="314" t="s">
        <v>459</v>
      </c>
      <c r="F4" s="322" t="s">
        <v>461</v>
      </c>
      <c r="G4" s="323" t="s">
        <v>392</v>
      </c>
      <c r="H4" s="321"/>
      <c r="I4" s="137"/>
    </row>
    <row r="5" spans="1:11" ht="20.25" thickBot="1">
      <c r="A5" s="326" t="s">
        <v>446</v>
      </c>
      <c r="B5" s="453" t="s">
        <v>34</v>
      </c>
      <c r="C5" s="455">
        <v>179087</v>
      </c>
      <c r="D5" s="455">
        <v>178586</v>
      </c>
      <c r="E5" s="315">
        <f>D5+E9-E11+E19-E20</f>
        <v>179436</v>
      </c>
      <c r="F5" s="333">
        <f>E5-C5</f>
        <v>349</v>
      </c>
      <c r="G5" s="455">
        <v>34053</v>
      </c>
      <c r="H5" s="321"/>
      <c r="I5" s="684"/>
      <c r="K5" s="40"/>
    </row>
    <row r="6" spans="1:11" ht="19.5" hidden="1" customHeight="1">
      <c r="A6" s="135" t="s">
        <v>171</v>
      </c>
      <c r="B6" s="327" t="s">
        <v>34</v>
      </c>
      <c r="C6" s="254"/>
      <c r="D6" s="254"/>
      <c r="E6" s="316"/>
      <c r="F6" s="334"/>
      <c r="G6" s="254"/>
      <c r="H6" s="321"/>
      <c r="I6" s="684"/>
    </row>
    <row r="7" spans="1:11" ht="17.25" hidden="1" customHeight="1" thickBot="1">
      <c r="A7" s="69" t="s">
        <v>152</v>
      </c>
      <c r="B7" s="328" t="s">
        <v>34</v>
      </c>
      <c r="C7" s="456">
        <v>1083</v>
      </c>
      <c r="D7" s="456">
        <v>1083</v>
      </c>
      <c r="E7" s="316"/>
      <c r="F7" s="335"/>
      <c r="G7" s="456"/>
      <c r="H7" s="321"/>
      <c r="I7" s="684"/>
    </row>
    <row r="8" spans="1:11" ht="19.5" customHeight="1">
      <c r="A8" s="329" t="s">
        <v>74</v>
      </c>
      <c r="B8" s="453"/>
      <c r="C8" s="315"/>
      <c r="D8" s="315"/>
      <c r="E8" s="315"/>
      <c r="F8" s="336"/>
      <c r="G8" s="450"/>
      <c r="H8" s="321"/>
      <c r="I8" s="138"/>
      <c r="J8" s="40"/>
    </row>
    <row r="9" spans="1:11" ht="20.25" customHeight="1" thickBot="1">
      <c r="A9" s="330" t="s">
        <v>70</v>
      </c>
      <c r="B9" s="327" t="s">
        <v>34</v>
      </c>
      <c r="C9" s="316">
        <v>2754</v>
      </c>
      <c r="D9" s="316">
        <v>10987</v>
      </c>
      <c r="E9" s="316">
        <v>2849</v>
      </c>
      <c r="F9" s="254">
        <f>E9-C9</f>
        <v>95</v>
      </c>
      <c r="G9" s="451">
        <v>1455</v>
      </c>
      <c r="H9" s="321"/>
      <c r="I9" s="138"/>
      <c r="J9" s="40"/>
    </row>
    <row r="10" spans="1:11" ht="18.75" customHeight="1">
      <c r="A10" s="325" t="s">
        <v>75</v>
      </c>
      <c r="B10" s="453"/>
      <c r="C10" s="458"/>
      <c r="D10" s="458"/>
      <c r="E10" s="458"/>
      <c r="F10" s="337"/>
      <c r="G10" s="73"/>
      <c r="H10" s="321"/>
      <c r="I10" s="71"/>
    </row>
    <row r="11" spans="1:11" ht="20.25" customHeight="1" thickBot="1">
      <c r="A11" s="330" t="s">
        <v>70</v>
      </c>
      <c r="B11" s="327" t="s">
        <v>34</v>
      </c>
      <c r="C11" s="316">
        <v>2181</v>
      </c>
      <c r="D11" s="316">
        <v>12198</v>
      </c>
      <c r="E11" s="316">
        <v>2664</v>
      </c>
      <c r="F11" s="254">
        <f>E11-C11</f>
        <v>483</v>
      </c>
      <c r="G11" s="449">
        <v>2001</v>
      </c>
      <c r="H11" s="321"/>
      <c r="I11" s="138"/>
    </row>
    <row r="12" spans="1:11" ht="18.75" customHeight="1">
      <c r="A12" s="331" t="s">
        <v>67</v>
      </c>
      <c r="B12" s="453"/>
      <c r="C12" s="458"/>
      <c r="D12" s="458"/>
      <c r="E12" s="458"/>
      <c r="F12" s="457"/>
      <c r="G12" s="450"/>
      <c r="H12" s="321"/>
      <c r="I12" s="138"/>
    </row>
    <row r="13" spans="1:11" ht="19.5" customHeight="1" thickBot="1">
      <c r="A13" s="332" t="s">
        <v>70</v>
      </c>
      <c r="B13" s="454" t="s">
        <v>34</v>
      </c>
      <c r="C13" s="317">
        <f>C9-C11</f>
        <v>573</v>
      </c>
      <c r="D13" s="317">
        <f>D9-D11</f>
        <v>-1211</v>
      </c>
      <c r="E13" s="317">
        <f>E9-E11</f>
        <v>185</v>
      </c>
      <c r="F13" s="456">
        <f>E13-C13</f>
        <v>-388</v>
      </c>
      <c r="G13" s="456">
        <f>G9-G11</f>
        <v>-546</v>
      </c>
      <c r="H13" s="321"/>
      <c r="I13" s="139"/>
    </row>
    <row r="14" spans="1:11" ht="36.75" customHeight="1">
      <c r="A14" s="685" t="s">
        <v>435</v>
      </c>
      <c r="B14" s="685"/>
      <c r="C14" s="685"/>
      <c r="D14" s="685"/>
      <c r="E14" s="685"/>
      <c r="F14" s="685"/>
      <c r="G14" s="685"/>
    </row>
    <row r="15" spans="1:11" ht="15.75" customHeight="1">
      <c r="A15" s="686"/>
      <c r="B15" s="686"/>
      <c r="C15" s="686"/>
      <c r="D15" s="686"/>
      <c r="E15" s="686"/>
      <c r="F15" s="686"/>
      <c r="G15" s="686"/>
    </row>
    <row r="16" spans="1:11" ht="18" customHeight="1" thickBot="1">
      <c r="D16" s="2"/>
      <c r="E16" s="2"/>
      <c r="F16" s="2"/>
    </row>
    <row r="17" spans="1:7" ht="51.75" thickBot="1">
      <c r="A17" s="672" t="s">
        <v>73</v>
      </c>
      <c r="B17" s="674"/>
      <c r="C17" s="678" t="s">
        <v>391</v>
      </c>
      <c r="D17" s="679"/>
      <c r="E17" s="679"/>
      <c r="F17" s="680"/>
      <c r="G17" s="478" t="s">
        <v>170</v>
      </c>
    </row>
    <row r="18" spans="1:7" ht="44.25" customHeight="1" thickBot="1">
      <c r="A18" s="673"/>
      <c r="B18" s="675"/>
      <c r="C18" s="479" t="s">
        <v>493</v>
      </c>
      <c r="D18" s="324" t="s">
        <v>392</v>
      </c>
      <c r="E18" s="324" t="s">
        <v>494</v>
      </c>
      <c r="F18" s="480" t="s">
        <v>495</v>
      </c>
      <c r="G18" s="481" t="s">
        <v>496</v>
      </c>
    </row>
    <row r="19" spans="1:7" ht="19.5" customHeight="1" thickBot="1">
      <c r="A19" s="484" t="s">
        <v>40</v>
      </c>
      <c r="B19" s="454" t="s">
        <v>34</v>
      </c>
      <c r="C19" s="482">
        <v>1140</v>
      </c>
      <c r="D19" s="256">
        <v>2751</v>
      </c>
      <c r="E19" s="256">
        <v>1119</v>
      </c>
      <c r="F19" s="485">
        <f>E19-C19</f>
        <v>-21</v>
      </c>
      <c r="G19" s="449">
        <v>245</v>
      </c>
    </row>
    <row r="20" spans="1:7" ht="20.25" customHeight="1" thickBot="1">
      <c r="A20" s="486" t="s">
        <v>41</v>
      </c>
      <c r="B20" s="487" t="s">
        <v>34</v>
      </c>
      <c r="C20" s="483">
        <v>506</v>
      </c>
      <c r="D20" s="256">
        <v>1093</v>
      </c>
      <c r="E20" s="256">
        <v>454</v>
      </c>
      <c r="F20" s="485">
        <f>E20-C20</f>
        <v>-52</v>
      </c>
      <c r="G20" s="603">
        <v>145</v>
      </c>
    </row>
    <row r="21" spans="1:7" ht="18.75" customHeight="1">
      <c r="A21" s="325" t="s">
        <v>200</v>
      </c>
      <c r="B21" s="674" t="s">
        <v>34</v>
      </c>
      <c r="C21" s="676">
        <f>C19-C20</f>
        <v>634</v>
      </c>
      <c r="D21" s="676">
        <f>D19-D20</f>
        <v>1658</v>
      </c>
      <c r="E21" s="676">
        <f>E19-E20</f>
        <v>665</v>
      </c>
      <c r="F21" s="676">
        <f>E21-C21</f>
        <v>31</v>
      </c>
      <c r="G21" s="676">
        <f>G19-G20</f>
        <v>100</v>
      </c>
    </row>
    <row r="22" spans="1:7" ht="17.25" thickBot="1">
      <c r="A22" s="488" t="s">
        <v>70</v>
      </c>
      <c r="B22" s="675"/>
      <c r="C22" s="677"/>
      <c r="D22" s="677"/>
      <c r="E22" s="677"/>
      <c r="F22" s="677"/>
      <c r="G22" s="677"/>
    </row>
    <row r="23" spans="1:7" ht="19.5" customHeight="1" thickBot="1">
      <c r="A23" s="489" t="s">
        <v>71</v>
      </c>
      <c r="B23" s="454"/>
      <c r="C23" s="256">
        <v>731</v>
      </c>
      <c r="D23" s="256">
        <v>2102</v>
      </c>
      <c r="E23" s="256">
        <v>800</v>
      </c>
      <c r="F23" s="485">
        <f>E23-C23</f>
        <v>69</v>
      </c>
      <c r="G23" s="603">
        <v>124</v>
      </c>
    </row>
    <row r="24" spans="1:7" ht="20.25" customHeight="1" thickBot="1">
      <c r="A24" s="490" t="s">
        <v>72</v>
      </c>
      <c r="B24" s="487"/>
      <c r="C24" s="256">
        <v>547</v>
      </c>
      <c r="D24" s="256">
        <v>1077</v>
      </c>
      <c r="E24" s="256">
        <v>589</v>
      </c>
      <c r="F24" s="485">
        <f>E24-C24</f>
        <v>42</v>
      </c>
      <c r="G24" s="603">
        <v>108</v>
      </c>
    </row>
    <row r="25" spans="1:7" ht="15.75" customHeight="1">
      <c r="A25" s="29" t="s">
        <v>224</v>
      </c>
    </row>
    <row r="35" ht="12" customHeight="1"/>
  </sheetData>
  <mergeCells count="17">
    <mergeCell ref="C3:F3"/>
    <mergeCell ref="I5:I7"/>
    <mergeCell ref="A14:G14"/>
    <mergeCell ref="A15:G15"/>
    <mergeCell ref="A1:H1"/>
    <mergeCell ref="A3:A4"/>
    <mergeCell ref="B3:B4"/>
    <mergeCell ref="F2:G2"/>
    <mergeCell ref="A17:A18"/>
    <mergeCell ref="B17:B18"/>
    <mergeCell ref="B21:B22"/>
    <mergeCell ref="F21:F22"/>
    <mergeCell ref="G21:G22"/>
    <mergeCell ref="C17:F17"/>
    <mergeCell ref="C21:C22"/>
    <mergeCell ref="D21:D22"/>
    <mergeCell ref="E21:E22"/>
  </mergeCells>
  <printOptions horizontalCentered="1"/>
  <pageMargins left="0.68" right="0.35433070866141736" top="0.35433070866141736" bottom="0.43307086614173229" header="0.19685039370078741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8"/>
  <sheetViews>
    <sheetView zoomScaleNormal="100" workbookViewId="0">
      <selection sqref="A1:H1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697" t="s">
        <v>186</v>
      </c>
      <c r="B1" s="697"/>
      <c r="C1" s="697"/>
      <c r="D1" s="697"/>
      <c r="E1" s="697"/>
      <c r="F1" s="697"/>
      <c r="G1" s="697"/>
      <c r="H1" s="697"/>
    </row>
    <row r="2" spans="1:11" ht="23.25" thickBot="1">
      <c r="A2" s="249"/>
      <c r="B2" s="249"/>
      <c r="C2" s="698"/>
      <c r="D2" s="698"/>
      <c r="E2" s="698"/>
      <c r="F2" s="698"/>
      <c r="G2" s="698"/>
      <c r="H2" s="249"/>
    </row>
    <row r="3" spans="1:11" ht="17.25" customHeight="1" thickBot="1">
      <c r="A3" s="699" t="s">
        <v>73</v>
      </c>
      <c r="B3" s="702" t="s">
        <v>45</v>
      </c>
      <c r="C3" s="705" t="s">
        <v>497</v>
      </c>
      <c r="D3" s="705" t="s">
        <v>397</v>
      </c>
      <c r="E3" s="705" t="s">
        <v>498</v>
      </c>
      <c r="F3" s="708" t="s">
        <v>499</v>
      </c>
      <c r="G3" s="709"/>
      <c r="H3" s="459" t="s">
        <v>60</v>
      </c>
    </row>
    <row r="4" spans="1:11" ht="13.5" customHeight="1" thickBot="1">
      <c r="A4" s="700"/>
      <c r="B4" s="703"/>
      <c r="C4" s="706"/>
      <c r="D4" s="706"/>
      <c r="E4" s="706"/>
      <c r="F4" s="710"/>
      <c r="G4" s="711"/>
      <c r="H4" s="459"/>
    </row>
    <row r="5" spans="1:11" ht="15.75" customHeight="1" thickBot="1">
      <c r="A5" s="701"/>
      <c r="B5" s="704"/>
      <c r="C5" s="707"/>
      <c r="D5" s="707"/>
      <c r="E5" s="707"/>
      <c r="F5" s="494" t="s">
        <v>137</v>
      </c>
      <c r="G5" s="495" t="s">
        <v>35</v>
      </c>
      <c r="H5" s="460" t="s">
        <v>133</v>
      </c>
    </row>
    <row r="6" spans="1:11" ht="79.5" customHeight="1">
      <c r="A6" s="496" t="s">
        <v>361</v>
      </c>
      <c r="B6" s="497" t="s">
        <v>34</v>
      </c>
      <c r="C6" s="491">
        <f>86088+7229</f>
        <v>93317</v>
      </c>
      <c r="D6" s="491">
        <f>SUM(D8:D22)+7229</f>
        <v>93503</v>
      </c>
      <c r="E6" s="491">
        <f>86140+7229</f>
        <v>93369</v>
      </c>
      <c r="F6" s="498">
        <f>E6-C6</f>
        <v>52</v>
      </c>
      <c r="G6" s="499">
        <f>E6/C6*100</f>
        <v>100.05572403742082</v>
      </c>
      <c r="H6" s="133"/>
      <c r="I6" s="28"/>
      <c r="J6" s="28"/>
    </row>
    <row r="7" spans="1:11" ht="16.5">
      <c r="A7" s="500" t="s">
        <v>37</v>
      </c>
      <c r="B7" s="501"/>
      <c r="C7" s="492"/>
      <c r="D7" s="492"/>
      <c r="E7" s="492"/>
      <c r="F7" s="502"/>
      <c r="G7" s="503"/>
      <c r="H7" s="129"/>
    </row>
    <row r="8" spans="1:11" ht="19.5">
      <c r="A8" s="504" t="s">
        <v>433</v>
      </c>
      <c r="B8" s="501"/>
      <c r="C8" s="505" t="s">
        <v>436</v>
      </c>
      <c r="D8" s="492">
        <v>4</v>
      </c>
      <c r="E8" s="505" t="s">
        <v>436</v>
      </c>
      <c r="F8" s="502"/>
      <c r="G8" s="503"/>
      <c r="H8" s="129"/>
    </row>
    <row r="9" spans="1:11" ht="16.5">
      <c r="A9" s="504" t="s">
        <v>175</v>
      </c>
      <c r="B9" s="507" t="s">
        <v>34</v>
      </c>
      <c r="C9" s="492">
        <v>10429</v>
      </c>
      <c r="D9" s="492">
        <v>10495</v>
      </c>
      <c r="E9" s="492">
        <v>10614</v>
      </c>
      <c r="F9" s="502">
        <f t="shared" ref="F9:F21" si="0">E9-C9</f>
        <v>185</v>
      </c>
      <c r="G9" s="503">
        <f t="shared" ref="G9:G21" si="1">E9/C9*100</f>
        <v>101.77389970275195</v>
      </c>
      <c r="H9" s="129"/>
      <c r="I9" s="8"/>
      <c r="J9" s="28"/>
      <c r="K9" s="8"/>
    </row>
    <row r="10" spans="1:11" ht="16.5">
      <c r="A10" s="512" t="s">
        <v>176</v>
      </c>
      <c r="B10" s="507" t="s">
        <v>34</v>
      </c>
      <c r="C10" s="492">
        <v>25466</v>
      </c>
      <c r="D10" s="492">
        <v>25506</v>
      </c>
      <c r="E10" s="492">
        <v>25123</v>
      </c>
      <c r="F10" s="502">
        <f t="shared" si="0"/>
        <v>-343</v>
      </c>
      <c r="G10" s="503">
        <f t="shared" si="1"/>
        <v>98.653106102253986</v>
      </c>
      <c r="H10" s="129"/>
      <c r="I10" s="8"/>
      <c r="J10" s="28"/>
      <c r="K10" s="8"/>
    </row>
    <row r="11" spans="1:11" ht="16.5">
      <c r="A11" s="513" t="s">
        <v>177</v>
      </c>
      <c r="B11" s="507" t="s">
        <v>34</v>
      </c>
      <c r="C11" s="492">
        <v>3602</v>
      </c>
      <c r="D11" s="492">
        <v>3618</v>
      </c>
      <c r="E11" s="492">
        <v>3588</v>
      </c>
      <c r="F11" s="502">
        <f t="shared" si="0"/>
        <v>-14</v>
      </c>
      <c r="G11" s="503">
        <f t="shared" si="1"/>
        <v>99.611327040533041</v>
      </c>
      <c r="H11" s="129"/>
      <c r="I11" s="8"/>
      <c r="J11" s="28"/>
      <c r="K11" s="8"/>
    </row>
    <row r="12" spans="1:11" ht="16.5">
      <c r="A12" s="512" t="s">
        <v>178</v>
      </c>
      <c r="B12" s="507" t="s">
        <v>34</v>
      </c>
      <c r="C12" s="492">
        <v>6324</v>
      </c>
      <c r="D12" s="492">
        <v>6407</v>
      </c>
      <c r="E12" s="492">
        <v>6230</v>
      </c>
      <c r="F12" s="502">
        <f t="shared" si="0"/>
        <v>-94</v>
      </c>
      <c r="G12" s="503">
        <f t="shared" si="1"/>
        <v>98.513598987982292</v>
      </c>
      <c r="H12" s="129"/>
      <c r="I12" s="8"/>
      <c r="J12" s="28"/>
      <c r="K12" s="8"/>
    </row>
    <row r="13" spans="1:11" ht="33">
      <c r="A13" s="512" t="s">
        <v>199</v>
      </c>
      <c r="B13" s="514" t="s">
        <v>34</v>
      </c>
      <c r="C13" s="492">
        <v>1042</v>
      </c>
      <c r="D13" s="492">
        <v>1048</v>
      </c>
      <c r="E13" s="492">
        <v>1279</v>
      </c>
      <c r="F13" s="502">
        <f t="shared" si="0"/>
        <v>237</v>
      </c>
      <c r="G13" s="503">
        <f t="shared" si="1"/>
        <v>122.7447216890595</v>
      </c>
      <c r="H13" s="129"/>
      <c r="I13" s="8"/>
      <c r="J13" s="28"/>
      <c r="K13" s="8"/>
    </row>
    <row r="14" spans="1:11" s="29" customFormat="1" ht="16.5">
      <c r="A14" s="512" t="s">
        <v>197</v>
      </c>
      <c r="B14" s="514" t="s">
        <v>34</v>
      </c>
      <c r="C14" s="492">
        <v>1285</v>
      </c>
      <c r="D14" s="492">
        <v>1295</v>
      </c>
      <c r="E14" s="492">
        <v>1359</v>
      </c>
      <c r="F14" s="502">
        <f t="shared" si="0"/>
        <v>74</v>
      </c>
      <c r="G14" s="503">
        <f t="shared" si="1"/>
        <v>105.75875486381324</v>
      </c>
      <c r="H14" s="130"/>
      <c r="I14" s="35"/>
      <c r="J14" s="36"/>
      <c r="K14" s="35"/>
    </row>
    <row r="15" spans="1:11" ht="16.5">
      <c r="A15" s="506" t="s">
        <v>179</v>
      </c>
      <c r="B15" s="507" t="s">
        <v>34</v>
      </c>
      <c r="C15" s="492">
        <v>11193</v>
      </c>
      <c r="D15" s="492">
        <v>11151</v>
      </c>
      <c r="E15" s="492">
        <v>11224</v>
      </c>
      <c r="F15" s="502">
        <f t="shared" si="0"/>
        <v>31</v>
      </c>
      <c r="G15" s="503">
        <f t="shared" si="1"/>
        <v>100.27695881354417</v>
      </c>
      <c r="H15" s="129"/>
      <c r="I15" s="8"/>
      <c r="J15" s="28"/>
      <c r="K15" s="8"/>
    </row>
    <row r="16" spans="1:11" ht="16.5">
      <c r="A16" s="506" t="s">
        <v>180</v>
      </c>
      <c r="B16" s="507" t="s">
        <v>34</v>
      </c>
      <c r="C16" s="492">
        <v>706</v>
      </c>
      <c r="D16" s="492">
        <v>697</v>
      </c>
      <c r="E16" s="492">
        <v>729</v>
      </c>
      <c r="F16" s="502">
        <f t="shared" si="0"/>
        <v>23</v>
      </c>
      <c r="G16" s="503">
        <f t="shared" si="1"/>
        <v>103.25779036827197</v>
      </c>
      <c r="H16" s="129"/>
      <c r="I16" s="8"/>
      <c r="J16" s="28"/>
      <c r="K16" s="8"/>
    </row>
    <row r="17" spans="1:11" ht="16.5" customHeight="1">
      <c r="A17" s="512" t="s">
        <v>181</v>
      </c>
      <c r="B17" s="507" t="s">
        <v>34</v>
      </c>
      <c r="C17" s="492">
        <v>5164</v>
      </c>
      <c r="D17" s="492">
        <v>5120</v>
      </c>
      <c r="E17" s="492">
        <v>5444</v>
      </c>
      <c r="F17" s="502">
        <f t="shared" si="0"/>
        <v>280</v>
      </c>
      <c r="G17" s="503">
        <f t="shared" si="1"/>
        <v>105.42215336948102</v>
      </c>
      <c r="H17" s="129"/>
      <c r="I17" s="8"/>
      <c r="J17" s="28"/>
      <c r="K17" s="8"/>
    </row>
    <row r="18" spans="1:11" ht="33">
      <c r="A18" s="512" t="s">
        <v>198</v>
      </c>
      <c r="B18" s="507" t="s">
        <v>34</v>
      </c>
      <c r="C18" s="492">
        <v>4914</v>
      </c>
      <c r="D18" s="492">
        <v>4895</v>
      </c>
      <c r="E18" s="492">
        <v>4707</v>
      </c>
      <c r="F18" s="502">
        <f t="shared" si="0"/>
        <v>-207</v>
      </c>
      <c r="G18" s="503">
        <f t="shared" si="1"/>
        <v>95.787545787545795</v>
      </c>
      <c r="H18" s="129"/>
      <c r="I18" s="8"/>
      <c r="J18" s="28"/>
      <c r="K18" s="8"/>
    </row>
    <row r="19" spans="1:11" ht="16.5">
      <c r="A19" s="512" t="s">
        <v>182</v>
      </c>
      <c r="B19" s="507" t="s">
        <v>34</v>
      </c>
      <c r="C19" s="492">
        <v>7279</v>
      </c>
      <c r="D19" s="492">
        <v>7257</v>
      </c>
      <c r="E19" s="492">
        <v>7252</v>
      </c>
      <c r="F19" s="502">
        <f t="shared" si="0"/>
        <v>-27</v>
      </c>
      <c r="G19" s="503">
        <f t="shared" si="1"/>
        <v>99.6290699271878</v>
      </c>
      <c r="H19" s="129"/>
      <c r="I19" s="8"/>
      <c r="J19" s="28"/>
      <c r="K19" s="8"/>
    </row>
    <row r="20" spans="1:11" ht="16.5">
      <c r="A20" s="512" t="s">
        <v>183</v>
      </c>
      <c r="B20" s="507" t="s">
        <v>34</v>
      </c>
      <c r="C20" s="492">
        <v>6238</v>
      </c>
      <c r="D20" s="492">
        <v>6225</v>
      </c>
      <c r="E20" s="492">
        <v>6141</v>
      </c>
      <c r="F20" s="502">
        <f t="shared" si="0"/>
        <v>-97</v>
      </c>
      <c r="G20" s="503">
        <f t="shared" si="1"/>
        <v>98.445014427701182</v>
      </c>
      <c r="H20" s="129"/>
      <c r="I20" s="8"/>
      <c r="J20" s="28"/>
      <c r="K20" s="8"/>
    </row>
    <row r="21" spans="1:11" ht="33">
      <c r="A21" s="512" t="s">
        <v>184</v>
      </c>
      <c r="B21" s="507" t="s">
        <v>34</v>
      </c>
      <c r="C21" s="492">
        <v>2426</v>
      </c>
      <c r="D21" s="492">
        <v>2539</v>
      </c>
      <c r="E21" s="492">
        <v>2426</v>
      </c>
      <c r="F21" s="502">
        <f t="shared" si="0"/>
        <v>0</v>
      </c>
      <c r="G21" s="503">
        <f t="shared" si="1"/>
        <v>100</v>
      </c>
      <c r="H21" s="129"/>
      <c r="I21" s="8"/>
      <c r="J21" s="28"/>
      <c r="K21" s="8"/>
    </row>
    <row r="22" spans="1:11" s="11" customFormat="1" ht="19.5">
      <c r="A22" s="506" t="s">
        <v>434</v>
      </c>
      <c r="B22" s="507" t="s">
        <v>34</v>
      </c>
      <c r="C22" s="505" t="s">
        <v>436</v>
      </c>
      <c r="D22" s="492">
        <v>17</v>
      </c>
      <c r="E22" s="505" t="s">
        <v>436</v>
      </c>
      <c r="F22" s="502"/>
      <c r="G22" s="503"/>
      <c r="H22" s="131"/>
      <c r="I22" s="8"/>
      <c r="J22" s="28"/>
      <c r="K22" s="8"/>
    </row>
    <row r="23" spans="1:11" s="11" customFormat="1" ht="42.75" thickBot="1">
      <c r="A23" s="508" t="s">
        <v>185</v>
      </c>
      <c r="B23" s="509" t="s">
        <v>34</v>
      </c>
      <c r="C23" s="493" t="s">
        <v>478</v>
      </c>
      <c r="D23" s="493" t="s">
        <v>478</v>
      </c>
      <c r="E23" s="493" t="s">
        <v>478</v>
      </c>
      <c r="F23" s="510">
        <v>0</v>
      </c>
      <c r="G23" s="511">
        <v>100</v>
      </c>
      <c r="H23" s="131"/>
      <c r="I23" s="8"/>
      <c r="J23" s="28"/>
      <c r="K23" s="8"/>
    </row>
    <row r="24" spans="1:11" s="11" customFormat="1" ht="38.25" customHeight="1">
      <c r="A24" s="695" t="s">
        <v>476</v>
      </c>
      <c r="B24" s="696"/>
      <c r="C24" s="696"/>
      <c r="D24" s="696"/>
      <c r="E24" s="696"/>
      <c r="F24" s="696"/>
      <c r="G24" s="696"/>
      <c r="H24" s="131"/>
      <c r="I24" s="8"/>
      <c r="J24" s="28"/>
      <c r="K24" s="8"/>
    </row>
    <row r="25" spans="1:11" s="11" customFormat="1" ht="0.75" customHeight="1" thickBot="1">
      <c r="A25" s="310"/>
      <c r="B25" s="310"/>
      <c r="C25" s="310"/>
      <c r="D25" s="310"/>
      <c r="E25" s="310"/>
      <c r="F25" s="310"/>
      <c r="G25" s="310"/>
      <c r="H25" s="63"/>
      <c r="I25" s="8"/>
      <c r="J25" s="28"/>
      <c r="K25" s="8"/>
    </row>
    <row r="26" spans="1:11" s="11" customFormat="1" ht="33.75" customHeight="1" thickBot="1">
      <c r="A26" s="672" t="s">
        <v>73</v>
      </c>
      <c r="B26" s="712"/>
      <c r="C26" s="714" t="s">
        <v>500</v>
      </c>
      <c r="D26" s="714" t="s">
        <v>398</v>
      </c>
      <c r="E26" s="714" t="s">
        <v>501</v>
      </c>
      <c r="F26" s="693" t="s">
        <v>502</v>
      </c>
      <c r="G26" s="694"/>
      <c r="H26" s="63"/>
      <c r="I26" s="8"/>
      <c r="J26" s="62"/>
      <c r="K26" s="8"/>
    </row>
    <row r="27" spans="1:11" s="11" customFormat="1" ht="17.25" thickBot="1">
      <c r="A27" s="673"/>
      <c r="B27" s="713"/>
      <c r="C27" s="715"/>
      <c r="D27" s="715"/>
      <c r="E27" s="715"/>
      <c r="F27" s="494" t="s">
        <v>137</v>
      </c>
      <c r="G27" s="518" t="s">
        <v>35</v>
      </c>
      <c r="H27" s="63"/>
      <c r="I27" s="8"/>
      <c r="J27" s="62"/>
      <c r="K27" s="8"/>
    </row>
    <row r="28" spans="1:11" ht="33">
      <c r="A28" s="523" t="s">
        <v>205</v>
      </c>
      <c r="B28" s="524" t="s">
        <v>34</v>
      </c>
      <c r="C28" s="515">
        <v>39383</v>
      </c>
      <c r="D28" s="515">
        <v>39065</v>
      </c>
      <c r="E28" s="515">
        <f>E29+E30</f>
        <v>39484</v>
      </c>
      <c r="F28" s="520">
        <f>E28-C28</f>
        <v>101</v>
      </c>
      <c r="G28" s="236">
        <f>E28/C28*100</f>
        <v>100.25645583119621</v>
      </c>
      <c r="H28" s="476"/>
      <c r="J28" s="4"/>
    </row>
    <row r="29" spans="1:11" ht="16.5">
      <c r="A29" s="525" t="s">
        <v>211</v>
      </c>
      <c r="B29" s="507" t="s">
        <v>34</v>
      </c>
      <c r="C29" s="516">
        <v>21969</v>
      </c>
      <c r="D29" s="516">
        <v>21770</v>
      </c>
      <c r="E29" s="516">
        <v>22107</v>
      </c>
      <c r="F29" s="520">
        <f t="shared" ref="F29:F38" si="2">E29-C29</f>
        <v>138</v>
      </c>
      <c r="G29" s="236">
        <f t="shared" ref="G29:G38" si="3">E29/C29*100</f>
        <v>100.62815785880103</v>
      </c>
      <c r="H29" s="476"/>
      <c r="J29" s="4"/>
    </row>
    <row r="30" spans="1:11" ht="16.5">
      <c r="A30" s="525" t="s">
        <v>212</v>
      </c>
      <c r="B30" s="507" t="s">
        <v>34</v>
      </c>
      <c r="C30" s="516">
        <v>17414</v>
      </c>
      <c r="D30" s="516">
        <v>17295</v>
      </c>
      <c r="E30" s="516">
        <v>17377</v>
      </c>
      <c r="F30" s="520">
        <f>E30-C30</f>
        <v>-37</v>
      </c>
      <c r="G30" s="236">
        <f>E30/C30*100</f>
        <v>99.787527276903646</v>
      </c>
      <c r="H30" s="476"/>
      <c r="J30" s="4"/>
    </row>
    <row r="31" spans="1:11" ht="16.5">
      <c r="A31" s="526" t="s">
        <v>193</v>
      </c>
      <c r="B31" s="507"/>
      <c r="C31" s="516"/>
      <c r="D31" s="516"/>
      <c r="E31" s="516"/>
      <c r="F31" s="520"/>
      <c r="G31" s="236"/>
      <c r="H31" s="476"/>
      <c r="J31" s="4"/>
    </row>
    <row r="32" spans="1:11" ht="16.5">
      <c r="A32" s="526" t="s">
        <v>195</v>
      </c>
      <c r="B32" s="507" t="s">
        <v>34</v>
      </c>
      <c r="C32" s="516">
        <v>34620</v>
      </c>
      <c r="D32" s="516">
        <v>34353</v>
      </c>
      <c r="E32" s="516">
        <f>E33+E34</f>
        <v>34760</v>
      </c>
      <c r="F32" s="520">
        <f t="shared" si="2"/>
        <v>140</v>
      </c>
      <c r="G32" s="236">
        <f t="shared" si="3"/>
        <v>100.40439052570768</v>
      </c>
      <c r="H32" s="476"/>
      <c r="J32" s="4"/>
    </row>
    <row r="33" spans="1:10" ht="16.5">
      <c r="A33" s="525" t="s">
        <v>211</v>
      </c>
      <c r="B33" s="507" t="s">
        <v>34</v>
      </c>
      <c r="C33" s="516">
        <v>21667</v>
      </c>
      <c r="D33" s="516">
        <v>21463</v>
      </c>
      <c r="E33" s="516">
        <v>21795</v>
      </c>
      <c r="F33" s="520">
        <f t="shared" si="2"/>
        <v>128</v>
      </c>
      <c r="G33" s="236">
        <f t="shared" si="3"/>
        <v>100.59076014215167</v>
      </c>
      <c r="H33" s="476"/>
      <c r="J33" s="4"/>
    </row>
    <row r="34" spans="1:10" ht="16.5">
      <c r="A34" s="525" t="s">
        <v>212</v>
      </c>
      <c r="B34" s="507" t="s">
        <v>34</v>
      </c>
      <c r="C34" s="516">
        <v>12953</v>
      </c>
      <c r="D34" s="516">
        <v>12890</v>
      </c>
      <c r="E34" s="516">
        <v>12965</v>
      </c>
      <c r="F34" s="520">
        <f>E34-C34</f>
        <v>12</v>
      </c>
      <c r="G34" s="236">
        <f t="shared" si="3"/>
        <v>100.09264263105074</v>
      </c>
      <c r="H34" s="476"/>
      <c r="J34" s="4"/>
    </row>
    <row r="35" spans="1:10" ht="16.5">
      <c r="A35" s="527" t="s">
        <v>194</v>
      </c>
      <c r="B35" s="507" t="s">
        <v>34</v>
      </c>
      <c r="C35" s="516">
        <v>1780</v>
      </c>
      <c r="D35" s="516">
        <v>1809</v>
      </c>
      <c r="E35" s="516">
        <f>E36+E37</f>
        <v>1792</v>
      </c>
      <c r="F35" s="520">
        <f t="shared" si="2"/>
        <v>12</v>
      </c>
      <c r="G35" s="236">
        <f t="shared" si="3"/>
        <v>100.67415730337079</v>
      </c>
      <c r="H35" s="476"/>
      <c r="J35" s="4"/>
    </row>
    <row r="36" spans="1:10" ht="16.5">
      <c r="A36" s="525" t="s">
        <v>211</v>
      </c>
      <c r="B36" s="507" t="s">
        <v>34</v>
      </c>
      <c r="C36" s="516">
        <v>296</v>
      </c>
      <c r="D36" s="516">
        <v>302</v>
      </c>
      <c r="E36" s="516">
        <v>307</v>
      </c>
      <c r="F36" s="520">
        <f t="shared" si="2"/>
        <v>11</v>
      </c>
      <c r="G36" s="236">
        <f t="shared" si="3"/>
        <v>103.71621621621621</v>
      </c>
      <c r="H36" s="476"/>
      <c r="J36" s="4"/>
    </row>
    <row r="37" spans="1:10" ht="16.5">
      <c r="A37" s="525" t="s">
        <v>212</v>
      </c>
      <c r="B37" s="507" t="s">
        <v>34</v>
      </c>
      <c r="C37" s="516">
        <v>1484</v>
      </c>
      <c r="D37" s="516">
        <v>1507</v>
      </c>
      <c r="E37" s="516">
        <v>1485</v>
      </c>
      <c r="F37" s="520">
        <f t="shared" si="2"/>
        <v>1</v>
      </c>
      <c r="G37" s="236">
        <f t="shared" si="3"/>
        <v>100.06738544474393</v>
      </c>
      <c r="H37" s="476"/>
      <c r="J37" s="4"/>
    </row>
    <row r="38" spans="1:10" ht="33.75" customHeight="1" thickBot="1">
      <c r="A38" s="528" t="s">
        <v>196</v>
      </c>
      <c r="B38" s="509" t="s">
        <v>34</v>
      </c>
      <c r="C38" s="517">
        <v>2983</v>
      </c>
      <c r="D38" s="517">
        <f>D28-D32-D35</f>
        <v>2903</v>
      </c>
      <c r="E38" s="517">
        <f>E28-E32-E35</f>
        <v>2932</v>
      </c>
      <c r="F38" s="521">
        <f t="shared" si="2"/>
        <v>-51</v>
      </c>
      <c r="G38" s="522">
        <f t="shared" si="3"/>
        <v>98.290311766677846</v>
      </c>
      <c r="H38" s="477"/>
      <c r="J38" s="4"/>
    </row>
    <row r="40" spans="1:10" ht="18" customHeight="1">
      <c r="A40" s="718" t="s">
        <v>213</v>
      </c>
      <c r="B40" s="718"/>
      <c r="C40" s="718"/>
      <c r="D40" s="718"/>
      <c r="E40" s="718"/>
      <c r="F40" s="718"/>
      <c r="G40" s="718"/>
      <c r="H40" s="718"/>
    </row>
    <row r="41" spans="1:10" ht="13.5" customHeight="1" thickBot="1">
      <c r="A41" s="519"/>
      <c r="B41" s="519"/>
      <c r="C41" s="519"/>
      <c r="D41" s="519"/>
      <c r="E41" s="519"/>
      <c r="F41" s="519"/>
      <c r="G41" s="519"/>
      <c r="H41" s="519"/>
    </row>
    <row r="42" spans="1:10" ht="27.75" customHeight="1" thickBot="1">
      <c r="A42" s="719" t="s">
        <v>73</v>
      </c>
      <c r="B42" s="719" t="s">
        <v>126</v>
      </c>
      <c r="C42" s="721" t="s">
        <v>497</v>
      </c>
      <c r="D42" s="721" t="s">
        <v>399</v>
      </c>
      <c r="E42" s="721" t="s">
        <v>498</v>
      </c>
      <c r="F42" s="723" t="s">
        <v>503</v>
      </c>
      <c r="G42" s="724"/>
      <c r="H42" s="74"/>
      <c r="J42" s="126"/>
    </row>
    <row r="43" spans="1:10" ht="17.25" thickBot="1">
      <c r="A43" s="720"/>
      <c r="B43" s="720"/>
      <c r="C43" s="722"/>
      <c r="D43" s="722"/>
      <c r="E43" s="722"/>
      <c r="F43" s="494" t="s">
        <v>137</v>
      </c>
      <c r="G43" s="518" t="s">
        <v>35</v>
      </c>
      <c r="H43" s="75"/>
      <c r="J43" s="126"/>
    </row>
    <row r="44" spans="1:10" s="29" customFormat="1" ht="33">
      <c r="A44" s="545" t="s">
        <v>136</v>
      </c>
      <c r="B44" s="546" t="s">
        <v>34</v>
      </c>
      <c r="C44" s="529">
        <f>C45+C47+C48+C49+C50+C54</f>
        <v>14766</v>
      </c>
      <c r="D44" s="529">
        <f>D45+D47+D48+D49+D50+D54</f>
        <v>14699</v>
      </c>
      <c r="E44" s="529">
        <f>E45+E47+E48+E49+E50+E54</f>
        <v>14701</v>
      </c>
      <c r="F44" s="529">
        <f>E44-C44</f>
        <v>-65</v>
      </c>
      <c r="G44" s="537">
        <f>E44/C44*100</f>
        <v>99.559799539482597</v>
      </c>
      <c r="H44" s="64"/>
      <c r="I44" s="128"/>
      <c r="J44" s="128"/>
    </row>
    <row r="45" spans="1:10" s="29" customFormat="1" ht="33">
      <c r="A45" s="547" t="s">
        <v>368</v>
      </c>
      <c r="B45" s="524" t="s">
        <v>34</v>
      </c>
      <c r="C45" s="520">
        <v>1044</v>
      </c>
      <c r="D45" s="520">
        <v>1057</v>
      </c>
      <c r="E45" s="520">
        <v>1054</v>
      </c>
      <c r="F45" s="520">
        <f>E45-C45</f>
        <v>10</v>
      </c>
      <c r="G45" s="236">
        <f>E45/C45*100</f>
        <v>100.95785440613028</v>
      </c>
      <c r="H45" s="64"/>
      <c r="I45" s="128"/>
      <c r="J45" s="128"/>
    </row>
    <row r="46" spans="1:10" s="7" customFormat="1" ht="16.5">
      <c r="A46" s="547" t="s">
        <v>369</v>
      </c>
      <c r="B46" s="548"/>
      <c r="C46" s="536"/>
      <c r="D46" s="530"/>
      <c r="E46" s="530"/>
      <c r="F46" s="538"/>
      <c r="G46" s="311"/>
      <c r="H46" s="65"/>
      <c r="I46" s="30"/>
      <c r="J46" s="30"/>
    </row>
    <row r="47" spans="1:10" ht="16.5">
      <c r="A47" s="549" t="s">
        <v>370</v>
      </c>
      <c r="B47" s="550" t="s">
        <v>34</v>
      </c>
      <c r="C47" s="531">
        <v>413</v>
      </c>
      <c r="D47" s="531">
        <v>418</v>
      </c>
      <c r="E47" s="531">
        <v>408</v>
      </c>
      <c r="F47" s="531">
        <f t="shared" ref="F47:F57" si="4">E47-C47</f>
        <v>-5</v>
      </c>
      <c r="G47" s="539">
        <f t="shared" ref="G47:G57" si="5">E47/C47*100</f>
        <v>98.789346246973366</v>
      </c>
      <c r="H47" s="66"/>
      <c r="I47" s="31"/>
      <c r="J47" s="31"/>
    </row>
    <row r="48" spans="1:10" ht="16.5">
      <c r="A48" s="551" t="s">
        <v>371</v>
      </c>
      <c r="B48" s="550" t="s">
        <v>34</v>
      </c>
      <c r="C48" s="531">
        <v>384</v>
      </c>
      <c r="D48" s="531">
        <v>386</v>
      </c>
      <c r="E48" s="531">
        <v>383</v>
      </c>
      <c r="F48" s="531">
        <f t="shared" si="4"/>
        <v>-1</v>
      </c>
      <c r="G48" s="539">
        <f t="shared" si="5"/>
        <v>99.739583333333343</v>
      </c>
      <c r="H48" s="66"/>
      <c r="I48" s="31"/>
      <c r="J48" s="31"/>
    </row>
    <row r="49" spans="1:10" ht="16.5">
      <c r="A49" s="552" t="s">
        <v>372</v>
      </c>
      <c r="B49" s="553" t="s">
        <v>34</v>
      </c>
      <c r="C49" s="532">
        <v>6495</v>
      </c>
      <c r="D49" s="532">
        <v>6463</v>
      </c>
      <c r="E49" s="532">
        <v>6508</v>
      </c>
      <c r="F49" s="531">
        <f t="shared" si="4"/>
        <v>13</v>
      </c>
      <c r="G49" s="539">
        <f t="shared" si="5"/>
        <v>100.20015396458814</v>
      </c>
      <c r="H49" s="66"/>
      <c r="I49" s="31"/>
      <c r="J49" s="31"/>
    </row>
    <row r="50" spans="1:10" ht="16.5">
      <c r="A50" s="552" t="s">
        <v>373</v>
      </c>
      <c r="B50" s="553" t="s">
        <v>34</v>
      </c>
      <c r="C50" s="532">
        <f>C51+C52+C53</f>
        <v>5106</v>
      </c>
      <c r="D50" s="532">
        <f>D51+D52+D53</f>
        <v>5074</v>
      </c>
      <c r="E50" s="532">
        <f>E51+E52+E53</f>
        <v>5030</v>
      </c>
      <c r="F50" s="531">
        <f t="shared" si="4"/>
        <v>-76</v>
      </c>
      <c r="G50" s="539">
        <f t="shared" si="5"/>
        <v>98.511555033294158</v>
      </c>
      <c r="H50" s="66"/>
      <c r="I50" s="31"/>
      <c r="J50" s="31"/>
    </row>
    <row r="51" spans="1:10" ht="15.75">
      <c r="A51" s="554" t="s">
        <v>396</v>
      </c>
      <c r="B51" s="555" t="s">
        <v>34</v>
      </c>
      <c r="C51" s="533">
        <v>263</v>
      </c>
      <c r="D51" s="533">
        <v>266</v>
      </c>
      <c r="E51" s="533">
        <v>15</v>
      </c>
      <c r="F51" s="533">
        <f t="shared" si="4"/>
        <v>-248</v>
      </c>
      <c r="G51" s="540">
        <f t="shared" si="5"/>
        <v>5.7034220532319395</v>
      </c>
      <c r="H51" s="66"/>
      <c r="I51" s="31"/>
      <c r="J51" s="31"/>
    </row>
    <row r="52" spans="1:10" ht="30">
      <c r="A52" s="554" t="s">
        <v>395</v>
      </c>
      <c r="B52" s="555" t="s">
        <v>34</v>
      </c>
      <c r="C52" s="533">
        <v>4596</v>
      </c>
      <c r="D52" s="533">
        <v>4561</v>
      </c>
      <c r="E52" s="533">
        <v>4765</v>
      </c>
      <c r="F52" s="533">
        <f t="shared" si="4"/>
        <v>169</v>
      </c>
      <c r="G52" s="540">
        <f t="shared" si="5"/>
        <v>103.67711053089643</v>
      </c>
      <c r="H52" s="66"/>
      <c r="I52" s="32"/>
      <c r="J52" s="31"/>
    </row>
    <row r="53" spans="1:10" ht="15.75">
      <c r="A53" s="554" t="s">
        <v>366</v>
      </c>
      <c r="B53" s="555" t="s">
        <v>34</v>
      </c>
      <c r="C53" s="533">
        <v>247</v>
      </c>
      <c r="D53" s="533">
        <v>247</v>
      </c>
      <c r="E53" s="533">
        <v>250</v>
      </c>
      <c r="F53" s="533">
        <f t="shared" si="4"/>
        <v>3</v>
      </c>
      <c r="G53" s="540">
        <f t="shared" si="5"/>
        <v>101.21457489878543</v>
      </c>
      <c r="H53" s="66"/>
      <c r="I53" s="32"/>
      <c r="J53" s="31"/>
    </row>
    <row r="54" spans="1:10" ht="16.5">
      <c r="A54" s="547" t="s">
        <v>367</v>
      </c>
      <c r="B54" s="520" t="s">
        <v>34</v>
      </c>
      <c r="C54" s="520">
        <v>1324</v>
      </c>
      <c r="D54" s="520">
        <v>1301</v>
      </c>
      <c r="E54" s="520">
        <v>1318</v>
      </c>
      <c r="F54" s="520">
        <f t="shared" si="4"/>
        <v>-6</v>
      </c>
      <c r="G54" s="313">
        <f t="shared" si="5"/>
        <v>99.546827794561935</v>
      </c>
      <c r="H54" s="66"/>
      <c r="I54" s="32"/>
      <c r="J54" s="31"/>
    </row>
    <row r="55" spans="1:10" ht="36">
      <c r="A55" s="556" t="s">
        <v>430</v>
      </c>
      <c r="B55" s="557" t="s">
        <v>34</v>
      </c>
      <c r="C55" s="534">
        <v>1444</v>
      </c>
      <c r="D55" s="534">
        <v>1369</v>
      </c>
      <c r="E55" s="534">
        <v>1377</v>
      </c>
      <c r="F55" s="541">
        <f t="shared" si="4"/>
        <v>-67</v>
      </c>
      <c r="G55" s="542">
        <f t="shared" si="5"/>
        <v>95.360110803324105</v>
      </c>
      <c r="H55" s="67"/>
      <c r="I55" s="32"/>
      <c r="J55" s="32"/>
    </row>
    <row r="56" spans="1:10" ht="36">
      <c r="A56" s="556" t="s">
        <v>431</v>
      </c>
      <c r="B56" s="557" t="s">
        <v>34</v>
      </c>
      <c r="C56" s="534">
        <v>2635</v>
      </c>
      <c r="D56" s="534">
        <v>2939</v>
      </c>
      <c r="E56" s="534">
        <v>1906</v>
      </c>
      <c r="F56" s="541">
        <f t="shared" si="4"/>
        <v>-729</v>
      </c>
      <c r="G56" s="542">
        <f t="shared" si="5"/>
        <v>72.333965844402286</v>
      </c>
      <c r="H56" s="67"/>
      <c r="J56" s="32"/>
    </row>
    <row r="57" spans="1:10" ht="18" thickBot="1">
      <c r="A57" s="558" t="s">
        <v>374</v>
      </c>
      <c r="B57" s="559" t="s">
        <v>34</v>
      </c>
      <c r="C57" s="535">
        <f>C56+C55+C44</f>
        <v>18845</v>
      </c>
      <c r="D57" s="535">
        <f>D56+D55+D44</f>
        <v>19007</v>
      </c>
      <c r="E57" s="535">
        <f>E56+E55+E44</f>
        <v>17984</v>
      </c>
      <c r="F57" s="543">
        <f t="shared" si="4"/>
        <v>-861</v>
      </c>
      <c r="G57" s="544">
        <f t="shared" si="5"/>
        <v>95.431148845847702</v>
      </c>
      <c r="H57" s="67"/>
      <c r="J57" s="32"/>
    </row>
    <row r="58" spans="1:10" ht="48.75" customHeight="1">
      <c r="A58" s="716" t="s">
        <v>432</v>
      </c>
      <c r="B58" s="717"/>
      <c r="C58" s="717"/>
      <c r="D58" s="717"/>
      <c r="E58" s="717"/>
      <c r="F58" s="717"/>
      <c r="G58" s="717"/>
      <c r="H58" s="57"/>
    </row>
    <row r="68" spans="1:8">
      <c r="A68" s="11"/>
      <c r="B68" s="11"/>
      <c r="C68" s="11"/>
      <c r="D68" s="11"/>
      <c r="E68" s="11"/>
      <c r="F68" s="11"/>
      <c r="G68" s="11"/>
      <c r="H68" s="11"/>
    </row>
  </sheetData>
  <mergeCells count="23">
    <mergeCell ref="A58:G58"/>
    <mergeCell ref="A40:H40"/>
    <mergeCell ref="A42:A43"/>
    <mergeCell ref="B42:B43"/>
    <mergeCell ref="C42:C43"/>
    <mergeCell ref="D42:D43"/>
    <mergeCell ref="E42:E43"/>
    <mergeCell ref="F42:G42"/>
    <mergeCell ref="F26:G26"/>
    <mergeCell ref="A24:G24"/>
    <mergeCell ref="A1:H1"/>
    <mergeCell ref="C2:G2"/>
    <mergeCell ref="A3:A5"/>
    <mergeCell ref="B3:B5"/>
    <mergeCell ref="C3:C5"/>
    <mergeCell ref="D3:D5"/>
    <mergeCell ref="E3:E5"/>
    <mergeCell ref="F3:G4"/>
    <mergeCell ref="A26:A27"/>
    <mergeCell ref="B26:B27"/>
    <mergeCell ref="C26:C27"/>
    <mergeCell ref="D26:D27"/>
    <mergeCell ref="E26:E2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3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workbookViewId="0">
      <selection sqref="A1:H1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25" t="s">
        <v>47</v>
      </c>
      <c r="B1" s="725"/>
      <c r="C1" s="725"/>
      <c r="D1" s="725"/>
      <c r="E1" s="725"/>
      <c r="F1" s="725"/>
      <c r="G1" s="725"/>
      <c r="H1" s="725"/>
    </row>
    <row r="2" spans="1:13" ht="19.5" thickBot="1">
      <c r="A2" s="250"/>
      <c r="B2" s="250"/>
      <c r="C2" s="250"/>
      <c r="D2" s="250"/>
      <c r="E2" s="250"/>
      <c r="F2" s="250"/>
      <c r="H2" s="10"/>
    </row>
    <row r="3" spans="1:13" ht="51.75" thickBot="1">
      <c r="A3" s="688" t="s">
        <v>73</v>
      </c>
      <c r="B3" s="690" t="s">
        <v>45</v>
      </c>
      <c r="C3" s="727" t="s">
        <v>69</v>
      </c>
      <c r="D3" s="728"/>
      <c r="E3" s="728"/>
      <c r="F3" s="729"/>
      <c r="G3" s="251" t="s">
        <v>170</v>
      </c>
      <c r="H3" s="564" t="s">
        <v>65</v>
      </c>
      <c r="M3" s="33"/>
    </row>
    <row r="4" spans="1:13" ht="54.75" customHeight="1" thickBot="1">
      <c r="A4" s="689"/>
      <c r="B4" s="726"/>
      <c r="C4" s="560" t="s">
        <v>504</v>
      </c>
      <c r="D4" s="560" t="s">
        <v>427</v>
      </c>
      <c r="E4" s="560" t="s">
        <v>505</v>
      </c>
      <c r="F4" s="565" t="s">
        <v>506</v>
      </c>
      <c r="G4" s="566" t="s">
        <v>505</v>
      </c>
      <c r="H4" s="560" t="s">
        <v>505</v>
      </c>
      <c r="M4" s="34"/>
    </row>
    <row r="5" spans="1:13" ht="36.75" customHeight="1">
      <c r="A5" s="569" t="s">
        <v>202</v>
      </c>
      <c r="B5" s="570" t="s">
        <v>34</v>
      </c>
      <c r="C5" s="515">
        <v>1452</v>
      </c>
      <c r="D5" s="515">
        <v>1532</v>
      </c>
      <c r="E5" s="515">
        <v>1538</v>
      </c>
      <c r="F5" s="464">
        <f>E5-C5</f>
        <v>86</v>
      </c>
      <c r="G5" s="464">
        <v>476</v>
      </c>
      <c r="H5" s="464">
        <v>25900</v>
      </c>
      <c r="M5" s="34"/>
    </row>
    <row r="6" spans="1:13" ht="20.25" customHeight="1" thickBot="1">
      <c r="A6" s="571" t="s">
        <v>38</v>
      </c>
      <c r="B6" s="572" t="s">
        <v>34</v>
      </c>
      <c r="C6" s="567">
        <v>1179</v>
      </c>
      <c r="D6" s="561">
        <v>1255</v>
      </c>
      <c r="E6" s="568">
        <v>1096</v>
      </c>
      <c r="F6" s="254">
        <f>E6-C6</f>
        <v>-83</v>
      </c>
      <c r="G6" s="254">
        <v>411</v>
      </c>
      <c r="H6" s="465">
        <v>22300</v>
      </c>
      <c r="M6" s="34"/>
    </row>
    <row r="7" spans="1:13" ht="35.25" customHeight="1" thickBot="1">
      <c r="A7" s="573" t="s">
        <v>46</v>
      </c>
      <c r="B7" s="574" t="s">
        <v>35</v>
      </c>
      <c r="C7" s="562">
        <v>1</v>
      </c>
      <c r="D7" s="562">
        <v>1</v>
      </c>
      <c r="E7" s="562">
        <v>0.9</v>
      </c>
      <c r="F7" s="235">
        <f>E7-C7</f>
        <v>-9.9999999999999978E-2</v>
      </c>
      <c r="G7" s="312">
        <v>2.2999999999999998</v>
      </c>
      <c r="H7" s="602">
        <v>1.5</v>
      </c>
      <c r="M7" s="34"/>
    </row>
    <row r="8" spans="1:13" ht="54.75" customHeight="1" thickBot="1">
      <c r="A8" s="575" t="s">
        <v>57</v>
      </c>
      <c r="B8" s="574" t="s">
        <v>39</v>
      </c>
      <c r="C8" s="563">
        <v>3295</v>
      </c>
      <c r="D8" s="563">
        <v>2881</v>
      </c>
      <c r="E8" s="563">
        <v>2700</v>
      </c>
      <c r="F8" s="254">
        <f>E8-C8</f>
        <v>-595</v>
      </c>
      <c r="G8" s="604">
        <v>480</v>
      </c>
      <c r="H8" s="256">
        <v>56900</v>
      </c>
      <c r="M8" s="34"/>
    </row>
    <row r="9" spans="1:13" ht="43.5" customHeight="1" thickBot="1">
      <c r="A9" s="576" t="s">
        <v>54</v>
      </c>
      <c r="B9" s="574" t="s">
        <v>34</v>
      </c>
      <c r="C9" s="562">
        <v>0.4</v>
      </c>
      <c r="D9" s="562">
        <v>0.5</v>
      </c>
      <c r="E9" s="562">
        <v>0.5</v>
      </c>
      <c r="F9" s="235">
        <f>E9-C9</f>
        <v>9.9999999999999978E-2</v>
      </c>
      <c r="G9" s="312">
        <v>1.5</v>
      </c>
      <c r="H9" s="467">
        <v>0.5</v>
      </c>
    </row>
    <row r="10" spans="1:13" ht="33" hidden="1">
      <c r="A10" s="43" t="s">
        <v>207</v>
      </c>
      <c r="B10" s="44"/>
      <c r="C10" s="45"/>
      <c r="D10" s="45"/>
      <c r="E10" s="46"/>
      <c r="F10" s="78"/>
      <c r="G10" s="77"/>
      <c r="H10" s="47"/>
    </row>
    <row r="11" spans="1:13" ht="21" hidden="1" customHeight="1">
      <c r="A11" s="48" t="s">
        <v>208</v>
      </c>
      <c r="B11" s="49" t="s">
        <v>35</v>
      </c>
      <c r="C11" s="50">
        <v>21.5</v>
      </c>
      <c r="D11" s="50">
        <v>23.8</v>
      </c>
      <c r="E11" s="41">
        <v>29.4</v>
      </c>
      <c r="F11" s="50">
        <f>E11-C11</f>
        <v>7.8999999999999986</v>
      </c>
      <c r="G11" s="79"/>
      <c r="H11" s="51"/>
    </row>
    <row r="12" spans="1:13" ht="21" hidden="1" customHeight="1">
      <c r="A12" s="48" t="s">
        <v>209</v>
      </c>
      <c r="B12" s="49" t="s">
        <v>35</v>
      </c>
      <c r="C12" s="50">
        <v>69.2</v>
      </c>
      <c r="D12" s="50">
        <v>68.8</v>
      </c>
      <c r="E12" s="41">
        <v>64.7</v>
      </c>
      <c r="F12" s="50">
        <f>E12-C12</f>
        <v>-4.5</v>
      </c>
      <c r="G12" s="79"/>
      <c r="H12" s="51"/>
    </row>
    <row r="13" spans="1:13" ht="19.5" hidden="1" customHeight="1" thickBot="1">
      <c r="A13" s="52" t="s">
        <v>210</v>
      </c>
      <c r="B13" s="53" t="s">
        <v>35</v>
      </c>
      <c r="C13" s="42">
        <v>9.3000000000000007</v>
      </c>
      <c r="D13" s="42">
        <v>7.4</v>
      </c>
      <c r="E13" s="54">
        <v>5.9</v>
      </c>
      <c r="F13" s="42">
        <f>E13-C13</f>
        <v>-3.4000000000000004</v>
      </c>
      <c r="G13" s="80"/>
      <c r="H13" s="55"/>
    </row>
    <row r="14" spans="1:13" s="4" customFormat="1" ht="40.5" customHeight="1">
      <c r="A14" s="252"/>
      <c r="B14" s="253"/>
      <c r="C14" s="253"/>
      <c r="D14" s="253"/>
      <c r="E14" s="253"/>
      <c r="F14" s="253"/>
      <c r="G14" s="253"/>
      <c r="H14" s="253"/>
      <c r="I14" s="253"/>
    </row>
    <row r="15" spans="1:13" s="4" customFormat="1" ht="19.5" customHeight="1">
      <c r="A15" s="5"/>
      <c r="B15" s="255"/>
      <c r="C15" s="140"/>
      <c r="D15" s="140"/>
      <c r="E15" s="452"/>
    </row>
    <row r="16" spans="1:13" s="4" customFormat="1" ht="19.5" customHeight="1">
      <c r="A16" s="5"/>
      <c r="B16" s="255"/>
      <c r="C16" s="140"/>
      <c r="D16" s="140"/>
      <c r="E16" s="452"/>
    </row>
    <row r="17" spans="1:18" s="4" customFormat="1" ht="21.75" customHeight="1">
      <c r="A17" s="5"/>
      <c r="B17" s="255"/>
      <c r="C17" s="140"/>
      <c r="D17" s="140"/>
      <c r="E17" s="452"/>
    </row>
    <row r="18" spans="1:18" s="4" customFormat="1" ht="19.5" customHeight="1">
      <c r="A18" s="5"/>
      <c r="B18" s="255"/>
      <c r="C18" s="140"/>
      <c r="D18" s="140"/>
      <c r="E18" s="452"/>
    </row>
    <row r="19" spans="1:18" s="4" customFormat="1" ht="19.5" customHeight="1">
      <c r="A19" s="5"/>
      <c r="B19" s="255"/>
      <c r="C19" s="140"/>
      <c r="D19" s="140"/>
      <c r="E19" s="452"/>
    </row>
    <row r="20" spans="1:18" s="4" customFormat="1" ht="19.5" customHeight="1">
      <c r="A20" s="5"/>
      <c r="B20" s="255"/>
      <c r="C20" s="140"/>
      <c r="D20" s="140"/>
      <c r="E20" s="452"/>
    </row>
    <row r="21" spans="1:18" s="4" customFormat="1" ht="19.5" customHeight="1">
      <c r="A21" s="5"/>
      <c r="B21" s="255"/>
      <c r="C21" s="140"/>
      <c r="D21" s="140"/>
      <c r="E21" s="452"/>
      <c r="P21" s="22"/>
      <c r="Q21" s="61"/>
      <c r="R21" s="61"/>
    </row>
    <row r="22" spans="1:18" s="4" customFormat="1" ht="19.5" customHeight="1">
      <c r="A22" s="5"/>
      <c r="B22" s="255"/>
      <c r="C22" s="140"/>
      <c r="D22" s="140"/>
      <c r="E22" s="452"/>
      <c r="P22" s="22"/>
      <c r="Q22" s="61"/>
      <c r="R22" s="61"/>
    </row>
    <row r="23" spans="1:18" ht="15.75">
      <c r="P23" s="22"/>
      <c r="Q23" s="61"/>
      <c r="R23" s="61"/>
    </row>
    <row r="24" spans="1:18" ht="15.75">
      <c r="P24" s="22"/>
      <c r="Q24" s="61"/>
      <c r="R24" s="61"/>
    </row>
    <row r="25" spans="1:18" ht="15.75">
      <c r="P25" s="22"/>
      <c r="Q25" s="61"/>
      <c r="R25" s="61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83"/>
  <sheetViews>
    <sheetView view="pageBreakPreview" zoomScale="90" zoomScaleSheetLayoutView="90" zoomScalePageLayoutView="80" workbookViewId="0">
      <selection activeCell="N5" sqref="N5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71" customFormat="1" ht="15">
      <c r="A1" s="4"/>
      <c r="B1" s="39"/>
      <c r="C1" s="13"/>
      <c r="D1" s="13"/>
      <c r="E1" s="13"/>
      <c r="F1" s="13"/>
      <c r="G1" s="13"/>
      <c r="H1" s="13"/>
      <c r="I1" s="13"/>
      <c r="J1" s="13"/>
      <c r="K1" s="72"/>
      <c r="L1" s="72"/>
      <c r="M1" s="72"/>
    </row>
    <row r="2" spans="1:13" ht="34.5" customHeight="1" thickBot="1">
      <c r="A2" s="742" t="s">
        <v>375</v>
      </c>
      <c r="B2" s="742"/>
      <c r="C2" s="742"/>
      <c r="D2" s="742"/>
      <c r="E2" s="742"/>
      <c r="F2" s="742"/>
      <c r="G2" s="742"/>
      <c r="H2" s="742"/>
      <c r="I2" s="742"/>
      <c r="J2" s="742"/>
      <c r="K2" s="113"/>
      <c r="L2" s="21"/>
      <c r="M2" s="21"/>
    </row>
    <row r="3" spans="1:13" ht="22.5" customHeight="1" thickBot="1">
      <c r="A3" s="752"/>
      <c r="B3" s="745" t="s">
        <v>159</v>
      </c>
      <c r="C3" s="746"/>
      <c r="D3" s="747"/>
      <c r="E3" s="745" t="s">
        <v>65</v>
      </c>
      <c r="F3" s="746"/>
      <c r="G3" s="747"/>
      <c r="H3" s="755" t="s">
        <v>31</v>
      </c>
      <c r="I3" s="746"/>
      <c r="J3" s="747"/>
      <c r="K3" s="19"/>
      <c r="L3" s="21"/>
      <c r="M3" s="21"/>
    </row>
    <row r="4" spans="1:13" ht="14.25">
      <c r="A4" s="753"/>
      <c r="B4" s="756" t="s">
        <v>27</v>
      </c>
      <c r="C4" s="735" t="s">
        <v>32</v>
      </c>
      <c r="D4" s="743" t="s">
        <v>429</v>
      </c>
      <c r="E4" s="748" t="s">
        <v>27</v>
      </c>
      <c r="F4" s="750" t="s">
        <v>32</v>
      </c>
      <c r="G4" s="751" t="s">
        <v>429</v>
      </c>
      <c r="H4" s="733" t="s">
        <v>27</v>
      </c>
      <c r="I4" s="735" t="s">
        <v>32</v>
      </c>
      <c r="J4" s="743" t="s">
        <v>429</v>
      </c>
      <c r="K4" s="20"/>
      <c r="L4" s="20"/>
      <c r="M4" s="20"/>
    </row>
    <row r="5" spans="1:13" ht="57.75" customHeight="1" thickBot="1">
      <c r="A5" s="754"/>
      <c r="B5" s="749"/>
      <c r="C5" s="736"/>
      <c r="D5" s="744"/>
      <c r="E5" s="749"/>
      <c r="F5" s="736"/>
      <c r="G5" s="744"/>
      <c r="H5" s="734"/>
      <c r="I5" s="736"/>
      <c r="J5" s="744"/>
      <c r="K5" s="20"/>
      <c r="L5" s="20"/>
      <c r="M5" s="20"/>
    </row>
    <row r="6" spans="1:13" ht="18" hidden="1" customHeight="1">
      <c r="A6" s="141" t="s">
        <v>10</v>
      </c>
      <c r="B6" s="142">
        <v>2679.4</v>
      </c>
      <c r="C6" s="143">
        <v>101.1</v>
      </c>
      <c r="D6" s="144">
        <v>101.1</v>
      </c>
      <c r="E6" s="142">
        <v>1662.34</v>
      </c>
      <c r="F6" s="145">
        <f>E6/1645.8*100</f>
        <v>101.00498237938996</v>
      </c>
      <c r="G6" s="146">
        <f t="shared" ref="G6:G11" si="0">E6/1645.8*100</f>
        <v>101.00498237938996</v>
      </c>
      <c r="H6" s="142">
        <v>1506.8</v>
      </c>
      <c r="I6" s="143">
        <v>102.2</v>
      </c>
      <c r="J6" s="144">
        <v>102.2</v>
      </c>
      <c r="K6" s="20"/>
      <c r="L6" s="20"/>
      <c r="M6" s="20"/>
    </row>
    <row r="7" spans="1:13" ht="18" hidden="1" customHeight="1">
      <c r="A7" s="147" t="s">
        <v>11</v>
      </c>
      <c r="B7" s="148">
        <v>2703.1</v>
      </c>
      <c r="C7" s="149">
        <v>100.9</v>
      </c>
      <c r="D7" s="150">
        <v>102</v>
      </c>
      <c r="E7" s="148">
        <v>1671.55</v>
      </c>
      <c r="F7" s="151">
        <f t="shared" ref="F7:F12" si="1">E7/E6*100</f>
        <v>100.55403828338368</v>
      </c>
      <c r="G7" s="152">
        <f t="shared" si="0"/>
        <v>101.56458864989671</v>
      </c>
      <c r="H7" s="148">
        <v>1524.3</v>
      </c>
      <c r="I7" s="149">
        <v>101.2</v>
      </c>
      <c r="J7" s="150">
        <v>103.4</v>
      </c>
      <c r="K7" s="20"/>
      <c r="L7" s="20"/>
      <c r="M7" s="20"/>
    </row>
    <row r="8" spans="1:13" ht="18" hidden="1" customHeight="1">
      <c r="A8" s="147" t="s">
        <v>12</v>
      </c>
      <c r="B8" s="148">
        <v>2800.3</v>
      </c>
      <c r="C8" s="149">
        <v>103.6</v>
      </c>
      <c r="D8" s="150">
        <v>105.6</v>
      </c>
      <c r="E8" s="148">
        <v>1684.83</v>
      </c>
      <c r="F8" s="151">
        <f t="shared" si="1"/>
        <v>100.79447219646435</v>
      </c>
      <c r="G8" s="152">
        <f t="shared" si="0"/>
        <v>102.37149106817354</v>
      </c>
      <c r="H8" s="148">
        <v>1542.5</v>
      </c>
      <c r="I8" s="149">
        <v>101.2</v>
      </c>
      <c r="J8" s="150">
        <v>104.7</v>
      </c>
      <c r="K8" s="20"/>
      <c r="L8" s="20"/>
      <c r="M8" s="20"/>
    </row>
    <row r="9" spans="1:13" ht="18" hidden="1" customHeight="1">
      <c r="A9" s="147" t="s">
        <v>13</v>
      </c>
      <c r="B9" s="148">
        <v>2903.6</v>
      </c>
      <c r="C9" s="149">
        <v>103.7</v>
      </c>
      <c r="D9" s="150">
        <v>109.5</v>
      </c>
      <c r="E9" s="148">
        <v>1703.7</v>
      </c>
      <c r="F9" s="151">
        <f t="shared" si="1"/>
        <v>101.11999430209578</v>
      </c>
      <c r="G9" s="152">
        <f t="shared" si="0"/>
        <v>103.51804593510757</v>
      </c>
      <c r="H9" s="148">
        <v>1555.4</v>
      </c>
      <c r="I9" s="149">
        <v>100.8</v>
      </c>
      <c r="J9" s="150">
        <v>105.5</v>
      </c>
      <c r="K9" s="20"/>
      <c r="L9" s="19"/>
      <c r="M9" s="19"/>
    </row>
    <row r="10" spans="1:13" ht="18" hidden="1" customHeight="1">
      <c r="A10" s="147" t="s">
        <v>14</v>
      </c>
      <c r="B10" s="148">
        <v>2944.1</v>
      </c>
      <c r="C10" s="149">
        <v>101.4</v>
      </c>
      <c r="D10" s="150">
        <v>111.1</v>
      </c>
      <c r="E10" s="148">
        <v>1752.4</v>
      </c>
      <c r="F10" s="151">
        <f t="shared" si="1"/>
        <v>102.85848447496626</v>
      </c>
      <c r="G10" s="152">
        <f t="shared" si="0"/>
        <v>106.47709320695104</v>
      </c>
      <c r="H10" s="148">
        <v>1589.8</v>
      </c>
      <c r="I10" s="149">
        <v>102.2</v>
      </c>
      <c r="J10" s="150">
        <v>107.9</v>
      </c>
      <c r="K10" s="13"/>
      <c r="L10" s="13"/>
      <c r="M10" s="13"/>
    </row>
    <row r="11" spans="1:13" ht="18" hidden="1" customHeight="1">
      <c r="A11" s="147" t="s">
        <v>15</v>
      </c>
      <c r="B11" s="148">
        <v>2989.1</v>
      </c>
      <c r="C11" s="149">
        <v>101.5</v>
      </c>
      <c r="D11" s="150">
        <v>112.8</v>
      </c>
      <c r="E11" s="148">
        <v>1769.4</v>
      </c>
      <c r="F11" s="151">
        <f t="shared" si="1"/>
        <v>100.97009815110705</v>
      </c>
      <c r="G11" s="152">
        <f t="shared" si="0"/>
        <v>107.5100255195042</v>
      </c>
      <c r="H11" s="148">
        <v>1666.3</v>
      </c>
      <c r="I11" s="149">
        <v>102.2</v>
      </c>
      <c r="J11" s="150">
        <v>113.1</v>
      </c>
      <c r="K11" s="13"/>
      <c r="L11" s="13"/>
      <c r="M11" s="13"/>
    </row>
    <row r="12" spans="1:13" ht="18" hidden="1" customHeight="1">
      <c r="A12" s="147" t="s">
        <v>142</v>
      </c>
      <c r="B12" s="148">
        <v>2970.1</v>
      </c>
      <c r="C12" s="149">
        <v>99.4</v>
      </c>
      <c r="D12" s="150">
        <v>112</v>
      </c>
      <c r="E12" s="148">
        <v>1775.6</v>
      </c>
      <c r="F12" s="151">
        <f t="shared" si="1"/>
        <v>100.35040126596586</v>
      </c>
      <c r="G12" s="152">
        <f>E12/1645.8*100</f>
        <v>107.88674200996475</v>
      </c>
      <c r="H12" s="148">
        <v>1726.5</v>
      </c>
      <c r="I12" s="151">
        <f t="shared" ref="I12:I18" si="2">H12/H11*100</f>
        <v>103.61279481485927</v>
      </c>
      <c r="J12" s="152">
        <f>H12/1473.8*100</f>
        <v>117.14615280227983</v>
      </c>
      <c r="K12" s="13"/>
      <c r="L12" s="13"/>
      <c r="M12" s="13"/>
    </row>
    <row r="13" spans="1:13" ht="18" hidden="1" customHeight="1">
      <c r="A13" s="147" t="s">
        <v>153</v>
      </c>
      <c r="B13" s="148">
        <v>2889.4</v>
      </c>
      <c r="C13" s="151">
        <f t="shared" ref="C13:C18" si="3">B13/B12*100</f>
        <v>97.282919767011222</v>
      </c>
      <c r="D13" s="153">
        <f>B13/2650.25*100</f>
        <v>109.0236770116027</v>
      </c>
      <c r="E13" s="148">
        <v>1783.1</v>
      </c>
      <c r="F13" s="151">
        <f t="shared" ref="F13:F18" si="4">E13/E12*100</f>
        <v>100.42239243072764</v>
      </c>
      <c r="G13" s="152">
        <f>E13/1645.8*100</f>
        <v>108.3424474419735</v>
      </c>
      <c r="H13" s="148">
        <v>1656.9</v>
      </c>
      <c r="I13" s="151">
        <f t="shared" si="2"/>
        <v>95.968722849695922</v>
      </c>
      <c r="J13" s="152">
        <f>H13/1473.8*100</f>
        <v>112.42366671190123</v>
      </c>
      <c r="K13" s="13"/>
      <c r="L13" s="13"/>
      <c r="M13" s="13"/>
    </row>
    <row r="14" spans="1:13" ht="18" hidden="1" customHeight="1">
      <c r="A14" s="154" t="s">
        <v>160</v>
      </c>
      <c r="B14" s="155">
        <v>2726.8</v>
      </c>
      <c r="C14" s="156">
        <f t="shared" si="3"/>
        <v>94.372534090122514</v>
      </c>
      <c r="D14" s="157">
        <f>B14/2650.25*100</f>
        <v>102.88840675407982</v>
      </c>
      <c r="E14" s="155">
        <v>1718.9</v>
      </c>
      <c r="F14" s="156">
        <f t="shared" si="4"/>
        <v>96.399528910324733</v>
      </c>
      <c r="G14" s="158">
        <f>E14/1645.8*100</f>
        <v>104.44160894397862</v>
      </c>
      <c r="H14" s="155">
        <v>1640.4</v>
      </c>
      <c r="I14" s="156">
        <f t="shared" si="2"/>
        <v>99.004164403403948</v>
      </c>
      <c r="J14" s="158">
        <f>H14/1473.8*100</f>
        <v>111.30411181978559</v>
      </c>
      <c r="K14" s="13"/>
      <c r="L14" s="13"/>
      <c r="M14" s="13"/>
    </row>
    <row r="15" spans="1:13" ht="18" hidden="1" customHeight="1">
      <c r="A15" s="154" t="s">
        <v>161</v>
      </c>
      <c r="B15" s="155">
        <v>2842.3</v>
      </c>
      <c r="C15" s="156">
        <f t="shared" si="3"/>
        <v>104.23573419392696</v>
      </c>
      <c r="D15" s="157">
        <f>B15/2650.25*100</f>
        <v>107.24648618054901</v>
      </c>
      <c r="E15" s="155">
        <v>1788.9</v>
      </c>
      <c r="F15" s="156">
        <f t="shared" si="4"/>
        <v>104.07237186572809</v>
      </c>
      <c r="G15" s="158">
        <f>E15/1645.8*100</f>
        <v>108.69485964272695</v>
      </c>
      <c r="H15" s="155">
        <v>1706.3</v>
      </c>
      <c r="I15" s="156">
        <f t="shared" si="2"/>
        <v>104.01731285052425</v>
      </c>
      <c r="J15" s="158">
        <f>H15/1473.8*100</f>
        <v>115.77554620708372</v>
      </c>
      <c r="K15" s="13"/>
      <c r="L15" s="13"/>
      <c r="M15" s="13"/>
    </row>
    <row r="16" spans="1:13" ht="18" hidden="1" customHeight="1" thickBot="1">
      <c r="A16" s="154" t="s">
        <v>166</v>
      </c>
      <c r="B16" s="155">
        <v>2955.4</v>
      </c>
      <c r="C16" s="156">
        <f t="shared" si="3"/>
        <v>103.97917179748795</v>
      </c>
      <c r="D16" s="157">
        <f>B16/2650.25*100</f>
        <v>111.51400811244223</v>
      </c>
      <c r="E16" s="155">
        <v>1847.5</v>
      </c>
      <c r="F16" s="156">
        <f t="shared" si="4"/>
        <v>103.27575605120465</v>
      </c>
      <c r="G16" s="158">
        <f>E16/1645.8*100</f>
        <v>112.25543808482198</v>
      </c>
      <c r="H16" s="155">
        <v>1754.5</v>
      </c>
      <c r="I16" s="156">
        <f t="shared" si="2"/>
        <v>102.82482564613491</v>
      </c>
      <c r="J16" s="158">
        <f>H16/1473.8*100</f>
        <v>119.04600352829422</v>
      </c>
      <c r="K16" s="13"/>
      <c r="L16" s="13"/>
      <c r="M16" s="13"/>
    </row>
    <row r="17" spans="1:13" ht="18" hidden="1" customHeight="1">
      <c r="A17" s="159" t="s">
        <v>168</v>
      </c>
      <c r="B17" s="142">
        <v>3026.4</v>
      </c>
      <c r="C17" s="145">
        <f t="shared" si="3"/>
        <v>102.40238208025987</v>
      </c>
      <c r="D17" s="160">
        <f>B17/B17*100</f>
        <v>100</v>
      </c>
      <c r="E17" s="161">
        <v>1922.04</v>
      </c>
      <c r="F17" s="145">
        <f t="shared" si="4"/>
        <v>104.03464140730716</v>
      </c>
      <c r="G17" s="146">
        <f>E17/E17*100</f>
        <v>100</v>
      </c>
      <c r="H17" s="161">
        <v>1802</v>
      </c>
      <c r="I17" s="145">
        <f t="shared" si="2"/>
        <v>102.70732402393845</v>
      </c>
      <c r="J17" s="146">
        <f>H17/H17*100</f>
        <v>100</v>
      </c>
      <c r="K17" s="13"/>
      <c r="L17" s="13"/>
      <c r="M17" s="13"/>
    </row>
    <row r="18" spans="1:13" ht="18" hidden="1" customHeight="1">
      <c r="A18" s="162" t="s">
        <v>10</v>
      </c>
      <c r="B18" s="163">
        <v>3049.23</v>
      </c>
      <c r="C18" s="156">
        <f t="shared" si="3"/>
        <v>100.75436161776368</v>
      </c>
      <c r="D18" s="157">
        <f>B18/B17*100</f>
        <v>100.75436161776368</v>
      </c>
      <c r="E18" s="163">
        <v>2038.6</v>
      </c>
      <c r="F18" s="156">
        <f t="shared" si="4"/>
        <v>106.06438991904434</v>
      </c>
      <c r="G18" s="158">
        <f>E18/1922*100</f>
        <v>106.06659729448491</v>
      </c>
      <c r="H18" s="163">
        <v>1880</v>
      </c>
      <c r="I18" s="156">
        <f t="shared" si="2"/>
        <v>104.32852386237515</v>
      </c>
      <c r="J18" s="158">
        <f>H18/1802*100</f>
        <v>104.32852386237515</v>
      </c>
      <c r="K18" s="13"/>
      <c r="L18" s="13"/>
      <c r="M18" s="13"/>
    </row>
    <row r="19" spans="1:13" ht="18" hidden="1" customHeight="1">
      <c r="A19" s="162" t="s">
        <v>11</v>
      </c>
      <c r="B19" s="163">
        <v>3222.24</v>
      </c>
      <c r="C19" s="156">
        <f t="shared" ref="C19:C24" si="5">B19/B18*100</f>
        <v>105.67389144144586</v>
      </c>
      <c r="D19" s="157">
        <f>B19/B17*100</f>
        <v>106.4710547184774</v>
      </c>
      <c r="E19" s="163">
        <v>2109.6</v>
      </c>
      <c r="F19" s="156">
        <f t="shared" ref="F19:F24" si="6">E19/E18*100</f>
        <v>103.48278230157952</v>
      </c>
      <c r="G19" s="158">
        <f>E19/E17*100</f>
        <v>109.75838171942311</v>
      </c>
      <c r="H19" s="163">
        <v>1941</v>
      </c>
      <c r="I19" s="156">
        <f t="shared" ref="I19:I24" si="7">H19/H18*100</f>
        <v>103.24468085106382</v>
      </c>
      <c r="J19" s="158">
        <f>H19/H17*100</f>
        <v>107.71365149833518</v>
      </c>
      <c r="K19" s="13"/>
      <c r="L19" s="13"/>
      <c r="M19" s="13"/>
    </row>
    <row r="20" spans="1:13" ht="18" hidden="1" customHeight="1">
      <c r="A20" s="162" t="s">
        <v>12</v>
      </c>
      <c r="B20" s="163">
        <v>3317.51</v>
      </c>
      <c r="C20" s="156">
        <f t="shared" si="5"/>
        <v>102.95663885992354</v>
      </c>
      <c r="D20" s="157">
        <f>B20/B17*100</f>
        <v>109.61901929685436</v>
      </c>
      <c r="E20" s="163">
        <v>2179.4</v>
      </c>
      <c r="F20" s="156">
        <f t="shared" si="6"/>
        <v>103.3086841107319</v>
      </c>
      <c r="G20" s="158">
        <f>E20/E17*100</f>
        <v>113.38993985557013</v>
      </c>
      <c r="H20" s="163">
        <v>1993.5</v>
      </c>
      <c r="I20" s="156">
        <f t="shared" si="7"/>
        <v>102.7047913446677</v>
      </c>
      <c r="J20" s="158">
        <f>H20/H17*100</f>
        <v>110.62708102108768</v>
      </c>
      <c r="K20" s="13"/>
      <c r="L20" s="13"/>
      <c r="M20" s="13"/>
    </row>
    <row r="21" spans="1:13" ht="16.5" hidden="1" customHeight="1">
      <c r="A21" s="164" t="s">
        <v>13</v>
      </c>
      <c r="B21" s="163">
        <v>3437.04</v>
      </c>
      <c r="C21" s="156">
        <f t="shared" si="5"/>
        <v>103.60300345741234</v>
      </c>
      <c r="D21" s="157">
        <f>B21/B17*100</f>
        <v>113.56859635210151</v>
      </c>
      <c r="E21" s="163">
        <v>2274.83</v>
      </c>
      <c r="F21" s="156">
        <f t="shared" si="6"/>
        <v>104.37872809030007</v>
      </c>
      <c r="G21" s="158">
        <f>E21/E17*100</f>
        <v>118.35497700360034</v>
      </c>
      <c r="H21" s="155">
        <v>2070.3000000000002</v>
      </c>
      <c r="I21" s="156">
        <f t="shared" si="7"/>
        <v>103.85252069224981</v>
      </c>
      <c r="J21" s="158">
        <f>H21/H17*100</f>
        <v>114.88901220865706</v>
      </c>
      <c r="K21" s="13"/>
      <c r="L21" s="13"/>
      <c r="M21" s="13"/>
    </row>
    <row r="22" spans="1:13" ht="16.5" hidden="1" customHeight="1">
      <c r="A22" s="165" t="s">
        <v>14</v>
      </c>
      <c r="B22" s="166">
        <v>3674.67</v>
      </c>
      <c r="C22" s="151">
        <f t="shared" si="5"/>
        <v>106.91379791913972</v>
      </c>
      <c r="D22" s="153">
        <f>B22/B17*100</f>
        <v>121.42049960348929</v>
      </c>
      <c r="E22" s="166">
        <v>2357.1</v>
      </c>
      <c r="F22" s="151">
        <f t="shared" si="6"/>
        <v>103.61653398275914</v>
      </c>
      <c r="G22" s="152">
        <f>E22/E17*100</f>
        <v>122.63532496722232</v>
      </c>
      <c r="H22" s="148">
        <v>2155.1999999999998</v>
      </c>
      <c r="I22" s="151">
        <f t="shared" si="7"/>
        <v>104.10085494855817</v>
      </c>
      <c r="J22" s="152">
        <f>H22/H17*100</f>
        <v>119.60044395116536</v>
      </c>
      <c r="K22" s="13"/>
      <c r="L22" s="13"/>
      <c r="M22" s="13"/>
    </row>
    <row r="23" spans="1:13" ht="16.5" hidden="1" customHeight="1">
      <c r="A23" s="164" t="s">
        <v>15</v>
      </c>
      <c r="B23" s="163">
        <v>3705.87</v>
      </c>
      <c r="C23" s="156">
        <f t="shared" si="5"/>
        <v>100.84905583358506</v>
      </c>
      <c r="D23" s="157">
        <f>B23/B17*100</f>
        <v>122.45142743854083</v>
      </c>
      <c r="E23" s="163">
        <v>2355.83</v>
      </c>
      <c r="F23" s="156">
        <f t="shared" si="6"/>
        <v>99.946120232489079</v>
      </c>
      <c r="G23" s="158">
        <f>E23/E17*100</f>
        <v>122.56924933924371</v>
      </c>
      <c r="H23" s="155">
        <v>2173.9</v>
      </c>
      <c r="I23" s="156">
        <f t="shared" si="7"/>
        <v>100.86766889383819</v>
      </c>
      <c r="J23" s="158">
        <f>H23/H17*100</f>
        <v>120.63817980022198</v>
      </c>
      <c r="K23" s="13"/>
      <c r="L23" s="13"/>
      <c r="M23" s="13"/>
    </row>
    <row r="24" spans="1:13" ht="16.5" hidden="1" customHeight="1">
      <c r="A24" s="164" t="s">
        <v>142</v>
      </c>
      <c r="B24" s="163">
        <v>3734.85</v>
      </c>
      <c r="C24" s="156">
        <f t="shared" si="5"/>
        <v>100.78200260667536</v>
      </c>
      <c r="D24" s="157">
        <f>B24/B17*100</f>
        <v>123.40900079302139</v>
      </c>
      <c r="E24" s="163">
        <v>2382.3000000000002</v>
      </c>
      <c r="F24" s="156">
        <f t="shared" si="6"/>
        <v>101.12359550561798</v>
      </c>
      <c r="G24" s="158">
        <f>E24/E17*100</f>
        <v>123.94643191608917</v>
      </c>
      <c r="H24" s="155">
        <v>2147.4</v>
      </c>
      <c r="I24" s="156">
        <f t="shared" si="7"/>
        <v>98.780992685956122</v>
      </c>
      <c r="J24" s="158">
        <f>H24/H17*100</f>
        <v>119.16759156492786</v>
      </c>
      <c r="K24" s="13"/>
      <c r="L24" s="13"/>
      <c r="M24" s="13"/>
    </row>
    <row r="25" spans="1:13" ht="16.5" hidden="1" customHeight="1">
      <c r="A25" s="164" t="s">
        <v>153</v>
      </c>
      <c r="B25" s="166">
        <v>3311.01</v>
      </c>
      <c r="C25" s="151">
        <f t="shared" ref="C25:C32" si="8">B25/B24*100</f>
        <v>88.651753082453126</v>
      </c>
      <c r="D25" s="153">
        <f>B25/B17*100</f>
        <v>109.40424266455196</v>
      </c>
      <c r="E25" s="166">
        <v>2262.54</v>
      </c>
      <c r="F25" s="151">
        <f t="shared" ref="F25:F35" si="9">E25/E24*100</f>
        <v>94.972925324266456</v>
      </c>
      <c r="G25" s="152">
        <f>E25/E17*100</f>
        <v>117.71555222576013</v>
      </c>
      <c r="H25" s="148">
        <v>2068.1</v>
      </c>
      <c r="I25" s="151">
        <f t="shared" ref="I25:I32" si="10">H25/H24*100</f>
        <v>96.307162149576214</v>
      </c>
      <c r="J25" s="152">
        <f>H25/H17*100</f>
        <v>114.76692563817979</v>
      </c>
      <c r="K25" s="13"/>
      <c r="L25" s="13"/>
      <c r="M25" s="13"/>
    </row>
    <row r="26" spans="1:13" ht="16.5" hidden="1" customHeight="1">
      <c r="A26" s="164" t="s">
        <v>160</v>
      </c>
      <c r="B26" s="163">
        <v>3270.26</v>
      </c>
      <c r="C26" s="156">
        <f t="shared" si="8"/>
        <v>98.769257718943777</v>
      </c>
      <c r="D26" s="157">
        <f>B26/B17*100</f>
        <v>108.05775839280993</v>
      </c>
      <c r="E26" s="163">
        <v>2196.8000000000002</v>
      </c>
      <c r="F26" s="156">
        <f t="shared" si="9"/>
        <v>97.094416010324693</v>
      </c>
      <c r="G26" s="158">
        <f>E26/E17*100</f>
        <v>114.29522798693057</v>
      </c>
      <c r="H26" s="155">
        <v>2037.8</v>
      </c>
      <c r="I26" s="156">
        <f t="shared" si="10"/>
        <v>98.534887094434509</v>
      </c>
      <c r="J26" s="158">
        <f>H26/H17*100</f>
        <v>113.08546059933407</v>
      </c>
      <c r="K26" s="13"/>
      <c r="L26" s="13"/>
      <c r="M26" s="13"/>
    </row>
    <row r="27" spans="1:13" ht="16.5" hidden="1" customHeight="1">
      <c r="A27" s="164" t="s">
        <v>161</v>
      </c>
      <c r="B27" s="163">
        <v>3404.45</v>
      </c>
      <c r="C27" s="156">
        <f t="shared" si="8"/>
        <v>104.10334346504557</v>
      </c>
      <c r="D27" s="157">
        <f>B27/B17*100</f>
        <v>112.49173936029607</v>
      </c>
      <c r="E27" s="163">
        <v>2201.81</v>
      </c>
      <c r="F27" s="156">
        <f t="shared" si="9"/>
        <v>100.22805899490166</v>
      </c>
      <c r="G27" s="158">
        <f>E27/E17*100</f>
        <v>114.55588853509812</v>
      </c>
      <c r="H27" s="155">
        <v>2066.8000000000002</v>
      </c>
      <c r="I27" s="156">
        <f t="shared" si="10"/>
        <v>101.42310334674652</v>
      </c>
      <c r="J27" s="158">
        <f>H27/H17*100</f>
        <v>114.69478357380689</v>
      </c>
      <c r="K27" s="13"/>
      <c r="L27" s="13"/>
      <c r="M27" s="13"/>
    </row>
    <row r="28" spans="1:13" ht="16.5" hidden="1" customHeight="1" thickBot="1">
      <c r="A28" s="164" t="s">
        <v>166</v>
      </c>
      <c r="B28" s="163">
        <v>3476.63</v>
      </c>
      <c r="C28" s="156">
        <f>B28/B27*100</f>
        <v>102.12016625299241</v>
      </c>
      <c r="D28" s="157">
        <f>B28/B17*100</f>
        <v>114.87675125561722</v>
      </c>
      <c r="E28" s="163">
        <v>2225.09</v>
      </c>
      <c r="F28" s="156">
        <f>E28/E27*100</f>
        <v>101.05731193881398</v>
      </c>
      <c r="G28" s="158">
        <f>E28/E17*100</f>
        <v>115.76710162119417</v>
      </c>
      <c r="H28" s="155">
        <v>2093.5</v>
      </c>
      <c r="I28" s="156">
        <f>H28/H27*100</f>
        <v>101.2918521385717</v>
      </c>
      <c r="J28" s="158">
        <f>H28/H17*100</f>
        <v>116.1764705882353</v>
      </c>
      <c r="K28" s="13"/>
      <c r="L28" s="13"/>
      <c r="M28" s="13"/>
    </row>
    <row r="29" spans="1:13" ht="16.5" hidden="1" customHeight="1">
      <c r="A29" s="167" t="s">
        <v>201</v>
      </c>
      <c r="B29" s="161">
        <v>3437.58</v>
      </c>
      <c r="C29" s="145">
        <f>B29/B28*100</f>
        <v>98.876785852966805</v>
      </c>
      <c r="D29" s="146">
        <v>120.1</v>
      </c>
      <c r="E29" s="168">
        <v>2241.8000000000002</v>
      </c>
      <c r="F29" s="145">
        <f>E29/E28*100</f>
        <v>100.75098085920121</v>
      </c>
      <c r="G29" s="169">
        <f>E29/E17*100</f>
        <v>116.63649039562134</v>
      </c>
      <c r="H29" s="170">
        <v>2116.4</v>
      </c>
      <c r="I29" s="145">
        <f>H29/H28*100</f>
        <v>101.09386195366612</v>
      </c>
      <c r="J29" s="146">
        <f>H29/H17*100</f>
        <v>117.44728079911211</v>
      </c>
      <c r="K29" s="13"/>
      <c r="L29" s="13"/>
      <c r="M29" s="13"/>
    </row>
    <row r="30" spans="1:13" ht="16.5" hidden="1" customHeight="1">
      <c r="A30" s="171" t="s">
        <v>10</v>
      </c>
      <c r="B30" s="166">
        <v>3458.68</v>
      </c>
      <c r="C30" s="151">
        <f>B30/B29*100</f>
        <v>100.61380389692749</v>
      </c>
      <c r="D30" s="152">
        <f t="shared" ref="D30:D35" si="11">B30/B$29*100</f>
        <v>100.61380389692749</v>
      </c>
      <c r="E30" s="172">
        <v>2295.15</v>
      </c>
      <c r="F30" s="151">
        <f>E30/E29*100</f>
        <v>102.37978410206084</v>
      </c>
      <c r="G30" s="173">
        <f t="shared" ref="G30:G35" si="12">E30/E$29*100</f>
        <v>102.37978410206084</v>
      </c>
      <c r="H30" s="148">
        <v>2159.42</v>
      </c>
      <c r="I30" s="151">
        <f>H30/H29*100</f>
        <v>102.03269703269704</v>
      </c>
      <c r="J30" s="152">
        <f t="shared" ref="J30:J35" si="13">H30/H$29*100</f>
        <v>102.03269703269704</v>
      </c>
      <c r="K30" s="13"/>
      <c r="L30" s="13"/>
      <c r="M30" s="13"/>
    </row>
    <row r="31" spans="1:13" ht="16.5" hidden="1" customHeight="1">
      <c r="A31" s="171" t="s">
        <v>11</v>
      </c>
      <c r="B31" s="166">
        <v>3610.8</v>
      </c>
      <c r="C31" s="151">
        <f t="shared" si="8"/>
        <v>104.39820972162792</v>
      </c>
      <c r="D31" s="152">
        <f t="shared" si="11"/>
        <v>105.0390100012218</v>
      </c>
      <c r="E31" s="172">
        <v>2360.09</v>
      </c>
      <c r="F31" s="151">
        <f t="shared" si="9"/>
        <v>102.82944469860358</v>
      </c>
      <c r="G31" s="173">
        <f t="shared" si="12"/>
        <v>105.27656347577839</v>
      </c>
      <c r="H31" s="148">
        <v>2190.87</v>
      </c>
      <c r="I31" s="151">
        <f t="shared" si="10"/>
        <v>101.45640959146436</v>
      </c>
      <c r="J31" s="152">
        <f t="shared" si="13"/>
        <v>103.51871101871102</v>
      </c>
      <c r="K31" s="13"/>
      <c r="L31" s="13"/>
      <c r="M31" s="13"/>
    </row>
    <row r="32" spans="1:13" ht="16.5" hidden="1" customHeight="1">
      <c r="A32" s="171" t="s">
        <v>12</v>
      </c>
      <c r="B32" s="166">
        <v>3757.48</v>
      </c>
      <c r="C32" s="151">
        <f t="shared" si="8"/>
        <v>104.06225767143016</v>
      </c>
      <c r="D32" s="152">
        <f t="shared" si="11"/>
        <v>109.30596524299072</v>
      </c>
      <c r="E32" s="172">
        <v>2423.02</v>
      </c>
      <c r="F32" s="151">
        <f t="shared" si="9"/>
        <v>102.66642373807777</v>
      </c>
      <c r="G32" s="173">
        <f t="shared" si="12"/>
        <v>108.08368275492906</v>
      </c>
      <c r="H32" s="148">
        <v>2204.0500000000002</v>
      </c>
      <c r="I32" s="151">
        <f t="shared" si="10"/>
        <v>100.60158749720432</v>
      </c>
      <c r="J32" s="152">
        <f t="shared" si="13"/>
        <v>104.14146664146664</v>
      </c>
      <c r="K32" s="13"/>
      <c r="L32" s="13"/>
      <c r="M32" s="13"/>
    </row>
    <row r="33" spans="1:13" ht="16.5" hidden="1" customHeight="1">
      <c r="A33" s="171" t="s">
        <v>13</v>
      </c>
      <c r="B33" s="166">
        <v>3814.09</v>
      </c>
      <c r="C33" s="151">
        <f t="shared" ref="C33:C38" si="14">B33/B32*100</f>
        <v>101.50659484548154</v>
      </c>
      <c r="D33" s="152">
        <f t="shared" si="11"/>
        <v>110.95276328114548</v>
      </c>
      <c r="E33" s="172">
        <v>2406.36</v>
      </c>
      <c r="F33" s="151">
        <f t="shared" si="9"/>
        <v>99.312428291966228</v>
      </c>
      <c r="G33" s="173">
        <f t="shared" si="12"/>
        <v>107.34052993130521</v>
      </c>
      <c r="H33" s="148">
        <v>2212.92</v>
      </c>
      <c r="I33" s="151">
        <f t="shared" ref="I33:I38" si="15">H33/H32*100</f>
        <v>100.40244096095823</v>
      </c>
      <c r="J33" s="152">
        <f t="shared" si="13"/>
        <v>104.56057456057455</v>
      </c>
      <c r="K33" s="13"/>
      <c r="L33" s="13"/>
      <c r="M33" s="13"/>
    </row>
    <row r="34" spans="1:13" ht="16.5" hidden="1" customHeight="1">
      <c r="A34" s="174" t="s">
        <v>14</v>
      </c>
      <c r="B34" s="163">
        <v>3947.2</v>
      </c>
      <c r="C34" s="156">
        <f t="shared" si="14"/>
        <v>103.48995435346306</v>
      </c>
      <c r="D34" s="158">
        <f t="shared" si="11"/>
        <v>114.82496407356338</v>
      </c>
      <c r="E34" s="175">
        <v>2406.1</v>
      </c>
      <c r="F34" s="176">
        <f t="shared" si="9"/>
        <v>99.989195299123978</v>
      </c>
      <c r="G34" s="177">
        <f t="shared" si="12"/>
        <v>107.32893210812739</v>
      </c>
      <c r="H34" s="178">
        <v>2240.4</v>
      </c>
      <c r="I34" s="156">
        <f t="shared" si="15"/>
        <v>101.2417981671276</v>
      </c>
      <c r="J34" s="158">
        <f t="shared" si="13"/>
        <v>105.85900585900585</v>
      </c>
      <c r="K34" s="13"/>
      <c r="L34" s="13"/>
      <c r="M34" s="13"/>
    </row>
    <row r="35" spans="1:13" ht="16.5" hidden="1" customHeight="1">
      <c r="A35" s="171" t="s">
        <v>15</v>
      </c>
      <c r="B35" s="166">
        <v>3926.3</v>
      </c>
      <c r="C35" s="151">
        <f t="shared" si="14"/>
        <v>99.470510741791657</v>
      </c>
      <c r="D35" s="152">
        <f t="shared" si="11"/>
        <v>114.21697822305228</v>
      </c>
      <c r="E35" s="172">
        <v>2410.9299999999998</v>
      </c>
      <c r="F35" s="179">
        <f t="shared" si="9"/>
        <v>100.20073978637629</v>
      </c>
      <c r="G35" s="173">
        <f t="shared" si="12"/>
        <v>107.54438397716119</v>
      </c>
      <c r="H35" s="148">
        <v>2270.63</v>
      </c>
      <c r="I35" s="151">
        <f t="shared" si="15"/>
        <v>101.34931262274594</v>
      </c>
      <c r="J35" s="152">
        <f t="shared" si="13"/>
        <v>107.28737478737477</v>
      </c>
      <c r="K35" s="13"/>
      <c r="L35" s="13"/>
      <c r="M35" s="13"/>
    </row>
    <row r="36" spans="1:13" ht="16.5" hidden="1" customHeight="1">
      <c r="A36" s="171" t="s">
        <v>142</v>
      </c>
      <c r="B36" s="166">
        <v>3709.52</v>
      </c>
      <c r="C36" s="151">
        <f t="shared" si="14"/>
        <v>94.478771362351324</v>
      </c>
      <c r="D36" s="152">
        <f>B36/B$29*100</f>
        <v>107.91079771234415</v>
      </c>
      <c r="E36" s="172">
        <v>2423.37</v>
      </c>
      <c r="F36" s="151">
        <f t="shared" ref="F36:F41" si="16">E36/E35*100</f>
        <v>100.51598345866533</v>
      </c>
      <c r="G36" s="173">
        <f>E36/E$29*100</f>
        <v>108.09929520920687</v>
      </c>
      <c r="H36" s="180">
        <v>2305.1999999999998</v>
      </c>
      <c r="I36" s="151">
        <f t="shared" si="15"/>
        <v>101.52248494911103</v>
      </c>
      <c r="J36" s="152">
        <f>H36/H$29*100</f>
        <v>108.92080892080891</v>
      </c>
      <c r="K36" s="13"/>
      <c r="L36" s="13"/>
      <c r="M36" s="13"/>
    </row>
    <row r="37" spans="1:13" ht="16.5" hidden="1" customHeight="1">
      <c r="A37" s="171" t="s">
        <v>153</v>
      </c>
      <c r="B37" s="166">
        <v>3718.28</v>
      </c>
      <c r="C37" s="151">
        <f t="shared" si="14"/>
        <v>100.23614915137269</v>
      </c>
      <c r="D37" s="152">
        <f>B37/B$29*100</f>
        <v>108.16562814538135</v>
      </c>
      <c r="E37" s="172">
        <v>2428.86</v>
      </c>
      <c r="F37" s="151">
        <f t="shared" si="16"/>
        <v>100.22654402753193</v>
      </c>
      <c r="G37" s="173">
        <f>E37/E$29*100</f>
        <v>108.34418770630742</v>
      </c>
      <c r="H37" s="180">
        <v>2225.67</v>
      </c>
      <c r="I37" s="151">
        <f t="shared" si="15"/>
        <v>96.549973971889642</v>
      </c>
      <c r="J37" s="152">
        <f>H37/H$29*100</f>
        <v>105.16301266301267</v>
      </c>
      <c r="K37" s="13"/>
      <c r="L37" s="13"/>
      <c r="M37" s="13"/>
    </row>
    <row r="38" spans="1:13" ht="16.5" hidden="1" customHeight="1">
      <c r="A38" s="181" t="s">
        <v>160</v>
      </c>
      <c r="B38" s="166">
        <v>3475.35</v>
      </c>
      <c r="C38" s="151">
        <f t="shared" si="14"/>
        <v>93.466602837871278</v>
      </c>
      <c r="D38" s="152">
        <f>B38/B$29*100</f>
        <v>101.09873806573229</v>
      </c>
      <c r="E38" s="172">
        <v>2313.62</v>
      </c>
      <c r="F38" s="151">
        <f t="shared" si="16"/>
        <v>95.25538730103834</v>
      </c>
      <c r="G38" s="152">
        <f>E38/E$29*100</f>
        <v>103.20367561780711</v>
      </c>
      <c r="H38" s="166">
        <v>2139.96</v>
      </c>
      <c r="I38" s="151">
        <f t="shared" si="15"/>
        <v>96.149024788041345</v>
      </c>
      <c r="J38" s="152">
        <f>H38/H$29*100</f>
        <v>101.11321111321112</v>
      </c>
      <c r="K38" s="13"/>
      <c r="L38" s="13"/>
      <c r="M38" s="13"/>
    </row>
    <row r="39" spans="1:13" ht="16.5" hidden="1" customHeight="1">
      <c r="A39" s="181" t="s">
        <v>161</v>
      </c>
      <c r="B39" s="166">
        <v>3484.3</v>
      </c>
      <c r="C39" s="151">
        <f t="shared" ref="C39:C44" si="17">B39/B38*100</f>
        <v>100.25752801876071</v>
      </c>
      <c r="D39" s="152">
        <f>B39/B$29*100</f>
        <v>101.35909564286504</v>
      </c>
      <c r="E39" s="172">
        <v>2259.6999999999998</v>
      </c>
      <c r="F39" s="151">
        <f t="shared" si="16"/>
        <v>97.669453064893972</v>
      </c>
      <c r="G39" s="152">
        <f>E39/E$29*100</f>
        <v>100.79846551877954</v>
      </c>
      <c r="H39" s="166">
        <v>2101.3000000000002</v>
      </c>
      <c r="I39" s="151">
        <f t="shared" ref="I39:I44" si="18">H39/H38*100</f>
        <v>98.193424176152831</v>
      </c>
      <c r="J39" s="152">
        <f>H39/H$29*100</f>
        <v>99.286524286524298</v>
      </c>
      <c r="K39" s="13"/>
      <c r="L39" s="13"/>
      <c r="M39" s="13"/>
    </row>
    <row r="40" spans="1:13" ht="16.5" hidden="1" customHeight="1" thickBot="1">
      <c r="A40" s="182" t="s">
        <v>166</v>
      </c>
      <c r="B40" s="183">
        <v>3509.28</v>
      </c>
      <c r="C40" s="184">
        <f t="shared" si="17"/>
        <v>100.71693022988835</v>
      </c>
      <c r="D40" s="185">
        <f>B40/B$29*100</f>
        <v>102.0857696402702</v>
      </c>
      <c r="E40" s="186">
        <v>2268.39</v>
      </c>
      <c r="F40" s="184">
        <f t="shared" si="16"/>
        <v>100.38456432269771</v>
      </c>
      <c r="G40" s="185">
        <f>E40/E$29*100</f>
        <v>101.1861004549915</v>
      </c>
      <c r="H40" s="183">
        <v>2107.6999999999998</v>
      </c>
      <c r="I40" s="184">
        <f t="shared" si="18"/>
        <v>100.30457335934895</v>
      </c>
      <c r="J40" s="185">
        <f>H40/H$29*100</f>
        <v>99.58892458892457</v>
      </c>
      <c r="K40" s="13"/>
      <c r="L40" s="13"/>
      <c r="M40" s="13"/>
    </row>
    <row r="41" spans="1:13" ht="3" hidden="1" customHeight="1">
      <c r="A41" s="167" t="s">
        <v>214</v>
      </c>
      <c r="B41" s="187">
        <v>3484.4</v>
      </c>
      <c r="C41" s="188">
        <f t="shared" si="17"/>
        <v>99.291022659918838</v>
      </c>
      <c r="D41" s="189">
        <f t="shared" ref="D41:D46" si="19">B41/B$41*100</f>
        <v>100</v>
      </c>
      <c r="E41" s="190">
        <v>2298.23</v>
      </c>
      <c r="F41" s="188">
        <f t="shared" si="16"/>
        <v>101.31547044379494</v>
      </c>
      <c r="G41" s="191">
        <f t="shared" ref="G41:G46" si="20">E41/E$41*100</f>
        <v>100</v>
      </c>
      <c r="H41" s="187">
        <v>2131</v>
      </c>
      <c r="I41" s="188">
        <f t="shared" si="18"/>
        <v>101.10547041799119</v>
      </c>
      <c r="J41" s="189">
        <f t="shared" ref="J41:J46" si="21">H41/H$41*100</f>
        <v>100</v>
      </c>
      <c r="K41" s="13"/>
      <c r="L41" s="13"/>
      <c r="M41" s="13"/>
    </row>
    <row r="42" spans="1:13" ht="16.5" hidden="1" customHeight="1">
      <c r="A42" s="171" t="s">
        <v>10</v>
      </c>
      <c r="B42" s="166">
        <v>3582.03</v>
      </c>
      <c r="C42" s="151">
        <f t="shared" si="17"/>
        <v>102.80191711628974</v>
      </c>
      <c r="D42" s="192">
        <f t="shared" si="19"/>
        <v>102.80191711628974</v>
      </c>
      <c r="E42" s="172">
        <v>2348.34</v>
      </c>
      <c r="F42" s="151">
        <f t="shared" ref="F42:F47" si="22">E42/E41*100</f>
        <v>102.18037359185112</v>
      </c>
      <c r="G42" s="193">
        <f t="shared" si="20"/>
        <v>102.18037359185112</v>
      </c>
      <c r="H42" s="194">
        <v>2192.7199999999998</v>
      </c>
      <c r="I42" s="151">
        <f t="shared" si="18"/>
        <v>102.89629282027218</v>
      </c>
      <c r="J42" s="192">
        <f t="shared" si="21"/>
        <v>102.89629282027218</v>
      </c>
      <c r="K42" s="13"/>
      <c r="L42" s="13"/>
      <c r="M42" s="13"/>
    </row>
    <row r="43" spans="1:13" ht="16.5" hidden="1" customHeight="1">
      <c r="A43" s="171" t="s">
        <v>11</v>
      </c>
      <c r="B43" s="166">
        <v>3667.61</v>
      </c>
      <c r="C43" s="151">
        <f t="shared" si="17"/>
        <v>102.38914805291972</v>
      </c>
      <c r="D43" s="192">
        <f t="shared" si="19"/>
        <v>105.25800711743771</v>
      </c>
      <c r="E43" s="172">
        <v>2397.3200000000002</v>
      </c>
      <c r="F43" s="151">
        <f t="shared" si="22"/>
        <v>102.08572864236014</v>
      </c>
      <c r="G43" s="193">
        <f t="shared" si="20"/>
        <v>104.31157891072695</v>
      </c>
      <c r="H43" s="194">
        <v>2239.67</v>
      </c>
      <c r="I43" s="151">
        <f t="shared" si="18"/>
        <v>102.14117625597432</v>
      </c>
      <c r="J43" s="192">
        <f t="shared" si="21"/>
        <v>105.09948381041765</v>
      </c>
      <c r="K43" s="13"/>
      <c r="L43" s="13"/>
      <c r="M43" s="13"/>
    </row>
    <row r="44" spans="1:13" ht="16.5" hidden="1" customHeight="1">
      <c r="A44" s="171" t="s">
        <v>12</v>
      </c>
      <c r="B44" s="166">
        <v>3761.96</v>
      </c>
      <c r="C44" s="151">
        <f t="shared" si="17"/>
        <v>102.57251997895087</v>
      </c>
      <c r="D44" s="192">
        <f t="shared" si="19"/>
        <v>107.96579037997932</v>
      </c>
      <c r="E44" s="172">
        <v>2457.02</v>
      </c>
      <c r="F44" s="151">
        <f t="shared" si="22"/>
        <v>102.49028081357514</v>
      </c>
      <c r="G44" s="193">
        <f t="shared" si="20"/>
        <v>106.9092301466781</v>
      </c>
      <c r="H44" s="194">
        <v>2272.67</v>
      </c>
      <c r="I44" s="151">
        <f t="shared" si="18"/>
        <v>101.47343135372621</v>
      </c>
      <c r="J44" s="192">
        <f t="shared" si="21"/>
        <v>106.64805255748475</v>
      </c>
      <c r="K44" s="13"/>
      <c r="L44" s="13"/>
      <c r="M44" s="13"/>
    </row>
    <row r="45" spans="1:13" ht="16.5" hidden="1" customHeight="1">
      <c r="A45" s="171" t="s">
        <v>13</v>
      </c>
      <c r="B45" s="166">
        <v>3809.35</v>
      </c>
      <c r="C45" s="151">
        <f t="shared" ref="C45:C50" si="23">B45/B44*100</f>
        <v>101.2597156801242</v>
      </c>
      <c r="D45" s="192">
        <f t="shared" si="19"/>
        <v>109.32585237056594</v>
      </c>
      <c r="E45" s="172">
        <v>2470.25</v>
      </c>
      <c r="F45" s="151">
        <f t="shared" si="22"/>
        <v>100.53845715541591</v>
      </c>
      <c r="G45" s="193">
        <f t="shared" si="20"/>
        <v>107.48489054620293</v>
      </c>
      <c r="H45" s="194">
        <v>2282.61</v>
      </c>
      <c r="I45" s="151">
        <f t="shared" ref="I45:I50" si="24">H45/H44*100</f>
        <v>100.43737102174974</v>
      </c>
      <c r="J45" s="192">
        <f t="shared" si="21"/>
        <v>107.11450023463162</v>
      </c>
      <c r="K45" s="13"/>
      <c r="L45" s="13"/>
      <c r="M45" s="13"/>
    </row>
    <row r="46" spans="1:13" ht="16.5" hidden="1" customHeight="1">
      <c r="A46" s="195" t="s">
        <v>14</v>
      </c>
      <c r="B46" s="194">
        <v>3854.5</v>
      </c>
      <c r="C46" s="196">
        <f t="shared" si="23"/>
        <v>101.18524157664694</v>
      </c>
      <c r="D46" s="192">
        <f t="shared" si="19"/>
        <v>110.62162782688554</v>
      </c>
      <c r="E46" s="197">
        <v>2532.1999999999998</v>
      </c>
      <c r="F46" s="196">
        <f t="shared" si="22"/>
        <v>102.50784333569476</v>
      </c>
      <c r="G46" s="193">
        <f t="shared" si="20"/>
        <v>110.18044321064471</v>
      </c>
      <c r="H46" s="194">
        <v>2316.8000000000002</v>
      </c>
      <c r="I46" s="196">
        <f t="shared" si="24"/>
        <v>101.49784676313519</v>
      </c>
      <c r="J46" s="192">
        <f t="shared" si="21"/>
        <v>108.71891130924449</v>
      </c>
      <c r="K46" s="13"/>
      <c r="L46" s="13"/>
      <c r="M46" s="13"/>
    </row>
    <row r="47" spans="1:13" ht="16.5" hidden="1" customHeight="1">
      <c r="A47" s="195" t="s">
        <v>15</v>
      </c>
      <c r="B47" s="194">
        <v>3808.84</v>
      </c>
      <c r="C47" s="196">
        <f t="shared" si="23"/>
        <v>98.815410559086786</v>
      </c>
      <c r="D47" s="192">
        <f t="shared" ref="D47:D52" si="25">B47/B$41*100</f>
        <v>109.31121570428195</v>
      </c>
      <c r="E47" s="197">
        <v>2548.98</v>
      </c>
      <c r="F47" s="196">
        <f t="shared" si="22"/>
        <v>100.66266487639209</v>
      </c>
      <c r="G47" s="193">
        <f t="shared" ref="G47:G52" si="26">E47/E$41*100</f>
        <v>110.91057030845477</v>
      </c>
      <c r="H47" s="194">
        <v>2344.36</v>
      </c>
      <c r="I47" s="196">
        <f t="shared" si="24"/>
        <v>101.18957182320443</v>
      </c>
      <c r="J47" s="192">
        <f t="shared" ref="J47:J52" si="27">H47/H$41*100</f>
        <v>110.01220084467387</v>
      </c>
      <c r="K47" s="13"/>
      <c r="L47" s="13"/>
      <c r="M47" s="13"/>
    </row>
    <row r="48" spans="1:13" ht="16.5" hidden="1" customHeight="1">
      <c r="A48" s="198" t="s">
        <v>142</v>
      </c>
      <c r="B48" s="199">
        <v>3758.33</v>
      </c>
      <c r="C48" s="200">
        <f t="shared" si="23"/>
        <v>98.673874460465655</v>
      </c>
      <c r="D48" s="201">
        <f t="shared" si="25"/>
        <v>107.86161175525197</v>
      </c>
      <c r="E48" s="202">
        <v>2617.46</v>
      </c>
      <c r="F48" s="200">
        <f t="shared" ref="F48:F52" si="28">E48/E47*100</f>
        <v>102.68656482200724</v>
      </c>
      <c r="G48" s="203">
        <f t="shared" si="26"/>
        <v>113.89025467424932</v>
      </c>
      <c r="H48" s="199">
        <v>2354.6</v>
      </c>
      <c r="I48" s="200">
        <f t="shared" si="24"/>
        <v>100.4367929840127</v>
      </c>
      <c r="J48" s="201">
        <f t="shared" si="27"/>
        <v>110.49272641952135</v>
      </c>
      <c r="K48" s="13"/>
      <c r="L48" s="13"/>
      <c r="M48" s="13"/>
    </row>
    <row r="49" spans="1:14" ht="16.5" hidden="1" customHeight="1">
      <c r="A49" s="198" t="s">
        <v>153</v>
      </c>
      <c r="B49" s="199">
        <v>3877.71</v>
      </c>
      <c r="C49" s="200">
        <f t="shared" si="23"/>
        <v>103.17641079947744</v>
      </c>
      <c r="D49" s="201">
        <f t="shared" si="25"/>
        <v>111.28773963953623</v>
      </c>
      <c r="E49" s="202">
        <v>2590.12</v>
      </c>
      <c r="F49" s="200">
        <f t="shared" si="28"/>
        <v>98.955475919402772</v>
      </c>
      <c r="G49" s="203">
        <f t="shared" si="26"/>
        <v>112.70064353872327</v>
      </c>
      <c r="H49" s="199">
        <v>2371.96</v>
      </c>
      <c r="I49" s="200">
        <f t="shared" si="24"/>
        <v>100.7372802174467</v>
      </c>
      <c r="J49" s="201">
        <f t="shared" si="27"/>
        <v>111.30736743312998</v>
      </c>
      <c r="K49" s="13"/>
      <c r="L49" s="13"/>
      <c r="M49" s="13"/>
    </row>
    <row r="50" spans="1:14" ht="16.5" hidden="1" customHeight="1">
      <c r="A50" s="198" t="s">
        <v>160</v>
      </c>
      <c r="B50" s="199">
        <v>3758.21</v>
      </c>
      <c r="C50" s="200">
        <f t="shared" si="23"/>
        <v>96.918284245082802</v>
      </c>
      <c r="D50" s="201">
        <f t="shared" si="25"/>
        <v>107.85816783377338</v>
      </c>
      <c r="E50" s="202">
        <v>2496.67</v>
      </c>
      <c r="F50" s="200">
        <f t="shared" si="28"/>
        <v>96.392059055178919</v>
      </c>
      <c r="G50" s="203">
        <f t="shared" si="26"/>
        <v>108.63447087541283</v>
      </c>
      <c r="H50" s="199">
        <v>2442.54</v>
      </c>
      <c r="I50" s="200">
        <f t="shared" si="24"/>
        <v>102.97559823943068</v>
      </c>
      <c r="J50" s="201">
        <f t="shared" si="27"/>
        <v>114.61942749882684</v>
      </c>
      <c r="K50" s="13"/>
      <c r="L50" s="13"/>
      <c r="M50" s="13"/>
    </row>
    <row r="51" spans="1:14" ht="16.5" hidden="1" customHeight="1">
      <c r="A51" s="198" t="s">
        <v>161</v>
      </c>
      <c r="B51" s="199">
        <v>3894.63</v>
      </c>
      <c r="C51" s="200">
        <f>B51/B50*100</f>
        <v>103.62991956277057</v>
      </c>
      <c r="D51" s="201">
        <f t="shared" si="25"/>
        <v>111.77333256801745</v>
      </c>
      <c r="E51" s="202">
        <v>2539.16</v>
      </c>
      <c r="F51" s="200">
        <f t="shared" si="28"/>
        <v>101.70186688669307</v>
      </c>
      <c r="G51" s="203">
        <f t="shared" si="26"/>
        <v>110.48328496277568</v>
      </c>
      <c r="H51" s="199">
        <v>2464.96</v>
      </c>
      <c r="I51" s="200">
        <f>H51/H50*100</f>
        <v>100.91789694334588</v>
      </c>
      <c r="J51" s="201">
        <f t="shared" si="27"/>
        <v>115.67151572031911</v>
      </c>
      <c r="K51" s="13"/>
      <c r="L51" s="13"/>
      <c r="M51" s="13"/>
    </row>
    <row r="52" spans="1:14" ht="16.5" hidden="1" customHeight="1">
      <c r="A52" s="198" t="s">
        <v>166</v>
      </c>
      <c r="B52" s="199">
        <v>3912.55</v>
      </c>
      <c r="C52" s="200">
        <f>B52/B51*100</f>
        <v>100.46012073033896</v>
      </c>
      <c r="D52" s="201">
        <f t="shared" si="25"/>
        <v>112.2876248421536</v>
      </c>
      <c r="E52" s="202">
        <v>2618.0300000000002</v>
      </c>
      <c r="F52" s="200">
        <f t="shared" si="28"/>
        <v>103.10614533940358</v>
      </c>
      <c r="G52" s="203">
        <f t="shared" si="26"/>
        <v>113.91505636946695</v>
      </c>
      <c r="H52" s="199">
        <v>2519.35</v>
      </c>
      <c r="I52" s="200">
        <f>H52/H51*100</f>
        <v>102.20652667791769</v>
      </c>
      <c r="J52" s="201">
        <f t="shared" si="27"/>
        <v>118.22383857343969</v>
      </c>
      <c r="K52" s="13"/>
      <c r="L52" s="13"/>
      <c r="M52" s="13"/>
    </row>
    <row r="53" spans="1:14" ht="16.5" customHeight="1" thickBot="1">
      <c r="A53" s="204" t="s">
        <v>399</v>
      </c>
      <c r="B53" s="205">
        <v>4442.67</v>
      </c>
      <c r="C53" s="206">
        <v>100.16548937734058</v>
      </c>
      <c r="D53" s="207">
        <v>114.89267611461673</v>
      </c>
      <c r="E53" s="205">
        <v>3042.02</v>
      </c>
      <c r="F53" s="206">
        <v>101.5106365228998</v>
      </c>
      <c r="G53" s="207">
        <v>112.10274174528303</v>
      </c>
      <c r="H53" s="205">
        <v>2608.94</v>
      </c>
      <c r="I53" s="206">
        <v>101.48200588134617</v>
      </c>
      <c r="J53" s="207">
        <v>107.81189305343194</v>
      </c>
      <c r="K53" s="13"/>
      <c r="L53" s="13"/>
      <c r="M53" s="13"/>
    </row>
    <row r="54" spans="1:14" ht="16.5" customHeight="1" thickBot="1">
      <c r="A54" s="737" t="s">
        <v>428</v>
      </c>
      <c r="B54" s="738"/>
      <c r="C54" s="738"/>
      <c r="D54" s="738"/>
      <c r="E54" s="738"/>
      <c r="F54" s="738"/>
      <c r="G54" s="738"/>
      <c r="H54" s="738"/>
      <c r="I54" s="738"/>
      <c r="J54" s="739"/>
      <c r="K54" s="13"/>
      <c r="L54" s="13"/>
      <c r="M54" s="13"/>
    </row>
    <row r="55" spans="1:14" ht="16.5" customHeight="1">
      <c r="A55" s="209" t="s">
        <v>10</v>
      </c>
      <c r="B55" s="210">
        <v>4418.01</v>
      </c>
      <c r="C55" s="188">
        <f>B55/B52*100</f>
        <v>112.91894033303089</v>
      </c>
      <c r="D55" s="189">
        <f t="shared" ref="D55" si="29">B55/B$53*100</f>
        <v>99.444928387658777</v>
      </c>
      <c r="E55" s="210">
        <v>3057.97</v>
      </c>
      <c r="F55" s="188">
        <f>E55/E52*100</f>
        <v>116.80423830131814</v>
      </c>
      <c r="G55" s="189">
        <f t="shared" ref="G55" si="30">E55/E$53*100</f>
        <v>100.52432265402594</v>
      </c>
      <c r="H55" s="210">
        <v>2662.15</v>
      </c>
      <c r="I55" s="188">
        <f>H55/H52*100</f>
        <v>105.66812868398597</v>
      </c>
      <c r="J55" s="189">
        <f t="shared" ref="J55" si="31">H55/H$53*100</f>
        <v>102.03952563109921</v>
      </c>
      <c r="K55" s="13"/>
      <c r="L55" s="13"/>
      <c r="M55" s="13"/>
    </row>
    <row r="56" spans="1:14" ht="16.5" customHeight="1">
      <c r="A56" s="208" t="s">
        <v>11</v>
      </c>
      <c r="B56" s="211">
        <v>4467.3999999999996</v>
      </c>
      <c r="C56" s="196">
        <f>B56/B55*100</f>
        <v>101.11792413326361</v>
      </c>
      <c r="D56" s="192">
        <f>B56/B$53*100</f>
        <v>100.55664724141113</v>
      </c>
      <c r="E56" s="211">
        <v>3092</v>
      </c>
      <c r="F56" s="196">
        <f>E56/E55*100</f>
        <v>101.11282975307149</v>
      </c>
      <c r="G56" s="192">
        <f t="shared" ref="G56" si="32">E56/E$53*100</f>
        <v>101.64298722559353</v>
      </c>
      <c r="H56" s="211">
        <v>2693.29</v>
      </c>
      <c r="I56" s="196">
        <f>H56/H55*100</f>
        <v>101.16973123227466</v>
      </c>
      <c r="J56" s="192">
        <f t="shared" ref="J56" si="33">H56/H$53*100</f>
        <v>103.23311383167109</v>
      </c>
      <c r="K56" s="13"/>
      <c r="L56" s="13"/>
      <c r="M56" s="13"/>
    </row>
    <row r="57" spans="1:14" ht="16.5" customHeight="1">
      <c r="A57" s="461" t="s">
        <v>12</v>
      </c>
      <c r="B57" s="462">
        <v>4556.43</v>
      </c>
      <c r="C57" s="200">
        <f>B57/B56*100</f>
        <v>101.99288176568027</v>
      </c>
      <c r="D57" s="201">
        <f>B57/B$53*100</f>
        <v>102.56062232846463</v>
      </c>
      <c r="E57" s="462">
        <v>3105.32</v>
      </c>
      <c r="F57" s="200">
        <f>E57/E56*100</f>
        <v>100.4307891332471</v>
      </c>
      <c r="G57" s="201">
        <f t="shared" ref="G57" si="34">E57/E$53*100</f>
        <v>102.0808541692691</v>
      </c>
      <c r="H57" s="462">
        <v>2716.1</v>
      </c>
      <c r="I57" s="200">
        <f>H57/H56*100</f>
        <v>100.8469195667752</v>
      </c>
      <c r="J57" s="201">
        <f t="shared" ref="J57" si="35">H57/H$53*100</f>
        <v>104.10741527210283</v>
      </c>
      <c r="K57" s="13"/>
      <c r="L57" s="13"/>
      <c r="M57" s="13"/>
    </row>
    <row r="58" spans="1:14" ht="22.5" customHeight="1">
      <c r="A58" s="461" t="s">
        <v>13</v>
      </c>
      <c r="B58" s="462">
        <v>4576.58</v>
      </c>
      <c r="C58" s="200">
        <f>B58/B57*100</f>
        <v>100.44223218616328</v>
      </c>
      <c r="D58" s="201">
        <f>B58/B$53*100</f>
        <v>103.01417841073048</v>
      </c>
      <c r="E58" s="462">
        <v>3156.09</v>
      </c>
      <c r="F58" s="200">
        <f>E58/E57*100</f>
        <v>101.63493617404968</v>
      </c>
      <c r="G58" s="201">
        <f t="shared" ref="G58" si="36">E58/E$53*100</f>
        <v>103.7498109808614</v>
      </c>
      <c r="H58" s="462">
        <v>2772.95</v>
      </c>
      <c r="I58" s="200">
        <f>H58/H57*100</f>
        <v>102.09307462906372</v>
      </c>
      <c r="J58" s="201">
        <f t="shared" ref="J58" si="37">H58/H$53*100</f>
        <v>106.28646116813725</v>
      </c>
      <c r="K58" s="13"/>
      <c r="L58" s="13"/>
      <c r="M58" s="13"/>
    </row>
    <row r="59" spans="1:14" ht="22.5" customHeight="1" thickBot="1">
      <c r="A59" s="204" t="s">
        <v>14</v>
      </c>
      <c r="B59" s="205">
        <v>4629.45</v>
      </c>
      <c r="C59" s="206">
        <f>B59/B58*100</f>
        <v>101.15522945081261</v>
      </c>
      <c r="D59" s="207">
        <f>B59/B$53*100</f>
        <v>104.2042285382439</v>
      </c>
      <c r="E59" s="205">
        <v>3234.52</v>
      </c>
      <c r="F59" s="206">
        <f>E59/E58*100</f>
        <v>102.48503686523513</v>
      </c>
      <c r="G59" s="207">
        <f t="shared" ref="G59" si="38">E59/E$53*100</f>
        <v>106.32803203134759</v>
      </c>
      <c r="H59" s="205">
        <v>2878.21</v>
      </c>
      <c r="I59" s="206">
        <f>H59/H58*100</f>
        <v>103.79595737391587</v>
      </c>
      <c r="J59" s="207">
        <f t="shared" ref="J59" si="39">H59/H$53*100</f>
        <v>110.32104992832339</v>
      </c>
      <c r="K59" s="13"/>
      <c r="L59" s="13"/>
      <c r="M59" s="13"/>
    </row>
    <row r="60" spans="1:14" ht="22.5" customHeight="1">
      <c r="A60" s="741" t="s">
        <v>484</v>
      </c>
      <c r="B60" s="741"/>
      <c r="C60" s="741"/>
      <c r="D60" s="741"/>
      <c r="E60" s="741"/>
      <c r="F60" s="741"/>
      <c r="G60" s="741"/>
      <c r="H60" s="741"/>
      <c r="I60" s="741"/>
      <c r="J60" s="741"/>
      <c r="K60" s="13"/>
      <c r="L60" s="13"/>
      <c r="M60" s="13"/>
    </row>
    <row r="61" spans="1:14" ht="24" customHeight="1">
      <c r="A61" s="740" t="s">
        <v>509</v>
      </c>
      <c r="B61" s="740"/>
      <c r="C61" s="740"/>
      <c r="D61" s="740"/>
      <c r="E61" s="740"/>
      <c r="F61" s="740"/>
      <c r="G61" s="740"/>
      <c r="H61" s="740"/>
      <c r="I61" s="740"/>
      <c r="J61" s="740"/>
      <c r="K61" s="212"/>
    </row>
    <row r="62" spans="1:14">
      <c r="A62" s="15"/>
      <c r="B62" s="15"/>
      <c r="C62" s="15"/>
      <c r="D62" s="15"/>
      <c r="E62" s="15"/>
      <c r="F62" s="15"/>
      <c r="G62" s="15"/>
      <c r="H62" s="18"/>
      <c r="I62" s="18"/>
      <c r="J62" s="18"/>
    </row>
    <row r="64" spans="1:14">
      <c r="N64" s="38"/>
    </row>
    <row r="65" spans="13:14">
      <c r="N65" s="38"/>
    </row>
    <row r="66" spans="13:14">
      <c r="N66" s="38"/>
    </row>
    <row r="67" spans="13:14">
      <c r="N67" s="38"/>
    </row>
    <row r="68" spans="13:14">
      <c r="N68" s="38"/>
    </row>
    <row r="69" spans="13:14">
      <c r="N69" s="38"/>
    </row>
    <row r="70" spans="13:14">
      <c r="M70" s="38"/>
      <c r="N70" s="38"/>
    </row>
    <row r="71" spans="13:14">
      <c r="M71" s="38"/>
      <c r="N71" s="38"/>
    </row>
    <row r="72" spans="13:14">
      <c r="M72" s="38"/>
      <c r="N72" s="38"/>
    </row>
    <row r="73" spans="13:14">
      <c r="M73" s="38"/>
      <c r="N73" s="38"/>
    </row>
    <row r="74" spans="13:14">
      <c r="M74" s="38"/>
      <c r="N74" s="38"/>
    </row>
    <row r="75" spans="13:14">
      <c r="M75" s="38"/>
      <c r="N75" s="38"/>
    </row>
    <row r="76" spans="13:14">
      <c r="M76" s="38"/>
      <c r="N76" s="38"/>
    </row>
    <row r="77" spans="13:14">
      <c r="M77" s="38"/>
      <c r="N77" s="38"/>
    </row>
    <row r="78" spans="13:14">
      <c r="M78" s="38"/>
    </row>
    <row r="79" spans="13:14">
      <c r="M79" s="38"/>
    </row>
    <row r="80" spans="13:14">
      <c r="M80" s="38"/>
    </row>
    <row r="81" spans="13:13">
      <c r="M81" s="38"/>
    </row>
    <row r="82" spans="13:13">
      <c r="M82" s="38"/>
    </row>
    <row r="83" spans="13:13">
      <c r="M83" s="38"/>
    </row>
  </sheetData>
  <mergeCells count="17"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  <mergeCell ref="A54:J54"/>
    <mergeCell ref="A61:J61"/>
    <mergeCell ref="A60:J60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85"/>
  <sheetViews>
    <sheetView view="pageBreakPreview" zoomScale="80" zoomScaleNormal="70" zoomScaleSheetLayoutView="80" workbookViewId="0">
      <selection activeCell="J46" sqref="J46"/>
    </sheetView>
  </sheetViews>
  <sheetFormatPr defaultRowHeight="16.5"/>
  <cols>
    <col min="1" max="1" width="5.7109375" style="343" customWidth="1"/>
    <col min="2" max="2" width="99.28515625" style="344" customWidth="1"/>
    <col min="3" max="3" width="10.140625" style="344" bestFit="1" customWidth="1"/>
    <col min="4" max="4" width="18.85546875" style="344" customWidth="1"/>
    <col min="5" max="5" width="19" style="446" customWidth="1"/>
    <col min="6" max="6" width="19.5703125" style="447" customWidth="1"/>
    <col min="7" max="256" width="9.140625" style="344"/>
    <col min="257" max="257" width="5.7109375" style="344" customWidth="1"/>
    <col min="258" max="258" width="99.28515625" style="344" customWidth="1"/>
    <col min="259" max="259" width="10.140625" style="344" bestFit="1" customWidth="1"/>
    <col min="260" max="260" width="18.85546875" style="344" customWidth="1"/>
    <col min="261" max="261" width="19" style="344" customWidth="1"/>
    <col min="262" max="262" width="19.5703125" style="344" customWidth="1"/>
    <col min="263" max="512" width="9.140625" style="344"/>
    <col min="513" max="513" width="5.7109375" style="344" customWidth="1"/>
    <col min="514" max="514" width="99.28515625" style="344" customWidth="1"/>
    <col min="515" max="515" width="10.140625" style="344" bestFit="1" customWidth="1"/>
    <col min="516" max="516" width="18.85546875" style="344" customWidth="1"/>
    <col min="517" max="517" width="19" style="344" customWidth="1"/>
    <col min="518" max="518" width="19.5703125" style="344" customWidth="1"/>
    <col min="519" max="768" width="9.140625" style="344"/>
    <col min="769" max="769" width="5.7109375" style="344" customWidth="1"/>
    <col min="770" max="770" width="99.28515625" style="344" customWidth="1"/>
    <col min="771" max="771" width="10.140625" style="344" bestFit="1" customWidth="1"/>
    <col min="772" max="772" width="18.85546875" style="344" customWidth="1"/>
    <col min="773" max="773" width="19" style="344" customWidth="1"/>
    <col min="774" max="774" width="19.5703125" style="344" customWidth="1"/>
    <col min="775" max="1024" width="9.140625" style="344"/>
    <col min="1025" max="1025" width="5.7109375" style="344" customWidth="1"/>
    <col min="1026" max="1026" width="99.28515625" style="344" customWidth="1"/>
    <col min="1027" max="1027" width="10.140625" style="344" bestFit="1" customWidth="1"/>
    <col min="1028" max="1028" width="18.85546875" style="344" customWidth="1"/>
    <col min="1029" max="1029" width="19" style="344" customWidth="1"/>
    <col min="1030" max="1030" width="19.5703125" style="344" customWidth="1"/>
    <col min="1031" max="1280" width="9.140625" style="344"/>
    <col min="1281" max="1281" width="5.7109375" style="344" customWidth="1"/>
    <col min="1282" max="1282" width="99.28515625" style="344" customWidth="1"/>
    <col min="1283" max="1283" width="10.140625" style="344" bestFit="1" customWidth="1"/>
    <col min="1284" max="1284" width="18.85546875" style="344" customWidth="1"/>
    <col min="1285" max="1285" width="19" style="344" customWidth="1"/>
    <col min="1286" max="1286" width="19.5703125" style="344" customWidth="1"/>
    <col min="1287" max="1536" width="9.140625" style="344"/>
    <col min="1537" max="1537" width="5.7109375" style="344" customWidth="1"/>
    <col min="1538" max="1538" width="99.28515625" style="344" customWidth="1"/>
    <col min="1539" max="1539" width="10.140625" style="344" bestFit="1" customWidth="1"/>
    <col min="1540" max="1540" width="18.85546875" style="344" customWidth="1"/>
    <col min="1541" max="1541" width="19" style="344" customWidth="1"/>
    <col min="1542" max="1542" width="19.5703125" style="344" customWidth="1"/>
    <col min="1543" max="1792" width="9.140625" style="344"/>
    <col min="1793" max="1793" width="5.7109375" style="344" customWidth="1"/>
    <col min="1794" max="1794" width="99.28515625" style="344" customWidth="1"/>
    <col min="1795" max="1795" width="10.140625" style="344" bestFit="1" customWidth="1"/>
    <col min="1796" max="1796" width="18.85546875" style="344" customWidth="1"/>
    <col min="1797" max="1797" width="19" style="344" customWidth="1"/>
    <col min="1798" max="1798" width="19.5703125" style="344" customWidth="1"/>
    <col min="1799" max="2048" width="9.140625" style="344"/>
    <col min="2049" max="2049" width="5.7109375" style="344" customWidth="1"/>
    <col min="2050" max="2050" width="99.28515625" style="344" customWidth="1"/>
    <col min="2051" max="2051" width="10.140625" style="344" bestFit="1" customWidth="1"/>
    <col min="2052" max="2052" width="18.85546875" style="344" customWidth="1"/>
    <col min="2053" max="2053" width="19" style="344" customWidth="1"/>
    <col min="2054" max="2054" width="19.5703125" style="344" customWidth="1"/>
    <col min="2055" max="2304" width="9.140625" style="344"/>
    <col min="2305" max="2305" width="5.7109375" style="344" customWidth="1"/>
    <col min="2306" max="2306" width="99.28515625" style="344" customWidth="1"/>
    <col min="2307" max="2307" width="10.140625" style="344" bestFit="1" customWidth="1"/>
    <col min="2308" max="2308" width="18.85546875" style="344" customWidth="1"/>
    <col min="2309" max="2309" width="19" style="344" customWidth="1"/>
    <col min="2310" max="2310" width="19.5703125" style="344" customWidth="1"/>
    <col min="2311" max="2560" width="9.140625" style="344"/>
    <col min="2561" max="2561" width="5.7109375" style="344" customWidth="1"/>
    <col min="2562" max="2562" width="99.28515625" style="344" customWidth="1"/>
    <col min="2563" max="2563" width="10.140625" style="344" bestFit="1" customWidth="1"/>
    <col min="2564" max="2564" width="18.85546875" style="344" customWidth="1"/>
    <col min="2565" max="2565" width="19" style="344" customWidth="1"/>
    <col min="2566" max="2566" width="19.5703125" style="344" customWidth="1"/>
    <col min="2567" max="2816" width="9.140625" style="344"/>
    <col min="2817" max="2817" width="5.7109375" style="344" customWidth="1"/>
    <col min="2818" max="2818" width="99.28515625" style="344" customWidth="1"/>
    <col min="2819" max="2819" width="10.140625" style="344" bestFit="1" customWidth="1"/>
    <col min="2820" max="2820" width="18.85546875" style="344" customWidth="1"/>
    <col min="2821" max="2821" width="19" style="344" customWidth="1"/>
    <col min="2822" max="2822" width="19.5703125" style="344" customWidth="1"/>
    <col min="2823" max="3072" width="9.140625" style="344"/>
    <col min="3073" max="3073" width="5.7109375" style="344" customWidth="1"/>
    <col min="3074" max="3074" width="99.28515625" style="344" customWidth="1"/>
    <col min="3075" max="3075" width="10.140625" style="344" bestFit="1" customWidth="1"/>
    <col min="3076" max="3076" width="18.85546875" style="344" customWidth="1"/>
    <col min="3077" max="3077" width="19" style="344" customWidth="1"/>
    <col min="3078" max="3078" width="19.5703125" style="344" customWidth="1"/>
    <col min="3079" max="3328" width="9.140625" style="344"/>
    <col min="3329" max="3329" width="5.7109375" style="344" customWidth="1"/>
    <col min="3330" max="3330" width="99.28515625" style="344" customWidth="1"/>
    <col min="3331" max="3331" width="10.140625" style="344" bestFit="1" customWidth="1"/>
    <col min="3332" max="3332" width="18.85546875" style="344" customWidth="1"/>
    <col min="3333" max="3333" width="19" style="344" customWidth="1"/>
    <col min="3334" max="3334" width="19.5703125" style="344" customWidth="1"/>
    <col min="3335" max="3584" width="9.140625" style="344"/>
    <col min="3585" max="3585" width="5.7109375" style="344" customWidth="1"/>
    <col min="3586" max="3586" width="99.28515625" style="344" customWidth="1"/>
    <col min="3587" max="3587" width="10.140625" style="344" bestFit="1" customWidth="1"/>
    <col min="3588" max="3588" width="18.85546875" style="344" customWidth="1"/>
    <col min="3589" max="3589" width="19" style="344" customWidth="1"/>
    <col min="3590" max="3590" width="19.5703125" style="344" customWidth="1"/>
    <col min="3591" max="3840" width="9.140625" style="344"/>
    <col min="3841" max="3841" width="5.7109375" style="344" customWidth="1"/>
    <col min="3842" max="3842" width="99.28515625" style="344" customWidth="1"/>
    <col min="3843" max="3843" width="10.140625" style="344" bestFit="1" customWidth="1"/>
    <col min="3844" max="3844" width="18.85546875" style="344" customWidth="1"/>
    <col min="3845" max="3845" width="19" style="344" customWidth="1"/>
    <col min="3846" max="3846" width="19.5703125" style="344" customWidth="1"/>
    <col min="3847" max="4096" width="9.140625" style="344"/>
    <col min="4097" max="4097" width="5.7109375" style="344" customWidth="1"/>
    <col min="4098" max="4098" width="99.28515625" style="344" customWidth="1"/>
    <col min="4099" max="4099" width="10.140625" style="344" bestFit="1" customWidth="1"/>
    <col min="4100" max="4100" width="18.85546875" style="344" customWidth="1"/>
    <col min="4101" max="4101" width="19" style="344" customWidth="1"/>
    <col min="4102" max="4102" width="19.5703125" style="344" customWidth="1"/>
    <col min="4103" max="4352" width="9.140625" style="344"/>
    <col min="4353" max="4353" width="5.7109375" style="344" customWidth="1"/>
    <col min="4354" max="4354" width="99.28515625" style="344" customWidth="1"/>
    <col min="4355" max="4355" width="10.140625" style="344" bestFit="1" customWidth="1"/>
    <col min="4356" max="4356" width="18.85546875" style="344" customWidth="1"/>
    <col min="4357" max="4357" width="19" style="344" customWidth="1"/>
    <col min="4358" max="4358" width="19.5703125" style="344" customWidth="1"/>
    <col min="4359" max="4608" width="9.140625" style="344"/>
    <col min="4609" max="4609" width="5.7109375" style="344" customWidth="1"/>
    <col min="4610" max="4610" width="99.28515625" style="344" customWidth="1"/>
    <col min="4611" max="4611" width="10.140625" style="344" bestFit="1" customWidth="1"/>
    <col min="4612" max="4612" width="18.85546875" style="344" customWidth="1"/>
    <col min="4613" max="4613" width="19" style="344" customWidth="1"/>
    <col min="4614" max="4614" width="19.5703125" style="344" customWidth="1"/>
    <col min="4615" max="4864" width="9.140625" style="344"/>
    <col min="4865" max="4865" width="5.7109375" style="344" customWidth="1"/>
    <col min="4866" max="4866" width="99.28515625" style="344" customWidth="1"/>
    <col min="4867" max="4867" width="10.140625" style="344" bestFit="1" customWidth="1"/>
    <col min="4868" max="4868" width="18.85546875" style="344" customWidth="1"/>
    <col min="4869" max="4869" width="19" style="344" customWidth="1"/>
    <col min="4870" max="4870" width="19.5703125" style="344" customWidth="1"/>
    <col min="4871" max="5120" width="9.140625" style="344"/>
    <col min="5121" max="5121" width="5.7109375" style="344" customWidth="1"/>
    <col min="5122" max="5122" width="99.28515625" style="344" customWidth="1"/>
    <col min="5123" max="5123" width="10.140625" style="344" bestFit="1" customWidth="1"/>
    <col min="5124" max="5124" width="18.85546875" style="344" customWidth="1"/>
    <col min="5125" max="5125" width="19" style="344" customWidth="1"/>
    <col min="5126" max="5126" width="19.5703125" style="344" customWidth="1"/>
    <col min="5127" max="5376" width="9.140625" style="344"/>
    <col min="5377" max="5377" width="5.7109375" style="344" customWidth="1"/>
    <col min="5378" max="5378" width="99.28515625" style="344" customWidth="1"/>
    <col min="5379" max="5379" width="10.140625" style="344" bestFit="1" customWidth="1"/>
    <col min="5380" max="5380" width="18.85546875" style="344" customWidth="1"/>
    <col min="5381" max="5381" width="19" style="344" customWidth="1"/>
    <col min="5382" max="5382" width="19.5703125" style="344" customWidth="1"/>
    <col min="5383" max="5632" width="9.140625" style="344"/>
    <col min="5633" max="5633" width="5.7109375" style="344" customWidth="1"/>
    <col min="5634" max="5634" width="99.28515625" style="344" customWidth="1"/>
    <col min="5635" max="5635" width="10.140625" style="344" bestFit="1" customWidth="1"/>
    <col min="5636" max="5636" width="18.85546875" style="344" customWidth="1"/>
    <col min="5637" max="5637" width="19" style="344" customWidth="1"/>
    <col min="5638" max="5638" width="19.5703125" style="344" customWidth="1"/>
    <col min="5639" max="5888" width="9.140625" style="344"/>
    <col min="5889" max="5889" width="5.7109375" style="344" customWidth="1"/>
    <col min="5890" max="5890" width="99.28515625" style="344" customWidth="1"/>
    <col min="5891" max="5891" width="10.140625" style="344" bestFit="1" customWidth="1"/>
    <col min="5892" max="5892" width="18.85546875" style="344" customWidth="1"/>
    <col min="5893" max="5893" width="19" style="344" customWidth="1"/>
    <col min="5894" max="5894" width="19.5703125" style="344" customWidth="1"/>
    <col min="5895" max="6144" width="9.140625" style="344"/>
    <col min="6145" max="6145" width="5.7109375" style="344" customWidth="1"/>
    <col min="6146" max="6146" width="99.28515625" style="344" customWidth="1"/>
    <col min="6147" max="6147" width="10.140625" style="344" bestFit="1" customWidth="1"/>
    <col min="6148" max="6148" width="18.85546875" style="344" customWidth="1"/>
    <col min="6149" max="6149" width="19" style="344" customWidth="1"/>
    <col min="6150" max="6150" width="19.5703125" style="344" customWidth="1"/>
    <col min="6151" max="6400" width="9.140625" style="344"/>
    <col min="6401" max="6401" width="5.7109375" style="344" customWidth="1"/>
    <col min="6402" max="6402" width="99.28515625" style="344" customWidth="1"/>
    <col min="6403" max="6403" width="10.140625" style="344" bestFit="1" customWidth="1"/>
    <col min="6404" max="6404" width="18.85546875" style="344" customWidth="1"/>
    <col min="6405" max="6405" width="19" style="344" customWidth="1"/>
    <col min="6406" max="6406" width="19.5703125" style="344" customWidth="1"/>
    <col min="6407" max="6656" width="9.140625" style="344"/>
    <col min="6657" max="6657" width="5.7109375" style="344" customWidth="1"/>
    <col min="6658" max="6658" width="99.28515625" style="344" customWidth="1"/>
    <col min="6659" max="6659" width="10.140625" style="344" bestFit="1" customWidth="1"/>
    <col min="6660" max="6660" width="18.85546875" style="344" customWidth="1"/>
    <col min="6661" max="6661" width="19" style="344" customWidth="1"/>
    <col min="6662" max="6662" width="19.5703125" style="344" customWidth="1"/>
    <col min="6663" max="6912" width="9.140625" style="344"/>
    <col min="6913" max="6913" width="5.7109375" style="344" customWidth="1"/>
    <col min="6914" max="6914" width="99.28515625" style="344" customWidth="1"/>
    <col min="6915" max="6915" width="10.140625" style="344" bestFit="1" customWidth="1"/>
    <col min="6916" max="6916" width="18.85546875" style="344" customWidth="1"/>
    <col min="6917" max="6917" width="19" style="344" customWidth="1"/>
    <col min="6918" max="6918" width="19.5703125" style="344" customWidth="1"/>
    <col min="6919" max="7168" width="9.140625" style="344"/>
    <col min="7169" max="7169" width="5.7109375" style="344" customWidth="1"/>
    <col min="7170" max="7170" width="99.28515625" style="344" customWidth="1"/>
    <col min="7171" max="7171" width="10.140625" style="344" bestFit="1" customWidth="1"/>
    <col min="7172" max="7172" width="18.85546875" style="344" customWidth="1"/>
    <col min="7173" max="7173" width="19" style="344" customWidth="1"/>
    <col min="7174" max="7174" width="19.5703125" style="344" customWidth="1"/>
    <col min="7175" max="7424" width="9.140625" style="344"/>
    <col min="7425" max="7425" width="5.7109375" style="344" customWidth="1"/>
    <col min="7426" max="7426" width="99.28515625" style="344" customWidth="1"/>
    <col min="7427" max="7427" width="10.140625" style="344" bestFit="1" customWidth="1"/>
    <col min="7428" max="7428" width="18.85546875" style="344" customWidth="1"/>
    <col min="7429" max="7429" width="19" style="344" customWidth="1"/>
    <col min="7430" max="7430" width="19.5703125" style="344" customWidth="1"/>
    <col min="7431" max="7680" width="9.140625" style="344"/>
    <col min="7681" max="7681" width="5.7109375" style="344" customWidth="1"/>
    <col min="7682" max="7682" width="99.28515625" style="344" customWidth="1"/>
    <col min="7683" max="7683" width="10.140625" style="344" bestFit="1" customWidth="1"/>
    <col min="7684" max="7684" width="18.85546875" style="344" customWidth="1"/>
    <col min="7685" max="7685" width="19" style="344" customWidth="1"/>
    <col min="7686" max="7686" width="19.5703125" style="344" customWidth="1"/>
    <col min="7687" max="7936" width="9.140625" style="344"/>
    <col min="7937" max="7937" width="5.7109375" style="344" customWidth="1"/>
    <col min="7938" max="7938" width="99.28515625" style="344" customWidth="1"/>
    <col min="7939" max="7939" width="10.140625" style="344" bestFit="1" customWidth="1"/>
    <col min="7940" max="7940" width="18.85546875" style="344" customWidth="1"/>
    <col min="7941" max="7941" width="19" style="344" customWidth="1"/>
    <col min="7942" max="7942" width="19.5703125" style="344" customWidth="1"/>
    <col min="7943" max="8192" width="9.140625" style="344"/>
    <col min="8193" max="8193" width="5.7109375" style="344" customWidth="1"/>
    <col min="8194" max="8194" width="99.28515625" style="344" customWidth="1"/>
    <col min="8195" max="8195" width="10.140625" style="344" bestFit="1" customWidth="1"/>
    <col min="8196" max="8196" width="18.85546875" style="344" customWidth="1"/>
    <col min="8197" max="8197" width="19" style="344" customWidth="1"/>
    <col min="8198" max="8198" width="19.5703125" style="344" customWidth="1"/>
    <col min="8199" max="8448" width="9.140625" style="344"/>
    <col min="8449" max="8449" width="5.7109375" style="344" customWidth="1"/>
    <col min="8450" max="8450" width="99.28515625" style="344" customWidth="1"/>
    <col min="8451" max="8451" width="10.140625" style="344" bestFit="1" customWidth="1"/>
    <col min="8452" max="8452" width="18.85546875" style="344" customWidth="1"/>
    <col min="8453" max="8453" width="19" style="344" customWidth="1"/>
    <col min="8454" max="8454" width="19.5703125" style="344" customWidth="1"/>
    <col min="8455" max="8704" width="9.140625" style="344"/>
    <col min="8705" max="8705" width="5.7109375" style="344" customWidth="1"/>
    <col min="8706" max="8706" width="99.28515625" style="344" customWidth="1"/>
    <col min="8707" max="8707" width="10.140625" style="344" bestFit="1" customWidth="1"/>
    <col min="8708" max="8708" width="18.85546875" style="344" customWidth="1"/>
    <col min="8709" max="8709" width="19" style="344" customWidth="1"/>
    <col min="8710" max="8710" width="19.5703125" style="344" customWidth="1"/>
    <col min="8711" max="8960" width="9.140625" style="344"/>
    <col min="8961" max="8961" width="5.7109375" style="344" customWidth="1"/>
    <col min="8962" max="8962" width="99.28515625" style="344" customWidth="1"/>
    <col min="8963" max="8963" width="10.140625" style="344" bestFit="1" customWidth="1"/>
    <col min="8964" max="8964" width="18.85546875" style="344" customWidth="1"/>
    <col min="8965" max="8965" width="19" style="344" customWidth="1"/>
    <col min="8966" max="8966" width="19.5703125" style="344" customWidth="1"/>
    <col min="8967" max="9216" width="9.140625" style="344"/>
    <col min="9217" max="9217" width="5.7109375" style="344" customWidth="1"/>
    <col min="9218" max="9218" width="99.28515625" style="344" customWidth="1"/>
    <col min="9219" max="9219" width="10.140625" style="344" bestFit="1" customWidth="1"/>
    <col min="9220" max="9220" width="18.85546875" style="344" customWidth="1"/>
    <col min="9221" max="9221" width="19" style="344" customWidth="1"/>
    <col min="9222" max="9222" width="19.5703125" style="344" customWidth="1"/>
    <col min="9223" max="9472" width="9.140625" style="344"/>
    <col min="9473" max="9473" width="5.7109375" style="344" customWidth="1"/>
    <col min="9474" max="9474" width="99.28515625" style="344" customWidth="1"/>
    <col min="9475" max="9475" width="10.140625" style="344" bestFit="1" customWidth="1"/>
    <col min="9476" max="9476" width="18.85546875" style="344" customWidth="1"/>
    <col min="9477" max="9477" width="19" style="344" customWidth="1"/>
    <col min="9478" max="9478" width="19.5703125" style="344" customWidth="1"/>
    <col min="9479" max="9728" width="9.140625" style="344"/>
    <col min="9729" max="9729" width="5.7109375" style="344" customWidth="1"/>
    <col min="9730" max="9730" width="99.28515625" style="344" customWidth="1"/>
    <col min="9731" max="9731" width="10.140625" style="344" bestFit="1" customWidth="1"/>
    <col min="9732" max="9732" width="18.85546875" style="344" customWidth="1"/>
    <col min="9733" max="9733" width="19" style="344" customWidth="1"/>
    <col min="9734" max="9734" width="19.5703125" style="344" customWidth="1"/>
    <col min="9735" max="9984" width="9.140625" style="344"/>
    <col min="9985" max="9985" width="5.7109375" style="344" customWidth="1"/>
    <col min="9986" max="9986" width="99.28515625" style="344" customWidth="1"/>
    <col min="9987" max="9987" width="10.140625" style="344" bestFit="1" customWidth="1"/>
    <col min="9988" max="9988" width="18.85546875" style="344" customWidth="1"/>
    <col min="9989" max="9989" width="19" style="344" customWidth="1"/>
    <col min="9990" max="9990" width="19.5703125" style="344" customWidth="1"/>
    <col min="9991" max="10240" width="9.140625" style="344"/>
    <col min="10241" max="10241" width="5.7109375" style="344" customWidth="1"/>
    <col min="10242" max="10242" width="99.28515625" style="344" customWidth="1"/>
    <col min="10243" max="10243" width="10.140625" style="344" bestFit="1" customWidth="1"/>
    <col min="10244" max="10244" width="18.85546875" style="344" customWidth="1"/>
    <col min="10245" max="10245" width="19" style="344" customWidth="1"/>
    <col min="10246" max="10246" width="19.5703125" style="344" customWidth="1"/>
    <col min="10247" max="10496" width="9.140625" style="344"/>
    <col min="10497" max="10497" width="5.7109375" style="344" customWidth="1"/>
    <col min="10498" max="10498" width="99.28515625" style="344" customWidth="1"/>
    <col min="10499" max="10499" width="10.140625" style="344" bestFit="1" customWidth="1"/>
    <col min="10500" max="10500" width="18.85546875" style="344" customWidth="1"/>
    <col min="10501" max="10501" width="19" style="344" customWidth="1"/>
    <col min="10502" max="10502" width="19.5703125" style="344" customWidth="1"/>
    <col min="10503" max="10752" width="9.140625" style="344"/>
    <col min="10753" max="10753" width="5.7109375" style="344" customWidth="1"/>
    <col min="10754" max="10754" width="99.28515625" style="344" customWidth="1"/>
    <col min="10755" max="10755" width="10.140625" style="344" bestFit="1" customWidth="1"/>
    <col min="10756" max="10756" width="18.85546875" style="344" customWidth="1"/>
    <col min="10757" max="10757" width="19" style="344" customWidth="1"/>
    <col min="10758" max="10758" width="19.5703125" style="344" customWidth="1"/>
    <col min="10759" max="11008" width="9.140625" style="344"/>
    <col min="11009" max="11009" width="5.7109375" style="344" customWidth="1"/>
    <col min="11010" max="11010" width="99.28515625" style="344" customWidth="1"/>
    <col min="11011" max="11011" width="10.140625" style="344" bestFit="1" customWidth="1"/>
    <col min="11012" max="11012" width="18.85546875" style="344" customWidth="1"/>
    <col min="11013" max="11013" width="19" style="344" customWidth="1"/>
    <col min="11014" max="11014" width="19.5703125" style="344" customWidth="1"/>
    <col min="11015" max="11264" width="9.140625" style="344"/>
    <col min="11265" max="11265" width="5.7109375" style="344" customWidth="1"/>
    <col min="11266" max="11266" width="99.28515625" style="344" customWidth="1"/>
    <col min="11267" max="11267" width="10.140625" style="344" bestFit="1" customWidth="1"/>
    <col min="11268" max="11268" width="18.85546875" style="344" customWidth="1"/>
    <col min="11269" max="11269" width="19" style="344" customWidth="1"/>
    <col min="11270" max="11270" width="19.5703125" style="344" customWidth="1"/>
    <col min="11271" max="11520" width="9.140625" style="344"/>
    <col min="11521" max="11521" width="5.7109375" style="344" customWidth="1"/>
    <col min="11522" max="11522" width="99.28515625" style="344" customWidth="1"/>
    <col min="11523" max="11523" width="10.140625" style="344" bestFit="1" customWidth="1"/>
    <col min="11524" max="11524" width="18.85546875" style="344" customWidth="1"/>
    <col min="11525" max="11525" width="19" style="344" customWidth="1"/>
    <col min="11526" max="11526" width="19.5703125" style="344" customWidth="1"/>
    <col min="11527" max="11776" width="9.140625" style="344"/>
    <col min="11777" max="11777" width="5.7109375" style="344" customWidth="1"/>
    <col min="11778" max="11778" width="99.28515625" style="344" customWidth="1"/>
    <col min="11779" max="11779" width="10.140625" style="344" bestFit="1" customWidth="1"/>
    <col min="11780" max="11780" width="18.85546875" style="344" customWidth="1"/>
    <col min="11781" max="11781" width="19" style="344" customWidth="1"/>
    <col min="11782" max="11782" width="19.5703125" style="344" customWidth="1"/>
    <col min="11783" max="12032" width="9.140625" style="344"/>
    <col min="12033" max="12033" width="5.7109375" style="344" customWidth="1"/>
    <col min="12034" max="12034" width="99.28515625" style="344" customWidth="1"/>
    <col min="12035" max="12035" width="10.140625" style="344" bestFit="1" customWidth="1"/>
    <col min="12036" max="12036" width="18.85546875" style="344" customWidth="1"/>
    <col min="12037" max="12037" width="19" style="344" customWidth="1"/>
    <col min="12038" max="12038" width="19.5703125" style="344" customWidth="1"/>
    <col min="12039" max="12288" width="9.140625" style="344"/>
    <col min="12289" max="12289" width="5.7109375" style="344" customWidth="1"/>
    <col min="12290" max="12290" width="99.28515625" style="344" customWidth="1"/>
    <col min="12291" max="12291" width="10.140625" style="344" bestFit="1" customWidth="1"/>
    <col min="12292" max="12292" width="18.85546875" style="344" customWidth="1"/>
    <col min="12293" max="12293" width="19" style="344" customWidth="1"/>
    <col min="12294" max="12294" width="19.5703125" style="344" customWidth="1"/>
    <col min="12295" max="12544" width="9.140625" style="344"/>
    <col min="12545" max="12545" width="5.7109375" style="344" customWidth="1"/>
    <col min="12546" max="12546" width="99.28515625" style="344" customWidth="1"/>
    <col min="12547" max="12547" width="10.140625" style="344" bestFit="1" customWidth="1"/>
    <col min="12548" max="12548" width="18.85546875" style="344" customWidth="1"/>
    <col min="12549" max="12549" width="19" style="344" customWidth="1"/>
    <col min="12550" max="12550" width="19.5703125" style="344" customWidth="1"/>
    <col min="12551" max="12800" width="9.140625" style="344"/>
    <col min="12801" max="12801" width="5.7109375" style="344" customWidth="1"/>
    <col min="12802" max="12802" width="99.28515625" style="344" customWidth="1"/>
    <col min="12803" max="12803" width="10.140625" style="344" bestFit="1" customWidth="1"/>
    <col min="12804" max="12804" width="18.85546875" style="344" customWidth="1"/>
    <col min="12805" max="12805" width="19" style="344" customWidth="1"/>
    <col min="12806" max="12806" width="19.5703125" style="344" customWidth="1"/>
    <col min="12807" max="13056" width="9.140625" style="344"/>
    <col min="13057" max="13057" width="5.7109375" style="344" customWidth="1"/>
    <col min="13058" max="13058" width="99.28515625" style="344" customWidth="1"/>
    <col min="13059" max="13059" width="10.140625" style="344" bestFit="1" customWidth="1"/>
    <col min="13060" max="13060" width="18.85546875" style="344" customWidth="1"/>
    <col min="13061" max="13061" width="19" style="344" customWidth="1"/>
    <col min="13062" max="13062" width="19.5703125" style="344" customWidth="1"/>
    <col min="13063" max="13312" width="9.140625" style="344"/>
    <col min="13313" max="13313" width="5.7109375" style="344" customWidth="1"/>
    <col min="13314" max="13314" width="99.28515625" style="344" customWidth="1"/>
    <col min="13315" max="13315" width="10.140625" style="344" bestFit="1" customWidth="1"/>
    <col min="13316" max="13316" width="18.85546875" style="344" customWidth="1"/>
    <col min="13317" max="13317" width="19" style="344" customWidth="1"/>
    <col min="13318" max="13318" width="19.5703125" style="344" customWidth="1"/>
    <col min="13319" max="13568" width="9.140625" style="344"/>
    <col min="13569" max="13569" width="5.7109375" style="344" customWidth="1"/>
    <col min="13570" max="13570" width="99.28515625" style="344" customWidth="1"/>
    <col min="13571" max="13571" width="10.140625" style="344" bestFit="1" customWidth="1"/>
    <col min="13572" max="13572" width="18.85546875" style="344" customWidth="1"/>
    <col min="13573" max="13573" width="19" style="344" customWidth="1"/>
    <col min="13574" max="13574" width="19.5703125" style="344" customWidth="1"/>
    <col min="13575" max="13824" width="9.140625" style="344"/>
    <col min="13825" max="13825" width="5.7109375" style="344" customWidth="1"/>
    <col min="13826" max="13826" width="99.28515625" style="344" customWidth="1"/>
    <col min="13827" max="13827" width="10.140625" style="344" bestFit="1" customWidth="1"/>
    <col min="13828" max="13828" width="18.85546875" style="344" customWidth="1"/>
    <col min="13829" max="13829" width="19" style="344" customWidth="1"/>
    <col min="13830" max="13830" width="19.5703125" style="344" customWidth="1"/>
    <col min="13831" max="14080" width="9.140625" style="344"/>
    <col min="14081" max="14081" width="5.7109375" style="344" customWidth="1"/>
    <col min="14082" max="14082" width="99.28515625" style="344" customWidth="1"/>
    <col min="14083" max="14083" width="10.140625" style="344" bestFit="1" customWidth="1"/>
    <col min="14084" max="14084" width="18.85546875" style="344" customWidth="1"/>
    <col min="14085" max="14085" width="19" style="344" customWidth="1"/>
    <col min="14086" max="14086" width="19.5703125" style="344" customWidth="1"/>
    <col min="14087" max="14336" width="9.140625" style="344"/>
    <col min="14337" max="14337" width="5.7109375" style="344" customWidth="1"/>
    <col min="14338" max="14338" width="99.28515625" style="344" customWidth="1"/>
    <col min="14339" max="14339" width="10.140625" style="344" bestFit="1" customWidth="1"/>
    <col min="14340" max="14340" width="18.85546875" style="344" customWidth="1"/>
    <col min="14341" max="14341" width="19" style="344" customWidth="1"/>
    <col min="14342" max="14342" width="19.5703125" style="344" customWidth="1"/>
    <col min="14343" max="14592" width="9.140625" style="344"/>
    <col min="14593" max="14593" width="5.7109375" style="344" customWidth="1"/>
    <col min="14594" max="14594" width="99.28515625" style="344" customWidth="1"/>
    <col min="14595" max="14595" width="10.140625" style="344" bestFit="1" customWidth="1"/>
    <col min="14596" max="14596" width="18.85546875" style="344" customWidth="1"/>
    <col min="14597" max="14597" width="19" style="344" customWidth="1"/>
    <col min="14598" max="14598" width="19.5703125" style="344" customWidth="1"/>
    <col min="14599" max="14848" width="9.140625" style="344"/>
    <col min="14849" max="14849" width="5.7109375" style="344" customWidth="1"/>
    <col min="14850" max="14850" width="99.28515625" style="344" customWidth="1"/>
    <col min="14851" max="14851" width="10.140625" style="344" bestFit="1" customWidth="1"/>
    <col min="14852" max="14852" width="18.85546875" style="344" customWidth="1"/>
    <col min="14853" max="14853" width="19" style="344" customWidth="1"/>
    <col min="14854" max="14854" width="19.5703125" style="344" customWidth="1"/>
    <col min="14855" max="15104" width="9.140625" style="344"/>
    <col min="15105" max="15105" width="5.7109375" style="344" customWidth="1"/>
    <col min="15106" max="15106" width="99.28515625" style="344" customWidth="1"/>
    <col min="15107" max="15107" width="10.140625" style="344" bestFit="1" customWidth="1"/>
    <col min="15108" max="15108" width="18.85546875" style="344" customWidth="1"/>
    <col min="15109" max="15109" width="19" style="344" customWidth="1"/>
    <col min="15110" max="15110" width="19.5703125" style="344" customWidth="1"/>
    <col min="15111" max="15360" width="9.140625" style="344"/>
    <col min="15361" max="15361" width="5.7109375" style="344" customWidth="1"/>
    <col min="15362" max="15362" width="99.28515625" style="344" customWidth="1"/>
    <col min="15363" max="15363" width="10.140625" style="344" bestFit="1" customWidth="1"/>
    <col min="15364" max="15364" width="18.85546875" style="344" customWidth="1"/>
    <col min="15365" max="15365" width="19" style="344" customWidth="1"/>
    <col min="15366" max="15366" width="19.5703125" style="344" customWidth="1"/>
    <col min="15367" max="15616" width="9.140625" style="344"/>
    <col min="15617" max="15617" width="5.7109375" style="344" customWidth="1"/>
    <col min="15618" max="15618" width="99.28515625" style="344" customWidth="1"/>
    <col min="15619" max="15619" width="10.140625" style="344" bestFit="1" customWidth="1"/>
    <col min="15620" max="15620" width="18.85546875" style="344" customWidth="1"/>
    <col min="15621" max="15621" width="19" style="344" customWidth="1"/>
    <col min="15622" max="15622" width="19.5703125" style="344" customWidth="1"/>
    <col min="15623" max="15872" width="9.140625" style="344"/>
    <col min="15873" max="15873" width="5.7109375" style="344" customWidth="1"/>
    <col min="15874" max="15874" width="99.28515625" style="344" customWidth="1"/>
    <col min="15875" max="15875" width="10.140625" style="344" bestFit="1" customWidth="1"/>
    <col min="15876" max="15876" width="18.85546875" style="344" customWidth="1"/>
    <col min="15877" max="15877" width="19" style="344" customWidth="1"/>
    <col min="15878" max="15878" width="19.5703125" style="344" customWidth="1"/>
    <col min="15879" max="16128" width="9.140625" style="344"/>
    <col min="16129" max="16129" width="5.7109375" style="344" customWidth="1"/>
    <col min="16130" max="16130" width="99.28515625" style="344" customWidth="1"/>
    <col min="16131" max="16131" width="10.140625" style="344" bestFit="1" customWidth="1"/>
    <col min="16132" max="16132" width="18.85546875" style="344" customWidth="1"/>
    <col min="16133" max="16133" width="19" style="344" customWidth="1"/>
    <col min="16134" max="16134" width="19.5703125" style="344" customWidth="1"/>
    <col min="16135" max="16384" width="9.140625" style="344"/>
  </cols>
  <sheetData>
    <row r="1" spans="1:6" ht="20.25" customHeight="1">
      <c r="B1" s="767" t="s">
        <v>228</v>
      </c>
      <c r="C1" s="767"/>
      <c r="D1" s="767"/>
      <c r="E1" s="767"/>
      <c r="F1" s="767"/>
    </row>
    <row r="2" spans="1:6" ht="14.25" customHeight="1" thickBot="1">
      <c r="E2" s="768" t="s">
        <v>229</v>
      </c>
      <c r="F2" s="768"/>
    </row>
    <row r="3" spans="1:6" ht="39" thickBot="1">
      <c r="A3" s="769"/>
      <c r="B3" s="771" t="s">
        <v>73</v>
      </c>
      <c r="C3" s="773" t="s">
        <v>68</v>
      </c>
      <c r="D3" s="774"/>
      <c r="E3" s="775"/>
      <c r="F3" s="345" t="s">
        <v>170</v>
      </c>
    </row>
    <row r="4" spans="1:6" ht="15.75" customHeight="1" thickBot="1">
      <c r="A4" s="770"/>
      <c r="B4" s="772"/>
      <c r="C4" s="346" t="s">
        <v>45</v>
      </c>
      <c r="D4" s="347" t="s">
        <v>457</v>
      </c>
      <c r="E4" s="347" t="s">
        <v>458</v>
      </c>
      <c r="F4" s="348" t="s">
        <v>468</v>
      </c>
    </row>
    <row r="5" spans="1:6" ht="19.5" customHeight="1">
      <c r="A5" s="760" t="s">
        <v>61</v>
      </c>
      <c r="B5" s="349" t="s">
        <v>400</v>
      </c>
      <c r="C5" s="350" t="s">
        <v>230</v>
      </c>
      <c r="D5" s="351">
        <v>40</v>
      </c>
      <c r="E5" s="350">
        <v>40</v>
      </c>
      <c r="F5" s="352">
        <v>18</v>
      </c>
    </row>
    <row r="6" spans="1:6" ht="18" customHeight="1">
      <c r="A6" s="760"/>
      <c r="B6" s="353" t="s">
        <v>231</v>
      </c>
      <c r="C6" s="351"/>
      <c r="D6" s="351"/>
      <c r="E6" s="351"/>
      <c r="F6" s="354"/>
    </row>
    <row r="7" spans="1:6" ht="18" customHeight="1">
      <c r="A7" s="760"/>
      <c r="B7" s="355" t="s">
        <v>232</v>
      </c>
      <c r="C7" s="351" t="s">
        <v>34</v>
      </c>
      <c r="D7" s="356">
        <v>9942</v>
      </c>
      <c r="E7" s="357">
        <v>10117</v>
      </c>
      <c r="F7" s="358">
        <v>2228</v>
      </c>
    </row>
    <row r="8" spans="1:6">
      <c r="A8" s="760"/>
      <c r="B8" s="355" t="s">
        <v>233</v>
      </c>
      <c r="C8" s="351" t="s">
        <v>34</v>
      </c>
      <c r="D8" s="359">
        <v>9889</v>
      </c>
      <c r="E8" s="357">
        <v>10053</v>
      </c>
      <c r="F8" s="360"/>
    </row>
    <row r="9" spans="1:6">
      <c r="A9" s="760"/>
      <c r="B9" s="355" t="s">
        <v>234</v>
      </c>
      <c r="C9" s="351" t="s">
        <v>34</v>
      </c>
      <c r="D9" s="359">
        <v>8819</v>
      </c>
      <c r="E9" s="357">
        <v>9064</v>
      </c>
      <c r="F9" s="360"/>
    </row>
    <row r="10" spans="1:6" ht="20.25" thickBot="1">
      <c r="A10" s="760"/>
      <c r="B10" s="355" t="s">
        <v>401</v>
      </c>
      <c r="C10" s="361" t="s">
        <v>34</v>
      </c>
      <c r="D10" s="362" t="s">
        <v>469</v>
      </c>
      <c r="E10" s="363" t="s">
        <v>470</v>
      </c>
      <c r="F10" s="364"/>
    </row>
    <row r="11" spans="1:6">
      <c r="A11" s="766"/>
      <c r="B11" s="365" t="s">
        <v>363</v>
      </c>
      <c r="C11" s="352" t="s">
        <v>235</v>
      </c>
      <c r="D11" s="366" t="s">
        <v>471</v>
      </c>
      <c r="E11" s="367" t="s">
        <v>472</v>
      </c>
      <c r="F11" s="368" t="s">
        <v>474</v>
      </c>
    </row>
    <row r="12" spans="1:6" ht="15.75" customHeight="1">
      <c r="A12" s="766"/>
      <c r="B12" s="369" t="s">
        <v>236</v>
      </c>
      <c r="C12" s="352" t="s">
        <v>230</v>
      </c>
      <c r="D12" s="367">
        <v>30</v>
      </c>
      <c r="E12" s="367">
        <v>30</v>
      </c>
      <c r="F12" s="360"/>
    </row>
    <row r="13" spans="1:6" ht="19.5" hidden="1">
      <c r="A13" s="766"/>
      <c r="B13" s="369" t="s">
        <v>237</v>
      </c>
      <c r="C13" s="352" t="s">
        <v>230</v>
      </c>
      <c r="D13" s="367">
        <v>0</v>
      </c>
      <c r="E13" s="367">
        <v>0</v>
      </c>
      <c r="F13" s="360"/>
    </row>
    <row r="14" spans="1:6">
      <c r="A14" s="766"/>
      <c r="B14" s="369" t="s">
        <v>238</v>
      </c>
      <c r="C14" s="352" t="s">
        <v>230</v>
      </c>
      <c r="D14" s="367">
        <v>2</v>
      </c>
      <c r="E14" s="367">
        <v>2</v>
      </c>
      <c r="F14" s="360"/>
    </row>
    <row r="15" spans="1:6">
      <c r="A15" s="766"/>
      <c r="B15" s="369" t="s">
        <v>239</v>
      </c>
      <c r="C15" s="352" t="s">
        <v>230</v>
      </c>
      <c r="D15" s="367">
        <v>6</v>
      </c>
      <c r="E15" s="367">
        <v>6</v>
      </c>
      <c r="F15" s="360"/>
    </row>
    <row r="16" spans="1:6">
      <c r="A16" s="766"/>
      <c r="B16" s="369" t="s">
        <v>240</v>
      </c>
      <c r="C16" s="352" t="s">
        <v>230</v>
      </c>
      <c r="D16" s="367">
        <v>1</v>
      </c>
      <c r="E16" s="367">
        <v>1</v>
      </c>
      <c r="F16" s="360"/>
    </row>
    <row r="17" spans="1:6" hidden="1">
      <c r="A17" s="766"/>
      <c r="B17" s="369" t="s">
        <v>241</v>
      </c>
      <c r="C17" s="352" t="s">
        <v>230</v>
      </c>
      <c r="D17" s="367">
        <v>1</v>
      </c>
      <c r="E17" s="367">
        <v>1</v>
      </c>
      <c r="F17" s="360"/>
    </row>
    <row r="18" spans="1:6">
      <c r="A18" s="766"/>
      <c r="B18" s="369" t="s">
        <v>242</v>
      </c>
      <c r="C18" s="352" t="s">
        <v>230</v>
      </c>
      <c r="D18" s="370">
        <v>3</v>
      </c>
      <c r="E18" s="370">
        <v>3</v>
      </c>
      <c r="F18" s="360"/>
    </row>
    <row r="19" spans="1:6">
      <c r="A19" s="766"/>
      <c r="B19" s="371" t="s">
        <v>243</v>
      </c>
      <c r="C19" s="352"/>
      <c r="D19" s="370"/>
      <c r="E19" s="370"/>
      <c r="F19" s="360"/>
    </row>
    <row r="20" spans="1:6" s="374" customFormat="1">
      <c r="A20" s="766"/>
      <c r="B20" s="372" t="s">
        <v>244</v>
      </c>
      <c r="C20" s="352" t="s">
        <v>230</v>
      </c>
      <c r="D20" s="373">
        <v>1</v>
      </c>
      <c r="E20" s="373">
        <v>1</v>
      </c>
      <c r="F20" s="360"/>
    </row>
    <row r="21" spans="1:6">
      <c r="A21" s="766"/>
      <c r="B21" s="369" t="s">
        <v>245</v>
      </c>
      <c r="C21" s="352" t="s">
        <v>230</v>
      </c>
      <c r="D21" s="375" t="s">
        <v>246</v>
      </c>
      <c r="E21" s="376" t="s">
        <v>246</v>
      </c>
      <c r="F21" s="360"/>
    </row>
    <row r="22" spans="1:6">
      <c r="A22" s="766"/>
      <c r="B22" s="371" t="s">
        <v>247</v>
      </c>
      <c r="C22" s="352"/>
      <c r="D22" s="376"/>
      <c r="E22" s="376"/>
      <c r="F22" s="360"/>
    </row>
    <row r="23" spans="1:6" s="374" customFormat="1" ht="16.5" customHeight="1">
      <c r="A23" s="766"/>
      <c r="B23" s="377" t="s">
        <v>248</v>
      </c>
      <c r="C23" s="352" t="s">
        <v>230</v>
      </c>
      <c r="D23" s="376" t="s">
        <v>249</v>
      </c>
      <c r="E23" s="376" t="s">
        <v>249</v>
      </c>
      <c r="F23" s="360"/>
    </row>
    <row r="24" spans="1:6">
      <c r="A24" s="766"/>
      <c r="B24" s="371" t="s">
        <v>250</v>
      </c>
      <c r="C24" s="352"/>
      <c r="D24" s="370"/>
      <c r="E24" s="370"/>
      <c r="F24" s="360"/>
    </row>
    <row r="25" spans="1:6" ht="17.25" thickBot="1">
      <c r="A25" s="766"/>
      <c r="B25" s="378" t="s">
        <v>251</v>
      </c>
      <c r="C25" s="379" t="s">
        <v>230</v>
      </c>
      <c r="D25" s="380">
        <v>1</v>
      </c>
      <c r="E25" s="380">
        <v>1</v>
      </c>
      <c r="F25" s="364"/>
    </row>
    <row r="26" spans="1:6" s="374" customFormat="1">
      <c r="A26" s="760"/>
      <c r="B26" s="381" t="s">
        <v>252</v>
      </c>
      <c r="C26" s="382"/>
      <c r="D26" s="383"/>
      <c r="E26" s="384"/>
      <c r="F26" s="385"/>
    </row>
    <row r="27" spans="1:6" s="374" customFormat="1" ht="17.25" thickBot="1">
      <c r="A27" s="760"/>
      <c r="B27" s="386" t="s">
        <v>253</v>
      </c>
      <c r="C27" s="387" t="s">
        <v>230</v>
      </c>
      <c r="D27" s="388">
        <v>2</v>
      </c>
      <c r="E27" s="358">
        <v>2</v>
      </c>
      <c r="F27" s="389"/>
    </row>
    <row r="28" spans="1:6" s="374" customFormat="1" ht="17.25" thickBot="1">
      <c r="A28" s="760"/>
      <c r="B28" s="390" t="s">
        <v>254</v>
      </c>
      <c r="C28" s="391" t="s">
        <v>230</v>
      </c>
      <c r="D28" s="391">
        <v>5</v>
      </c>
      <c r="E28" s="391">
        <v>5</v>
      </c>
      <c r="F28" s="391">
        <v>1</v>
      </c>
    </row>
    <row r="29" spans="1:6" s="394" customFormat="1" ht="17.25" hidden="1" customHeight="1">
      <c r="A29" s="760"/>
      <c r="B29" s="392" t="s">
        <v>255</v>
      </c>
      <c r="C29" s="351" t="s">
        <v>235</v>
      </c>
      <c r="D29" s="393" t="s">
        <v>256</v>
      </c>
      <c r="E29" s="393" t="s">
        <v>256</v>
      </c>
      <c r="F29" s="351"/>
    </row>
    <row r="30" spans="1:6" s="394" customFormat="1" ht="17.25" hidden="1" customHeight="1">
      <c r="A30" s="760"/>
      <c r="B30" s="392" t="s">
        <v>257</v>
      </c>
      <c r="C30" s="351" t="s">
        <v>235</v>
      </c>
      <c r="D30" s="393" t="s">
        <v>258</v>
      </c>
      <c r="E30" s="393" t="s">
        <v>258</v>
      </c>
      <c r="F30" s="351"/>
    </row>
    <row r="31" spans="1:6" s="394" customFormat="1" ht="17.25" hidden="1" customHeight="1">
      <c r="A31" s="760"/>
      <c r="B31" s="392" t="s">
        <v>259</v>
      </c>
      <c r="C31" s="351" t="s">
        <v>235</v>
      </c>
      <c r="D31" s="393" t="s">
        <v>260</v>
      </c>
      <c r="E31" s="393" t="s">
        <v>260</v>
      </c>
      <c r="F31" s="351"/>
    </row>
    <row r="32" spans="1:6" s="394" customFormat="1" ht="17.25" hidden="1" customHeight="1">
      <c r="A32" s="760"/>
      <c r="B32" s="392" t="s">
        <v>261</v>
      </c>
      <c r="C32" s="351" t="s">
        <v>235</v>
      </c>
      <c r="D32" s="393" t="s">
        <v>262</v>
      </c>
      <c r="E32" s="393" t="s">
        <v>262</v>
      </c>
      <c r="F32" s="351"/>
    </row>
    <row r="33" spans="1:6" s="394" customFormat="1" ht="17.25" hidden="1" customHeight="1">
      <c r="A33" s="760"/>
      <c r="B33" s="392" t="s">
        <v>263</v>
      </c>
      <c r="C33" s="351" t="s">
        <v>235</v>
      </c>
      <c r="D33" s="393" t="s">
        <v>264</v>
      </c>
      <c r="E33" s="393" t="s">
        <v>264</v>
      </c>
      <c r="F33" s="351"/>
    </row>
    <row r="34" spans="1:6" s="394" customFormat="1" ht="13.5" hidden="1" customHeight="1">
      <c r="A34" s="760"/>
      <c r="B34" s="392" t="s">
        <v>265</v>
      </c>
      <c r="C34" s="351" t="s">
        <v>235</v>
      </c>
      <c r="D34" s="393" t="s">
        <v>266</v>
      </c>
      <c r="E34" s="393" t="s">
        <v>266</v>
      </c>
      <c r="F34" s="351"/>
    </row>
    <row r="35" spans="1:6" s="394" customFormat="1" ht="17.25" hidden="1" customHeight="1" thickBot="1">
      <c r="A35" s="760"/>
      <c r="B35" s="395" t="s">
        <v>267</v>
      </c>
      <c r="C35" s="361" t="s">
        <v>235</v>
      </c>
      <c r="D35" s="396" t="s">
        <v>268</v>
      </c>
      <c r="E35" s="396" t="s">
        <v>268</v>
      </c>
      <c r="F35" s="361"/>
    </row>
    <row r="36" spans="1:6" s="374" customFormat="1">
      <c r="A36" s="760"/>
      <c r="B36" s="390" t="s">
        <v>269</v>
      </c>
      <c r="C36" s="352"/>
      <c r="D36" s="397"/>
      <c r="E36" s="397"/>
      <c r="F36" s="350">
        <v>1</v>
      </c>
    </row>
    <row r="37" spans="1:6" s="374" customFormat="1">
      <c r="A37" s="760"/>
      <c r="B37" s="386" t="s">
        <v>270</v>
      </c>
      <c r="C37" s="352" t="s">
        <v>230</v>
      </c>
      <c r="D37" s="351">
        <v>1</v>
      </c>
      <c r="E37" s="351">
        <v>1</v>
      </c>
      <c r="F37" s="398"/>
    </row>
    <row r="38" spans="1:6" s="374" customFormat="1" ht="17.25" thickBot="1">
      <c r="A38" s="761"/>
      <c r="B38" s="395" t="s">
        <v>271</v>
      </c>
      <c r="C38" s="352" t="s">
        <v>230</v>
      </c>
      <c r="D38" s="361">
        <v>6</v>
      </c>
      <c r="E38" s="361">
        <v>6</v>
      </c>
      <c r="F38" s="399"/>
    </row>
    <row r="39" spans="1:6">
      <c r="A39" s="759" t="s">
        <v>62</v>
      </c>
      <c r="B39" s="365" t="s">
        <v>379</v>
      </c>
      <c r="C39" s="350" t="s">
        <v>272</v>
      </c>
      <c r="D39" s="350" t="s">
        <v>402</v>
      </c>
      <c r="E39" s="350" t="s">
        <v>380</v>
      </c>
      <c r="F39" s="400" t="s">
        <v>475</v>
      </c>
    </row>
    <row r="40" spans="1:6">
      <c r="A40" s="760"/>
      <c r="B40" s="401" t="s">
        <v>273</v>
      </c>
      <c r="C40" s="351" t="s">
        <v>272</v>
      </c>
      <c r="D40" s="351" t="s">
        <v>403</v>
      </c>
      <c r="E40" s="351" t="s">
        <v>381</v>
      </c>
      <c r="F40" s="402"/>
    </row>
    <row r="41" spans="1:6" ht="17.25" thickBot="1">
      <c r="A41" s="760"/>
      <c r="B41" s="403" t="s">
        <v>274</v>
      </c>
      <c r="C41" s="361" t="s">
        <v>272</v>
      </c>
      <c r="D41" s="363" t="s">
        <v>275</v>
      </c>
      <c r="E41" s="363" t="s">
        <v>377</v>
      </c>
      <c r="F41" s="404"/>
    </row>
    <row r="42" spans="1:6" s="374" customFormat="1">
      <c r="A42" s="760"/>
      <c r="B42" s="365" t="s">
        <v>382</v>
      </c>
      <c r="C42" s="405" t="s">
        <v>272</v>
      </c>
      <c r="D42" s="350" t="s">
        <v>404</v>
      </c>
      <c r="E42" s="350" t="s">
        <v>383</v>
      </c>
      <c r="F42" s="406" t="s">
        <v>386</v>
      </c>
    </row>
    <row r="43" spans="1:6" s="374" customFormat="1">
      <c r="A43" s="760"/>
      <c r="B43" s="401" t="s">
        <v>276</v>
      </c>
      <c r="C43" s="387" t="s">
        <v>272</v>
      </c>
      <c r="D43" s="351" t="s">
        <v>277</v>
      </c>
      <c r="E43" s="351" t="s">
        <v>277</v>
      </c>
      <c r="F43" s="402"/>
    </row>
    <row r="44" spans="1:6" s="374" customFormat="1">
      <c r="A44" s="760"/>
      <c r="B44" s="401" t="s">
        <v>278</v>
      </c>
      <c r="C44" s="387" t="s">
        <v>272</v>
      </c>
      <c r="D44" s="351" t="s">
        <v>405</v>
      </c>
      <c r="E44" s="351" t="s">
        <v>384</v>
      </c>
      <c r="F44" s="402"/>
    </row>
    <row r="45" spans="1:6" s="374" customFormat="1" ht="17.25" thickBot="1">
      <c r="A45" s="760"/>
      <c r="B45" s="407" t="s">
        <v>279</v>
      </c>
      <c r="C45" s="408" t="s">
        <v>272</v>
      </c>
      <c r="D45" s="376" t="s">
        <v>280</v>
      </c>
      <c r="E45" s="376" t="s">
        <v>385</v>
      </c>
      <c r="F45" s="409"/>
    </row>
    <row r="46" spans="1:6">
      <c r="A46" s="760"/>
      <c r="B46" s="365" t="s">
        <v>281</v>
      </c>
      <c r="C46" s="350" t="s">
        <v>230</v>
      </c>
      <c r="D46" s="350">
        <v>3</v>
      </c>
      <c r="E46" s="350">
        <v>3</v>
      </c>
      <c r="F46" s="350">
        <v>19</v>
      </c>
    </row>
    <row r="47" spans="1:6" ht="11.25" customHeight="1">
      <c r="A47" s="760"/>
      <c r="B47" s="410" t="s">
        <v>37</v>
      </c>
      <c r="C47" s="351"/>
      <c r="D47" s="351"/>
      <c r="E47" s="351"/>
      <c r="F47" s="398"/>
    </row>
    <row r="48" spans="1:6">
      <c r="A48" s="760"/>
      <c r="B48" s="401" t="s">
        <v>282</v>
      </c>
      <c r="C48" s="351" t="s">
        <v>230</v>
      </c>
      <c r="D48" s="351">
        <v>1</v>
      </c>
      <c r="E48" s="351">
        <v>1</v>
      </c>
      <c r="F48" s="762" t="s">
        <v>283</v>
      </c>
    </row>
    <row r="49" spans="1:6">
      <c r="A49" s="760"/>
      <c r="B49" s="401" t="s">
        <v>437</v>
      </c>
      <c r="C49" s="351" t="s">
        <v>230</v>
      </c>
      <c r="D49" s="351">
        <v>1</v>
      </c>
      <c r="E49" s="351">
        <v>1</v>
      </c>
      <c r="F49" s="762"/>
    </row>
    <row r="50" spans="1:6" ht="17.25" thickBot="1">
      <c r="A50" s="760"/>
      <c r="B50" s="403" t="s">
        <v>284</v>
      </c>
      <c r="C50" s="361" t="s">
        <v>230</v>
      </c>
      <c r="D50" s="361">
        <v>1</v>
      </c>
      <c r="E50" s="361">
        <v>1</v>
      </c>
      <c r="F50" s="763"/>
    </row>
    <row r="51" spans="1:6" ht="17.25" thickBot="1">
      <c r="A51" s="760"/>
      <c r="B51" s="411" t="s">
        <v>285</v>
      </c>
      <c r="C51" s="412" t="s">
        <v>286</v>
      </c>
      <c r="D51" s="413">
        <v>1</v>
      </c>
      <c r="E51" s="413">
        <v>1</v>
      </c>
      <c r="F51" s="414"/>
    </row>
    <row r="52" spans="1:6" ht="17.25" thickBot="1">
      <c r="A52" s="760"/>
      <c r="B52" s="415" t="s">
        <v>287</v>
      </c>
      <c r="C52" s="391" t="s">
        <v>230</v>
      </c>
      <c r="D52" s="391">
        <v>1</v>
      </c>
      <c r="E52" s="391">
        <v>1</v>
      </c>
      <c r="F52" s="391">
        <v>2</v>
      </c>
    </row>
    <row r="53" spans="1:6" ht="17.25" thickBot="1">
      <c r="A53" s="760"/>
      <c r="B53" s="415" t="s">
        <v>288</v>
      </c>
      <c r="C53" s="391" t="s">
        <v>230</v>
      </c>
      <c r="D53" s="391">
        <v>1</v>
      </c>
      <c r="E53" s="391">
        <v>1</v>
      </c>
      <c r="F53" s="398"/>
    </row>
    <row r="54" spans="1:6" ht="17.25" thickBot="1">
      <c r="A54" s="760"/>
      <c r="B54" s="365" t="s">
        <v>289</v>
      </c>
      <c r="C54" s="350" t="s">
        <v>230</v>
      </c>
      <c r="D54" s="350">
        <v>1</v>
      </c>
      <c r="E54" s="350">
        <v>1</v>
      </c>
      <c r="F54" s="416"/>
    </row>
    <row r="55" spans="1:6" s="421" customFormat="1" ht="50.25" thickBot="1">
      <c r="A55" s="761"/>
      <c r="B55" s="417" t="s">
        <v>290</v>
      </c>
      <c r="C55" s="418" t="s">
        <v>230</v>
      </c>
      <c r="D55" s="419">
        <v>1</v>
      </c>
      <c r="E55" s="419">
        <v>1</v>
      </c>
      <c r="F55" s="420"/>
    </row>
    <row r="56" spans="1:6" ht="17.25" customHeight="1">
      <c r="A56" s="759" t="s">
        <v>291</v>
      </c>
      <c r="B56" s="422" t="s">
        <v>292</v>
      </c>
      <c r="C56" s="405" t="s">
        <v>230</v>
      </c>
      <c r="D56" s="419">
        <v>16</v>
      </c>
      <c r="E56" s="419">
        <v>16</v>
      </c>
      <c r="F56" s="419">
        <v>60</v>
      </c>
    </row>
    <row r="57" spans="1:6" ht="19.5">
      <c r="A57" s="760"/>
      <c r="B57" s="423" t="s">
        <v>438</v>
      </c>
      <c r="C57" s="387" t="s">
        <v>235</v>
      </c>
      <c r="D57" s="373" t="s">
        <v>364</v>
      </c>
      <c r="E57" s="373" t="s">
        <v>406</v>
      </c>
      <c r="F57" s="424" t="s">
        <v>407</v>
      </c>
    </row>
    <row r="58" spans="1:6" ht="18.75" customHeight="1">
      <c r="A58" s="760"/>
      <c r="B58" s="425" t="s">
        <v>293</v>
      </c>
      <c r="C58" s="408" t="s">
        <v>294</v>
      </c>
      <c r="D58" s="424" t="s">
        <v>295</v>
      </c>
      <c r="E58" s="424" t="s">
        <v>295</v>
      </c>
      <c r="F58" s="424">
        <v>1</v>
      </c>
    </row>
    <row r="59" spans="1:6">
      <c r="A59" s="760"/>
      <c r="B59" s="426" t="s">
        <v>296</v>
      </c>
      <c r="C59" s="408" t="s">
        <v>230</v>
      </c>
      <c r="D59" s="424">
        <v>1</v>
      </c>
      <c r="E59" s="424">
        <v>1</v>
      </c>
      <c r="F59" s="427"/>
    </row>
    <row r="60" spans="1:6" ht="16.5" customHeight="1">
      <c r="A60" s="760"/>
      <c r="B60" s="426" t="s">
        <v>297</v>
      </c>
      <c r="C60" s="408" t="s">
        <v>230</v>
      </c>
      <c r="D60" s="424">
        <v>1</v>
      </c>
      <c r="E60" s="424">
        <v>1</v>
      </c>
      <c r="F60" s="424">
        <v>26</v>
      </c>
    </row>
    <row r="61" spans="1:6">
      <c r="A61" s="760"/>
      <c r="B61" s="428" t="s">
        <v>298</v>
      </c>
      <c r="C61" s="408" t="s">
        <v>230</v>
      </c>
      <c r="D61" s="424">
        <v>1</v>
      </c>
      <c r="E61" s="424">
        <v>1</v>
      </c>
      <c r="F61" s="427"/>
    </row>
    <row r="62" spans="1:6">
      <c r="A62" s="760"/>
      <c r="B62" s="428" t="s">
        <v>299</v>
      </c>
      <c r="C62" s="408" t="s">
        <v>230</v>
      </c>
      <c r="D62" s="424">
        <v>9</v>
      </c>
      <c r="E62" s="424">
        <v>9</v>
      </c>
      <c r="F62" s="427"/>
    </row>
    <row r="63" spans="1:6" ht="33">
      <c r="A63" s="760"/>
      <c r="B63" s="377" t="s">
        <v>300</v>
      </c>
      <c r="C63" s="408" t="s">
        <v>230</v>
      </c>
      <c r="D63" s="424">
        <v>1</v>
      </c>
      <c r="E63" s="424">
        <v>1</v>
      </c>
      <c r="F63" s="429">
        <v>1</v>
      </c>
    </row>
    <row r="64" spans="1:6">
      <c r="A64" s="760"/>
      <c r="B64" s="430" t="s">
        <v>301</v>
      </c>
      <c r="C64" s="408" t="s">
        <v>230</v>
      </c>
      <c r="D64" s="424">
        <v>1</v>
      </c>
      <c r="E64" s="424">
        <v>1</v>
      </c>
      <c r="F64" s="427"/>
    </row>
    <row r="65" spans="1:6">
      <c r="A65" s="760"/>
      <c r="B65" s="430" t="s">
        <v>408</v>
      </c>
      <c r="C65" s="408" t="s">
        <v>230</v>
      </c>
      <c r="D65" s="424">
        <v>0</v>
      </c>
      <c r="E65" s="424">
        <v>0</v>
      </c>
      <c r="F65" s="427"/>
    </row>
    <row r="66" spans="1:6">
      <c r="A66" s="760"/>
      <c r="B66" s="430" t="s">
        <v>302</v>
      </c>
      <c r="C66" s="408" t="s">
        <v>230</v>
      </c>
      <c r="D66" s="424">
        <v>1</v>
      </c>
      <c r="E66" s="424">
        <v>1</v>
      </c>
      <c r="F66" s="427"/>
    </row>
    <row r="67" spans="1:6">
      <c r="A67" s="760"/>
      <c r="B67" s="377" t="s">
        <v>303</v>
      </c>
      <c r="C67" s="408"/>
      <c r="D67" s="424" t="s">
        <v>304</v>
      </c>
      <c r="E67" s="424" t="s">
        <v>304</v>
      </c>
      <c r="F67" s="424">
        <v>1</v>
      </c>
    </row>
    <row r="68" spans="1:6">
      <c r="A68" s="760"/>
      <c r="B68" s="431" t="s">
        <v>305</v>
      </c>
      <c r="C68" s="408" t="s">
        <v>230</v>
      </c>
      <c r="D68" s="424">
        <v>1</v>
      </c>
      <c r="E68" s="424">
        <v>1</v>
      </c>
      <c r="F68" s="427"/>
    </row>
    <row r="69" spans="1:6" ht="33.75" thickBot="1">
      <c r="A69" s="760"/>
      <c r="B69" s="432" t="s">
        <v>306</v>
      </c>
      <c r="C69" s="408" t="s">
        <v>230</v>
      </c>
      <c r="D69" s="433" t="s">
        <v>307</v>
      </c>
      <c r="E69" s="433" t="s">
        <v>307</v>
      </c>
      <c r="F69" s="427"/>
    </row>
    <row r="70" spans="1:6">
      <c r="A70" s="759" t="s">
        <v>308</v>
      </c>
      <c r="B70" s="434" t="s">
        <v>309</v>
      </c>
      <c r="C70" s="350" t="s">
        <v>230</v>
      </c>
      <c r="D70" s="350" t="s">
        <v>310</v>
      </c>
      <c r="E70" s="350" t="s">
        <v>310</v>
      </c>
      <c r="F70" s="350">
        <v>45</v>
      </c>
    </row>
    <row r="71" spans="1:6">
      <c r="A71" s="760"/>
      <c r="B71" s="410" t="s">
        <v>311</v>
      </c>
      <c r="C71" s="351"/>
      <c r="D71" s="351">
        <v>17</v>
      </c>
      <c r="E71" s="351">
        <v>17</v>
      </c>
      <c r="F71" s="398"/>
    </row>
    <row r="72" spans="1:6">
      <c r="A72" s="760"/>
      <c r="B72" s="410" t="s">
        <v>312</v>
      </c>
      <c r="C72" s="351" t="s">
        <v>286</v>
      </c>
      <c r="D72" s="351">
        <v>3</v>
      </c>
      <c r="E72" s="351">
        <v>3</v>
      </c>
      <c r="F72" s="351">
        <v>1</v>
      </c>
    </row>
    <row r="73" spans="1:6">
      <c r="A73" s="760"/>
      <c r="B73" s="435" t="s">
        <v>313</v>
      </c>
      <c r="C73" s="351" t="s">
        <v>286</v>
      </c>
      <c r="D73" s="351">
        <v>4</v>
      </c>
      <c r="E73" s="351">
        <v>4</v>
      </c>
      <c r="F73" s="398"/>
    </row>
    <row r="74" spans="1:6" ht="17.25" customHeight="1">
      <c r="A74" s="760"/>
      <c r="B74" s="410" t="s">
        <v>365</v>
      </c>
      <c r="C74" s="351" t="s">
        <v>286</v>
      </c>
      <c r="D74" s="351">
        <v>1</v>
      </c>
      <c r="E74" s="351">
        <v>1</v>
      </c>
      <c r="F74" s="398"/>
    </row>
    <row r="75" spans="1:6">
      <c r="A75" s="760"/>
      <c r="B75" s="410" t="s">
        <v>314</v>
      </c>
      <c r="C75" s="351" t="s">
        <v>286</v>
      </c>
      <c r="D75" s="351">
        <v>1</v>
      </c>
      <c r="E75" s="351">
        <v>1</v>
      </c>
      <c r="F75" s="398"/>
    </row>
    <row r="76" spans="1:6" ht="15.75" customHeight="1" thickBot="1">
      <c r="A76" s="760"/>
      <c r="B76" s="436" t="s">
        <v>315</v>
      </c>
      <c r="C76" s="351" t="s">
        <v>286</v>
      </c>
      <c r="D76" s="351">
        <v>8</v>
      </c>
      <c r="E76" s="351">
        <v>8</v>
      </c>
      <c r="F76" s="398"/>
    </row>
    <row r="77" spans="1:6" ht="19.5">
      <c r="A77" s="760"/>
      <c r="B77" s="434" t="s">
        <v>316</v>
      </c>
      <c r="C77" s="350" t="s">
        <v>286</v>
      </c>
      <c r="D77" s="350">
        <v>9</v>
      </c>
      <c r="E77" s="350">
        <v>9</v>
      </c>
      <c r="F77" s="350">
        <v>1</v>
      </c>
    </row>
    <row r="78" spans="1:6" ht="19.5" customHeight="1" thickBot="1">
      <c r="A78" s="760"/>
      <c r="B78" s="410" t="s">
        <v>317</v>
      </c>
      <c r="C78" s="351" t="s">
        <v>34</v>
      </c>
      <c r="D78" s="357">
        <v>6497</v>
      </c>
      <c r="E78" s="437">
        <v>6566</v>
      </c>
      <c r="F78" s="357">
        <v>7620</v>
      </c>
    </row>
    <row r="79" spans="1:6" ht="33.75" customHeight="1">
      <c r="A79" s="764" t="s">
        <v>48</v>
      </c>
      <c r="B79" s="438" t="s">
        <v>318</v>
      </c>
      <c r="C79" s="439" t="s">
        <v>230</v>
      </c>
      <c r="D79" s="440">
        <v>2</v>
      </c>
      <c r="E79" s="439">
        <v>2</v>
      </c>
      <c r="F79" s="440">
        <v>1</v>
      </c>
    </row>
    <row r="80" spans="1:6" ht="33.75" customHeight="1" thickBot="1">
      <c r="A80" s="765"/>
      <c r="B80" s="441" t="s">
        <v>319</v>
      </c>
      <c r="C80" s="442" t="s">
        <v>230</v>
      </c>
      <c r="D80" s="443">
        <v>1</v>
      </c>
      <c r="E80" s="442">
        <v>1</v>
      </c>
      <c r="F80" s="444"/>
    </row>
    <row r="81" spans="2:6" s="344" customFormat="1" ht="31.5" customHeight="1">
      <c r="B81" s="758" t="s">
        <v>409</v>
      </c>
      <c r="C81" s="758"/>
      <c r="D81" s="758"/>
      <c r="E81" s="758"/>
      <c r="F81" s="758"/>
    </row>
    <row r="82" spans="2:6" s="344" customFormat="1" ht="24.95" customHeight="1">
      <c r="B82" s="758" t="s">
        <v>439</v>
      </c>
      <c r="C82" s="758"/>
      <c r="D82" s="758"/>
      <c r="E82" s="758"/>
      <c r="F82" s="758"/>
    </row>
    <row r="83" spans="2:6" s="344" customFormat="1" ht="24.95" customHeight="1">
      <c r="B83" s="758"/>
      <c r="C83" s="758"/>
      <c r="D83" s="758"/>
      <c r="E83" s="758"/>
      <c r="F83" s="758"/>
    </row>
    <row r="85" spans="2:6" s="344" customFormat="1">
      <c r="B85" s="445"/>
      <c r="E85" s="446"/>
      <c r="F85" s="447"/>
    </row>
  </sheetData>
  <mergeCells count="14">
    <mergeCell ref="A5:A38"/>
    <mergeCell ref="B1:F1"/>
    <mergeCell ref="E2:F2"/>
    <mergeCell ref="A3:A4"/>
    <mergeCell ref="B3:B4"/>
    <mergeCell ref="C3:E3"/>
    <mergeCell ref="B82:F82"/>
    <mergeCell ref="B83:F83"/>
    <mergeCell ref="A39:A55"/>
    <mergeCell ref="F48:F50"/>
    <mergeCell ref="A56:A69"/>
    <mergeCell ref="A70:A78"/>
    <mergeCell ref="A79:A80"/>
    <mergeCell ref="B81:F81"/>
  </mergeCells>
  <printOptions horizontalCentered="1"/>
  <pageMargins left="0.70866141732283472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N57"/>
  <sheetViews>
    <sheetView view="pageBreakPreview" zoomScale="60" zoomScaleNormal="60" workbookViewId="0">
      <selection sqref="A1:N1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776" t="s">
        <v>329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</row>
    <row r="2" spans="1:14" ht="6" customHeight="1" thickBo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15"/>
    </row>
    <row r="3" spans="1:14" ht="40.5" customHeight="1" thickBot="1">
      <c r="A3" s="15"/>
      <c r="B3" s="777" t="s">
        <v>145</v>
      </c>
      <c r="C3" s="779" t="s">
        <v>323</v>
      </c>
      <c r="D3" s="780"/>
      <c r="E3" s="779" t="s">
        <v>330</v>
      </c>
      <c r="F3" s="780"/>
      <c r="G3" s="779" t="s">
        <v>324</v>
      </c>
      <c r="H3" s="780"/>
      <c r="I3" s="779" t="s">
        <v>325</v>
      </c>
      <c r="J3" s="780"/>
      <c r="K3" s="779" t="s">
        <v>326</v>
      </c>
      <c r="L3" s="780"/>
      <c r="M3" s="779" t="s">
        <v>327</v>
      </c>
      <c r="N3" s="780"/>
    </row>
    <row r="4" spans="1:14" ht="23.25" customHeight="1" thickBot="1">
      <c r="A4" s="15"/>
      <c r="B4" s="778"/>
      <c r="C4" s="288">
        <v>2012</v>
      </c>
      <c r="D4" s="289">
        <v>2013</v>
      </c>
      <c r="E4" s="288">
        <v>2012</v>
      </c>
      <c r="F4" s="289">
        <v>2013</v>
      </c>
      <c r="G4" s="288">
        <v>2012</v>
      </c>
      <c r="H4" s="289">
        <v>2013</v>
      </c>
      <c r="I4" s="288">
        <v>2012</v>
      </c>
      <c r="J4" s="289">
        <v>2013</v>
      </c>
      <c r="K4" s="288">
        <v>2012</v>
      </c>
      <c r="L4" s="289">
        <v>2013</v>
      </c>
      <c r="M4" s="288">
        <v>2012</v>
      </c>
      <c r="N4" s="289">
        <v>2013</v>
      </c>
    </row>
    <row r="5" spans="1:14" s="37" customFormat="1" ht="45" customHeight="1">
      <c r="A5" s="290"/>
      <c r="B5" s="291" t="s">
        <v>10</v>
      </c>
      <c r="C5" s="292">
        <v>8043</v>
      </c>
      <c r="D5" s="292">
        <v>8048.7713636363642</v>
      </c>
      <c r="E5" s="292">
        <v>19818.21</v>
      </c>
      <c r="F5" s="293">
        <v>17459.886363636364</v>
      </c>
      <c r="G5" s="292">
        <v>1506.24</v>
      </c>
      <c r="H5" s="292">
        <v>1636.57</v>
      </c>
      <c r="I5" s="292">
        <v>659.14</v>
      </c>
      <c r="J5" s="293">
        <v>712.36</v>
      </c>
      <c r="K5" s="292">
        <v>1656.12</v>
      </c>
      <c r="L5" s="292">
        <v>1669.91</v>
      </c>
      <c r="M5" s="294">
        <v>30.77</v>
      </c>
      <c r="N5" s="294">
        <v>31.06</v>
      </c>
    </row>
    <row r="6" spans="1:14" s="37" customFormat="1" ht="39" customHeight="1">
      <c r="A6" s="290"/>
      <c r="B6" s="295" t="s">
        <v>11</v>
      </c>
      <c r="C6" s="296">
        <v>8422.0300000000007</v>
      </c>
      <c r="D6" s="296">
        <v>8070.02</v>
      </c>
      <c r="E6" s="296">
        <v>20461.55</v>
      </c>
      <c r="F6" s="297">
        <v>17728.625</v>
      </c>
      <c r="G6" s="296">
        <v>1657.86</v>
      </c>
      <c r="H6" s="296">
        <v>1673.75</v>
      </c>
      <c r="I6" s="296">
        <v>703.05</v>
      </c>
      <c r="J6" s="297">
        <v>751.93</v>
      </c>
      <c r="K6" s="296">
        <v>1742.62</v>
      </c>
      <c r="L6" s="296">
        <v>1627.59</v>
      </c>
      <c r="M6" s="298">
        <v>34.14</v>
      </c>
      <c r="N6" s="298">
        <v>30.33</v>
      </c>
    </row>
    <row r="7" spans="1:14" s="37" customFormat="1" ht="39.75" customHeight="1">
      <c r="A7" s="290"/>
      <c r="B7" s="295" t="s">
        <v>12</v>
      </c>
      <c r="C7" s="296">
        <v>8456.5499999999993</v>
      </c>
      <c r="D7" s="296">
        <v>7662.24</v>
      </c>
      <c r="E7" s="296">
        <v>18705.57</v>
      </c>
      <c r="F7" s="297">
        <v>16725.13</v>
      </c>
      <c r="G7" s="296">
        <v>1655.41</v>
      </c>
      <c r="H7" s="296">
        <v>1583.3</v>
      </c>
      <c r="I7" s="296">
        <v>684.36</v>
      </c>
      <c r="J7" s="297">
        <v>756.65</v>
      </c>
      <c r="K7" s="296">
        <v>1673.77</v>
      </c>
      <c r="L7" s="296">
        <v>1592.86</v>
      </c>
      <c r="M7" s="298">
        <v>32.950000000000003</v>
      </c>
      <c r="N7" s="298">
        <v>28.8</v>
      </c>
    </row>
    <row r="8" spans="1:14" s="37" customFormat="1" ht="43.5" customHeight="1">
      <c r="A8" s="290"/>
      <c r="B8" s="295" t="s">
        <v>13</v>
      </c>
      <c r="C8" s="296">
        <v>8258.8807894736838</v>
      </c>
      <c r="D8" s="296">
        <v>7202.97</v>
      </c>
      <c r="E8" s="296">
        <v>17894.079210526317</v>
      </c>
      <c r="F8" s="297">
        <v>15631.55</v>
      </c>
      <c r="G8" s="296">
        <v>1584.89</v>
      </c>
      <c r="H8" s="296">
        <v>1489.12</v>
      </c>
      <c r="I8" s="296">
        <v>655.58</v>
      </c>
      <c r="J8" s="297">
        <v>703.05</v>
      </c>
      <c r="K8" s="296">
        <v>1650.07</v>
      </c>
      <c r="L8" s="296">
        <v>1485.08</v>
      </c>
      <c r="M8" s="298">
        <v>31.55</v>
      </c>
      <c r="N8" s="298">
        <v>25.2</v>
      </c>
    </row>
    <row r="9" spans="1:14" s="37" customFormat="1" ht="41.25" customHeight="1">
      <c r="B9" s="295" t="s">
        <v>14</v>
      </c>
      <c r="C9" s="296">
        <v>7919.2859090909096</v>
      </c>
      <c r="D9" s="296">
        <v>7228.62</v>
      </c>
      <c r="E9" s="296">
        <v>17017.385000000002</v>
      </c>
      <c r="F9" s="297">
        <v>14947.98</v>
      </c>
      <c r="G9" s="296">
        <v>1468</v>
      </c>
      <c r="H9" s="296">
        <v>1474.9</v>
      </c>
      <c r="I9" s="296">
        <v>618.04999999999995</v>
      </c>
      <c r="J9" s="297">
        <v>720.19</v>
      </c>
      <c r="K9" s="296">
        <v>1585.5</v>
      </c>
      <c r="L9" s="296">
        <v>1413.87</v>
      </c>
      <c r="M9" s="298">
        <v>28.67</v>
      </c>
      <c r="N9" s="298">
        <v>23.01</v>
      </c>
    </row>
    <row r="10" spans="1:14" s="37" customFormat="1" ht="41.25" customHeight="1">
      <c r="B10" s="295" t="s">
        <v>15</v>
      </c>
      <c r="C10" s="296">
        <v>7419.7876315789472</v>
      </c>
      <c r="D10" s="296"/>
      <c r="E10" s="296">
        <v>16535.790263157895</v>
      </c>
      <c r="F10" s="297"/>
      <c r="G10" s="296">
        <v>1447.74</v>
      </c>
      <c r="H10" s="296"/>
      <c r="I10" s="296">
        <v>613.11</v>
      </c>
      <c r="J10" s="297"/>
      <c r="K10" s="296">
        <v>1596.7</v>
      </c>
      <c r="L10" s="296"/>
      <c r="M10" s="298">
        <v>28.05</v>
      </c>
      <c r="N10" s="298"/>
    </row>
    <row r="11" spans="1:14" s="37" customFormat="1" ht="47.25" customHeight="1">
      <c r="B11" s="299" t="s">
        <v>142</v>
      </c>
      <c r="C11" s="300">
        <v>7588.7</v>
      </c>
      <c r="D11" s="296"/>
      <c r="E11" s="300">
        <v>16155.1</v>
      </c>
      <c r="F11" s="297"/>
      <c r="G11" s="300">
        <v>1425.8</v>
      </c>
      <c r="H11" s="296"/>
      <c r="I11" s="300">
        <v>579.5</v>
      </c>
      <c r="J11" s="297"/>
      <c r="K11" s="300">
        <v>1593.9</v>
      </c>
      <c r="L11" s="296"/>
      <c r="M11" s="301">
        <v>27.4</v>
      </c>
      <c r="N11" s="298"/>
    </row>
    <row r="12" spans="1:14" s="37" customFormat="1" ht="43.5" customHeight="1">
      <c r="B12" s="299" t="s">
        <v>153</v>
      </c>
      <c r="C12" s="300">
        <v>7491.9</v>
      </c>
      <c r="D12" s="296"/>
      <c r="E12" s="300">
        <v>15653.638636363636</v>
      </c>
      <c r="F12" s="297"/>
      <c r="G12" s="300">
        <v>1449.4</v>
      </c>
      <c r="H12" s="296"/>
      <c r="I12" s="300">
        <v>600.20000000000005</v>
      </c>
      <c r="J12" s="297"/>
      <c r="K12" s="300">
        <v>1626</v>
      </c>
      <c r="L12" s="296"/>
      <c r="M12" s="301">
        <v>28.7</v>
      </c>
      <c r="N12" s="298"/>
    </row>
    <row r="13" spans="1:14" s="37" customFormat="1" ht="42.75" customHeight="1">
      <c r="B13" s="299" t="s">
        <v>160</v>
      </c>
      <c r="C13" s="300">
        <v>8068</v>
      </c>
      <c r="D13" s="300"/>
      <c r="E13" s="300">
        <v>17213</v>
      </c>
      <c r="F13" s="302"/>
      <c r="G13" s="300">
        <v>1623.7</v>
      </c>
      <c r="H13" s="300"/>
      <c r="I13" s="300">
        <v>657.9</v>
      </c>
      <c r="J13" s="302"/>
      <c r="K13" s="300">
        <v>1744.5</v>
      </c>
      <c r="L13" s="300"/>
      <c r="M13" s="301">
        <v>33.6</v>
      </c>
      <c r="N13" s="301"/>
    </row>
    <row r="14" spans="1:14" s="37" customFormat="1" ht="51.75" customHeight="1">
      <c r="B14" s="295" t="s">
        <v>161</v>
      </c>
      <c r="C14" s="296">
        <v>8069.08</v>
      </c>
      <c r="D14" s="296"/>
      <c r="E14" s="296">
        <v>17242.169999999998</v>
      </c>
      <c r="F14" s="296"/>
      <c r="G14" s="296">
        <v>1635.83</v>
      </c>
      <c r="H14" s="296"/>
      <c r="I14" s="296">
        <v>633.37</v>
      </c>
      <c r="J14" s="296"/>
      <c r="K14" s="296">
        <v>1747.01</v>
      </c>
      <c r="L14" s="296"/>
      <c r="M14" s="298">
        <v>33.19</v>
      </c>
      <c r="N14" s="296"/>
    </row>
    <row r="15" spans="1:14" s="37" customFormat="1" ht="45" customHeight="1">
      <c r="B15" s="295" t="s">
        <v>166</v>
      </c>
      <c r="C15" s="296">
        <v>7693.92</v>
      </c>
      <c r="D15" s="303"/>
      <c r="E15" s="296">
        <v>16293.18</v>
      </c>
      <c r="F15" s="304"/>
      <c r="G15" s="296">
        <v>1576.36</v>
      </c>
      <c r="H15" s="303"/>
      <c r="I15" s="296">
        <v>636.5</v>
      </c>
      <c r="J15" s="304"/>
      <c r="K15" s="296">
        <v>1721.13</v>
      </c>
      <c r="L15" s="303"/>
      <c r="M15" s="298">
        <v>32.770000000000003</v>
      </c>
      <c r="N15" s="305"/>
    </row>
    <row r="16" spans="1:14" s="37" customFormat="1" ht="51.75" customHeight="1" thickBot="1">
      <c r="B16" s="295" t="s">
        <v>167</v>
      </c>
      <c r="C16" s="296">
        <v>7962.09</v>
      </c>
      <c r="D16" s="296"/>
      <c r="E16" s="306">
        <v>17403.95</v>
      </c>
      <c r="F16" s="297"/>
      <c r="G16" s="296">
        <v>1585.42</v>
      </c>
      <c r="H16" s="296"/>
      <c r="I16" s="306">
        <v>691.32</v>
      </c>
      <c r="J16" s="297"/>
      <c r="K16" s="296">
        <v>1658.87</v>
      </c>
      <c r="L16" s="296"/>
      <c r="M16" s="298">
        <v>31.96</v>
      </c>
      <c r="N16" s="298"/>
    </row>
    <row r="17" spans="2:14" s="37" customFormat="1" ht="49.5" customHeight="1" thickBot="1">
      <c r="B17" s="307" t="s">
        <v>328</v>
      </c>
      <c r="C17" s="308">
        <f>AVERAGE(C5:C16)</f>
        <v>7949.4353608452948</v>
      </c>
      <c r="D17" s="308">
        <f>AVERAGE(D5:D16)</f>
        <v>7642.5242727272735</v>
      </c>
      <c r="E17" s="308">
        <f t="shared" ref="E17:L17" si="0">AVERAGE(E5:E16)</f>
        <v>17532.801925837321</v>
      </c>
      <c r="F17" s="308">
        <f t="shared" si="0"/>
        <v>16498.634272727275</v>
      </c>
      <c r="G17" s="308">
        <f>AVERAGE(G5:G16)</f>
        <v>1551.3875</v>
      </c>
      <c r="H17" s="308">
        <f>AVERAGE(H5:H16)</f>
        <v>1571.5279999999998</v>
      </c>
      <c r="I17" s="308">
        <f>AVERAGE(I5:I16)</f>
        <v>644.34</v>
      </c>
      <c r="J17" s="308">
        <f t="shared" si="0"/>
        <v>728.83600000000001</v>
      </c>
      <c r="K17" s="308">
        <f>AVERAGE(K5:K16)</f>
        <v>1666.3491666666666</v>
      </c>
      <c r="L17" s="308">
        <f t="shared" si="0"/>
        <v>1557.8619999999999</v>
      </c>
      <c r="M17" s="309">
        <f>AVERAGE(M5:M16)</f>
        <v>31.145833333333329</v>
      </c>
      <c r="N17" s="309">
        <f>AVERAGE(N5:N16)</f>
        <v>27.68</v>
      </c>
    </row>
    <row r="18" spans="2:14" ht="57.75" customHeight="1"/>
    <row r="21" spans="2:14">
      <c r="F21" s="76"/>
    </row>
    <row r="57" ht="42.75" customHeight="1"/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&amp;C14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zoomScaleNormal="100" workbookViewId="0">
      <selection activeCell="U5" sqref="U5"/>
    </sheetView>
  </sheetViews>
  <sheetFormatPr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9"/>
      <c r="C2" s="13"/>
      <c r="D2" s="13"/>
      <c r="E2" s="13"/>
      <c r="F2" s="13"/>
      <c r="G2" s="13"/>
      <c r="H2" s="13"/>
      <c r="I2" s="13"/>
      <c r="J2" s="13"/>
    </row>
    <row r="3" spans="2:10" ht="15">
      <c r="B3" s="113"/>
      <c r="C3" s="113"/>
      <c r="D3" s="113"/>
      <c r="E3" s="113"/>
      <c r="F3" s="113"/>
      <c r="G3" s="113"/>
      <c r="H3" s="113"/>
      <c r="I3" s="21"/>
      <c r="J3" s="21"/>
    </row>
    <row r="4" spans="2:10" ht="14.25" customHeight="1">
      <c r="B4" s="114"/>
      <c r="C4" s="19"/>
      <c r="D4" s="19"/>
      <c r="E4" s="19"/>
      <c r="F4" s="19"/>
      <c r="G4" s="19"/>
      <c r="H4" s="19"/>
      <c r="I4" s="21"/>
      <c r="J4" s="21"/>
    </row>
    <row r="5" spans="2:10" ht="14.25">
      <c r="B5" s="114"/>
      <c r="C5" s="20"/>
      <c r="D5" s="20"/>
      <c r="E5" s="20"/>
      <c r="F5" s="20"/>
      <c r="G5" s="20"/>
      <c r="H5" s="20"/>
      <c r="I5" s="20"/>
      <c r="J5" s="20"/>
    </row>
    <row r="6" spans="2:10" ht="14.25">
      <c r="B6" s="114"/>
      <c r="C6" s="20"/>
      <c r="D6" s="20"/>
      <c r="E6" s="20"/>
      <c r="F6" s="20"/>
      <c r="G6" s="20"/>
      <c r="H6" s="20"/>
      <c r="I6" s="20"/>
      <c r="J6" s="20"/>
    </row>
    <row r="7" spans="2:10" ht="14.25">
      <c r="B7" s="114"/>
      <c r="C7" s="20"/>
      <c r="D7" s="20"/>
      <c r="E7" s="20"/>
      <c r="F7" s="20"/>
      <c r="G7" s="20"/>
      <c r="H7" s="20"/>
      <c r="I7" s="20"/>
      <c r="J7" s="20"/>
    </row>
    <row r="8" spans="2:10" ht="14.25">
      <c r="B8" s="114"/>
      <c r="C8" s="20"/>
      <c r="D8" s="20"/>
      <c r="E8" s="20"/>
      <c r="F8" s="20"/>
      <c r="G8" s="20"/>
      <c r="H8" s="20"/>
      <c r="I8" s="20"/>
      <c r="J8" s="20"/>
    </row>
    <row r="9" spans="2:10" ht="14.25">
      <c r="B9" s="114"/>
      <c r="C9" s="20"/>
      <c r="D9" s="20"/>
      <c r="E9" s="20"/>
      <c r="F9" s="20"/>
      <c r="G9" s="20"/>
      <c r="H9" s="20"/>
      <c r="I9" s="20"/>
      <c r="J9" s="20"/>
    </row>
    <row r="10" spans="2:10" ht="14.25">
      <c r="B10" s="114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15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16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17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17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17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18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1"/>
  <sheetViews>
    <sheetView zoomScaleNormal="100" workbookViewId="0">
      <pane ySplit="4" topLeftCell="A5" activePane="bottomLeft" state="frozen"/>
      <selection activeCell="A100" sqref="A100:S113"/>
      <selection pane="bottomLeft" sqref="A1:F1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730" t="s">
        <v>140</v>
      </c>
      <c r="B1" s="730"/>
      <c r="C1" s="730"/>
      <c r="D1" s="730"/>
      <c r="E1" s="730"/>
      <c r="F1" s="730"/>
    </row>
    <row r="2" spans="1:6" ht="23.25" thickBot="1">
      <c r="A2" s="214"/>
      <c r="B2" s="214"/>
      <c r="C2" s="214"/>
      <c r="D2" s="214"/>
      <c r="E2" s="214"/>
      <c r="F2" s="214"/>
    </row>
    <row r="3" spans="1:6" ht="19.5" thickBot="1">
      <c r="A3" s="688" t="s">
        <v>73</v>
      </c>
      <c r="B3" s="731" t="s">
        <v>45</v>
      </c>
      <c r="C3" s="681" t="s">
        <v>55</v>
      </c>
      <c r="D3" s="682"/>
      <c r="E3" s="683"/>
      <c r="F3" s="215" t="s">
        <v>56</v>
      </c>
    </row>
    <row r="4" spans="1:6" ht="28.5" customHeight="1" thickBot="1">
      <c r="A4" s="732"/>
      <c r="B4" s="781"/>
      <c r="C4" s="216" t="s">
        <v>504</v>
      </c>
      <c r="D4" s="217" t="s">
        <v>505</v>
      </c>
      <c r="E4" s="469" t="s">
        <v>63</v>
      </c>
      <c r="F4" s="218" t="s">
        <v>505</v>
      </c>
    </row>
    <row r="5" spans="1:6" ht="23.25" customHeight="1">
      <c r="A5" s="219" t="s">
        <v>42</v>
      </c>
      <c r="B5" s="220"/>
      <c r="C5" s="466"/>
      <c r="D5" s="466"/>
      <c r="E5" s="466"/>
      <c r="F5" s="466"/>
    </row>
    <row r="6" spans="1:6" ht="21.75" customHeight="1">
      <c r="A6" s="68" t="s">
        <v>77</v>
      </c>
      <c r="B6" s="9" t="s">
        <v>50</v>
      </c>
      <c r="C6" s="466">
        <v>32.700000000000003</v>
      </c>
      <c r="D6" s="466">
        <v>50.4</v>
      </c>
      <c r="E6" s="466">
        <f t="shared" ref="E6:E34" si="0">D6/C6*100</f>
        <v>154.12844036697246</v>
      </c>
      <c r="F6" s="466">
        <v>42.21</v>
      </c>
    </row>
    <row r="7" spans="1:6" ht="21.75" customHeight="1">
      <c r="A7" s="68" t="s">
        <v>78</v>
      </c>
      <c r="B7" s="9" t="s">
        <v>50</v>
      </c>
      <c r="C7" s="466">
        <v>62.5</v>
      </c>
      <c r="D7" s="466">
        <v>69.2</v>
      </c>
      <c r="E7" s="466">
        <f t="shared" si="0"/>
        <v>110.72</v>
      </c>
      <c r="F7" s="466">
        <v>60.07</v>
      </c>
    </row>
    <row r="8" spans="1:6" ht="21.75" customHeight="1">
      <c r="A8" s="68" t="s">
        <v>79</v>
      </c>
      <c r="B8" s="9" t="s">
        <v>50</v>
      </c>
      <c r="C8" s="466">
        <v>58.1</v>
      </c>
      <c r="D8" s="466">
        <v>66</v>
      </c>
      <c r="E8" s="466">
        <f t="shared" si="0"/>
        <v>113.59724612736662</v>
      </c>
      <c r="F8" s="466">
        <v>65.38</v>
      </c>
    </row>
    <row r="9" spans="1:6" ht="21.75" customHeight="1">
      <c r="A9" s="68" t="s">
        <v>80</v>
      </c>
      <c r="B9" s="9" t="s">
        <v>50</v>
      </c>
      <c r="C9" s="466">
        <v>93.9</v>
      </c>
      <c r="D9" s="466">
        <v>98.2</v>
      </c>
      <c r="E9" s="466">
        <f t="shared" si="0"/>
        <v>104.57933972310968</v>
      </c>
      <c r="F9" s="466">
        <v>79.349999999999994</v>
      </c>
    </row>
    <row r="10" spans="1:6" ht="21.75" customHeight="1">
      <c r="A10" s="68" t="s">
        <v>81</v>
      </c>
      <c r="B10" s="9" t="s">
        <v>50</v>
      </c>
      <c r="C10" s="466">
        <v>70.5</v>
      </c>
      <c r="D10" s="466">
        <v>72.599999999999994</v>
      </c>
      <c r="E10" s="466">
        <f t="shared" si="0"/>
        <v>102.97872340425531</v>
      </c>
      <c r="F10" s="466">
        <v>59.23</v>
      </c>
    </row>
    <row r="11" spans="1:6" ht="21.75" customHeight="1">
      <c r="A11" s="68" t="s">
        <v>82</v>
      </c>
      <c r="B11" s="9" t="s">
        <v>50</v>
      </c>
      <c r="C11" s="466">
        <v>100.1</v>
      </c>
      <c r="D11" s="466">
        <v>76.2</v>
      </c>
      <c r="E11" s="466">
        <f>D11/C11*100</f>
        <v>76.12387612387613</v>
      </c>
      <c r="F11" s="466">
        <v>57.7</v>
      </c>
    </row>
    <row r="12" spans="1:6" ht="21.75" customHeight="1">
      <c r="A12" s="68" t="s">
        <v>83</v>
      </c>
      <c r="B12" s="9" t="s">
        <v>50</v>
      </c>
      <c r="C12" s="466">
        <v>42.3</v>
      </c>
      <c r="D12" s="466">
        <v>63.4</v>
      </c>
      <c r="E12" s="466">
        <f t="shared" si="0"/>
        <v>149.88179669030734</v>
      </c>
      <c r="F12" s="466">
        <v>32.5</v>
      </c>
    </row>
    <row r="13" spans="1:6" ht="21.75" customHeight="1">
      <c r="A13" s="68" t="s">
        <v>84</v>
      </c>
      <c r="B13" s="9" t="s">
        <v>50</v>
      </c>
      <c r="C13" s="466">
        <v>47.4</v>
      </c>
      <c r="D13" s="466">
        <v>52</v>
      </c>
      <c r="E13" s="466">
        <f t="shared" si="0"/>
        <v>109.70464135021096</v>
      </c>
      <c r="F13" s="466">
        <v>49.63</v>
      </c>
    </row>
    <row r="14" spans="1:6" ht="21.75" customHeight="1">
      <c r="A14" s="68" t="s">
        <v>85</v>
      </c>
      <c r="B14" s="9" t="s">
        <v>50</v>
      </c>
      <c r="C14" s="466">
        <v>37.9</v>
      </c>
      <c r="D14" s="466">
        <v>47.4</v>
      </c>
      <c r="E14" s="466">
        <f>D14/C14*100</f>
        <v>125.06596306068603</v>
      </c>
      <c r="F14" s="466">
        <v>44.19</v>
      </c>
    </row>
    <row r="15" spans="1:6" ht="21.75" customHeight="1">
      <c r="A15" s="68" t="s">
        <v>86</v>
      </c>
      <c r="B15" s="9" t="s">
        <v>50</v>
      </c>
      <c r="C15" s="466">
        <v>237.7</v>
      </c>
      <c r="D15" s="466">
        <v>249.3</v>
      </c>
      <c r="E15" s="466">
        <f t="shared" si="0"/>
        <v>104.88010096760623</v>
      </c>
      <c r="F15" s="466">
        <v>272.17</v>
      </c>
    </row>
    <row r="16" spans="1:6" ht="21.75" customHeight="1">
      <c r="A16" s="68" t="s">
        <v>87</v>
      </c>
      <c r="B16" s="9" t="s">
        <v>50</v>
      </c>
      <c r="C16" s="466">
        <v>276.10000000000002</v>
      </c>
      <c r="D16" s="466">
        <v>255.7</v>
      </c>
      <c r="E16" s="466">
        <f t="shared" si="0"/>
        <v>92.611372691053944</v>
      </c>
      <c r="F16" s="466">
        <v>253</v>
      </c>
    </row>
    <row r="17" spans="1:10" ht="21.75" customHeight="1">
      <c r="A17" s="68" t="s">
        <v>88</v>
      </c>
      <c r="B17" s="9" t="s">
        <v>50</v>
      </c>
      <c r="C17" s="466">
        <v>106</v>
      </c>
      <c r="D17" s="466">
        <v>113.6</v>
      </c>
      <c r="E17" s="466">
        <f t="shared" si="0"/>
        <v>107.16981132075472</v>
      </c>
      <c r="F17" s="466">
        <v>114.06</v>
      </c>
    </row>
    <row r="18" spans="1:10" ht="21.75" customHeight="1">
      <c r="A18" s="68" t="s">
        <v>89</v>
      </c>
      <c r="B18" s="9" t="s">
        <v>50</v>
      </c>
      <c r="C18" s="466">
        <v>179.7</v>
      </c>
      <c r="D18" s="466">
        <v>143.69999999999999</v>
      </c>
      <c r="E18" s="466">
        <f t="shared" si="0"/>
        <v>79.966611018363949</v>
      </c>
      <c r="F18" s="466">
        <v>141.57</v>
      </c>
    </row>
    <row r="19" spans="1:10" ht="21.75" customHeight="1">
      <c r="A19" s="68" t="s">
        <v>90</v>
      </c>
      <c r="B19" s="9" t="s">
        <v>50</v>
      </c>
      <c r="C19" s="466">
        <v>120.9</v>
      </c>
      <c r="D19" s="466">
        <v>110.1</v>
      </c>
      <c r="E19" s="466">
        <f t="shared" si="0"/>
        <v>91.066997518610421</v>
      </c>
      <c r="F19" s="466">
        <v>109.66</v>
      </c>
    </row>
    <row r="20" spans="1:10" ht="21.75" customHeight="1">
      <c r="A20" s="68" t="s">
        <v>91</v>
      </c>
      <c r="B20" s="9" t="s">
        <v>50</v>
      </c>
      <c r="C20" s="466">
        <v>90.1</v>
      </c>
      <c r="D20" s="466">
        <v>98.4</v>
      </c>
      <c r="E20" s="466">
        <f t="shared" si="0"/>
        <v>109.21198668146505</v>
      </c>
      <c r="F20" s="466">
        <v>83</v>
      </c>
    </row>
    <row r="21" spans="1:10" ht="21.75" customHeight="1">
      <c r="A21" s="68" t="s">
        <v>92</v>
      </c>
      <c r="B21" s="9" t="s">
        <v>50</v>
      </c>
      <c r="C21" s="466">
        <v>331.5</v>
      </c>
      <c r="D21" s="466">
        <v>318.39999999999998</v>
      </c>
      <c r="E21" s="466">
        <f t="shared" si="0"/>
        <v>96.048265460030152</v>
      </c>
      <c r="F21" s="466">
        <v>314.29000000000002</v>
      </c>
    </row>
    <row r="22" spans="1:10" ht="21.75" customHeight="1">
      <c r="A22" s="68" t="s">
        <v>93</v>
      </c>
      <c r="B22" s="9" t="s">
        <v>50</v>
      </c>
      <c r="C22" s="466">
        <v>269.2</v>
      </c>
      <c r="D22" s="466">
        <v>262.3</v>
      </c>
      <c r="E22" s="466">
        <f t="shared" si="0"/>
        <v>97.436849925705801</v>
      </c>
      <c r="F22" s="466">
        <v>296</v>
      </c>
      <c r="J22" s="240"/>
    </row>
    <row r="23" spans="1:10" ht="21.75" customHeight="1">
      <c r="A23" s="68" t="s">
        <v>94</v>
      </c>
      <c r="B23" s="9" t="s">
        <v>50</v>
      </c>
      <c r="C23" s="466">
        <v>205.6</v>
      </c>
      <c r="D23" s="466">
        <v>211</v>
      </c>
      <c r="E23" s="466">
        <f t="shared" si="0"/>
        <v>102.62645914396889</v>
      </c>
      <c r="F23" s="466">
        <v>208.66</v>
      </c>
    </row>
    <row r="24" spans="1:10" ht="21.75" customHeight="1">
      <c r="A24" s="68" t="s">
        <v>95</v>
      </c>
      <c r="B24" s="9" t="s">
        <v>50</v>
      </c>
      <c r="C24" s="466">
        <v>267.5</v>
      </c>
      <c r="D24" s="466">
        <v>254</v>
      </c>
      <c r="E24" s="466">
        <f t="shared" si="0"/>
        <v>94.953271028037378</v>
      </c>
      <c r="F24" s="466">
        <v>246.81</v>
      </c>
    </row>
    <row r="25" spans="1:10" ht="21.75" customHeight="1">
      <c r="A25" s="68" t="s">
        <v>96</v>
      </c>
      <c r="B25" s="9" t="s">
        <v>50</v>
      </c>
      <c r="C25" s="466">
        <v>126.6</v>
      </c>
      <c r="D25" s="466">
        <v>146.30000000000001</v>
      </c>
      <c r="E25" s="466">
        <f t="shared" si="0"/>
        <v>115.56082148499212</v>
      </c>
      <c r="F25" s="466">
        <v>143.27000000000001</v>
      </c>
    </row>
    <row r="26" spans="1:10" ht="21.75" customHeight="1">
      <c r="A26" s="68" t="s">
        <v>97</v>
      </c>
      <c r="B26" s="9" t="s">
        <v>53</v>
      </c>
      <c r="C26" s="466">
        <v>59.8</v>
      </c>
      <c r="D26" s="466">
        <v>63.6</v>
      </c>
      <c r="E26" s="466">
        <f t="shared" si="0"/>
        <v>106.35451505016724</v>
      </c>
      <c r="F26" s="466">
        <v>58.77</v>
      </c>
    </row>
    <row r="27" spans="1:10" ht="21.75" customHeight="1">
      <c r="A27" s="68" t="s">
        <v>169</v>
      </c>
      <c r="B27" s="9" t="s">
        <v>51</v>
      </c>
      <c r="C27" s="466">
        <v>54.6</v>
      </c>
      <c r="D27" s="466">
        <v>61.1</v>
      </c>
      <c r="E27" s="466">
        <f t="shared" si="0"/>
        <v>111.90476190476191</v>
      </c>
      <c r="F27" s="466">
        <v>68.650000000000006</v>
      </c>
    </row>
    <row r="28" spans="1:10" ht="21.75" customHeight="1">
      <c r="A28" s="68" t="s">
        <v>98</v>
      </c>
      <c r="B28" s="9" t="s">
        <v>51</v>
      </c>
      <c r="C28" s="466">
        <v>82</v>
      </c>
      <c r="D28" s="466">
        <v>82.7</v>
      </c>
      <c r="E28" s="466">
        <f t="shared" si="0"/>
        <v>100.85365853658537</v>
      </c>
      <c r="F28" s="466">
        <v>95</v>
      </c>
    </row>
    <row r="29" spans="1:10" ht="21.75" customHeight="1">
      <c r="A29" s="68" t="s">
        <v>99</v>
      </c>
      <c r="B29" s="9" t="s">
        <v>52</v>
      </c>
      <c r="C29" s="466">
        <v>260.5</v>
      </c>
      <c r="D29" s="466">
        <v>270.39999999999998</v>
      </c>
      <c r="E29" s="466">
        <f t="shared" si="0"/>
        <v>103.80038387715931</v>
      </c>
      <c r="F29" s="466">
        <v>308.83999999999997</v>
      </c>
    </row>
    <row r="30" spans="1:10" ht="21.75" customHeight="1">
      <c r="A30" s="68" t="s">
        <v>100</v>
      </c>
      <c r="B30" s="9" t="s">
        <v>52</v>
      </c>
      <c r="C30" s="466">
        <v>319.8</v>
      </c>
      <c r="D30" s="466">
        <v>310.10000000000002</v>
      </c>
      <c r="E30" s="466">
        <f t="shared" si="0"/>
        <v>96.966854283927461</v>
      </c>
      <c r="F30" s="466">
        <v>320</v>
      </c>
    </row>
    <row r="31" spans="1:10" ht="21.75" customHeight="1">
      <c r="A31" s="68" t="s">
        <v>101</v>
      </c>
      <c r="B31" s="9" t="s">
        <v>52</v>
      </c>
      <c r="C31" s="466">
        <v>315.2</v>
      </c>
      <c r="D31" s="466">
        <v>337.5</v>
      </c>
      <c r="E31" s="466">
        <f t="shared" si="0"/>
        <v>107.07487309644669</v>
      </c>
      <c r="F31" s="466">
        <v>340.26</v>
      </c>
    </row>
    <row r="32" spans="1:10" ht="21.75" customHeight="1">
      <c r="A32" s="68" t="s">
        <v>102</v>
      </c>
      <c r="B32" s="9" t="s">
        <v>51</v>
      </c>
      <c r="C32" s="466">
        <v>95.5</v>
      </c>
      <c r="D32" s="466">
        <v>102</v>
      </c>
      <c r="E32" s="466">
        <f t="shared" si="0"/>
        <v>106.80628272251309</v>
      </c>
      <c r="F32" s="466">
        <v>88.64</v>
      </c>
    </row>
    <row r="33" spans="1:6" ht="21.75" customHeight="1">
      <c r="A33" s="68" t="s">
        <v>103</v>
      </c>
      <c r="B33" s="9" t="s">
        <v>51</v>
      </c>
      <c r="C33" s="466">
        <v>115.4</v>
      </c>
      <c r="D33" s="466">
        <v>122.6</v>
      </c>
      <c r="E33" s="466">
        <f t="shared" si="0"/>
        <v>106.23916811091854</v>
      </c>
      <c r="F33" s="466">
        <v>106.54</v>
      </c>
    </row>
    <row r="34" spans="1:6" ht="21.75" customHeight="1" thickBot="1">
      <c r="A34" s="69" t="s">
        <v>104</v>
      </c>
      <c r="B34" s="9" t="s">
        <v>51</v>
      </c>
      <c r="C34" s="466">
        <v>362.5</v>
      </c>
      <c r="D34" s="466">
        <v>522.1</v>
      </c>
      <c r="E34" s="466">
        <f t="shared" si="0"/>
        <v>144.02758620689656</v>
      </c>
      <c r="F34" s="466">
        <v>527.52</v>
      </c>
    </row>
    <row r="35" spans="1:6" ht="27" customHeight="1" thickBot="1">
      <c r="A35" s="237" t="s">
        <v>49</v>
      </c>
      <c r="B35" s="238"/>
      <c r="C35" s="235"/>
      <c r="D35" s="239"/>
      <c r="E35" s="235"/>
      <c r="F35" s="235"/>
    </row>
    <row r="36" spans="1:6" s="17" customFormat="1" ht="21.75" customHeight="1">
      <c r="A36" s="241" t="s">
        <v>105</v>
      </c>
      <c r="B36" s="242" t="s">
        <v>36</v>
      </c>
      <c r="C36" s="466">
        <v>540</v>
      </c>
      <c r="D36" s="466">
        <v>600</v>
      </c>
      <c r="E36" s="466">
        <f t="shared" ref="E36:E54" si="1">D36/C36*100</f>
        <v>111.11111111111111</v>
      </c>
      <c r="F36" s="466">
        <v>360</v>
      </c>
    </row>
    <row r="37" spans="1:6" s="17" customFormat="1" ht="21.75" customHeight="1">
      <c r="A37" s="241" t="s">
        <v>106</v>
      </c>
      <c r="B37" s="242" t="s">
        <v>36</v>
      </c>
      <c r="C37" s="466">
        <v>644.4</v>
      </c>
      <c r="D37" s="466">
        <v>694.4</v>
      </c>
      <c r="E37" s="466">
        <f t="shared" si="1"/>
        <v>107.75915580384854</v>
      </c>
      <c r="F37" s="466">
        <v>440</v>
      </c>
    </row>
    <row r="38" spans="1:6" s="17" customFormat="1" ht="21.75" customHeight="1">
      <c r="A38" s="241" t="s">
        <v>107</v>
      </c>
      <c r="B38" s="242" t="s">
        <v>36</v>
      </c>
      <c r="C38" s="466">
        <v>466.7</v>
      </c>
      <c r="D38" s="466">
        <v>516.70000000000005</v>
      </c>
      <c r="E38" s="466">
        <f t="shared" si="1"/>
        <v>110.71352046282411</v>
      </c>
      <c r="F38" s="466">
        <v>356.25</v>
      </c>
    </row>
    <row r="39" spans="1:6" s="17" customFormat="1" ht="16.5">
      <c r="A39" s="241" t="s">
        <v>108</v>
      </c>
      <c r="B39" s="242" t="s">
        <v>36</v>
      </c>
      <c r="C39" s="466">
        <v>2000</v>
      </c>
      <c r="D39" s="466">
        <v>2000</v>
      </c>
      <c r="E39" s="466">
        <f t="shared" si="1"/>
        <v>100</v>
      </c>
      <c r="F39" s="466">
        <v>1500</v>
      </c>
    </row>
    <row r="40" spans="1:6" s="17" customFormat="1" ht="16.5">
      <c r="A40" s="241" t="s">
        <v>109</v>
      </c>
      <c r="B40" s="242" t="s">
        <v>36</v>
      </c>
      <c r="C40" s="466">
        <v>2250</v>
      </c>
      <c r="D40" s="466">
        <v>2500</v>
      </c>
      <c r="E40" s="466">
        <f t="shared" si="1"/>
        <v>111.11111111111111</v>
      </c>
      <c r="F40" s="466">
        <v>2000</v>
      </c>
    </row>
    <row r="41" spans="1:6" s="17" customFormat="1" ht="33">
      <c r="A41" s="241" t="s">
        <v>110</v>
      </c>
      <c r="B41" s="242" t="s">
        <v>36</v>
      </c>
      <c r="C41" s="466">
        <v>366.7</v>
      </c>
      <c r="D41" s="466">
        <v>400</v>
      </c>
      <c r="E41" s="466">
        <f t="shared" si="1"/>
        <v>109.08099263703299</v>
      </c>
      <c r="F41" s="466">
        <v>325</v>
      </c>
    </row>
    <row r="42" spans="1:6" s="17" customFormat="1" ht="33">
      <c r="A42" s="241" t="s">
        <v>111</v>
      </c>
      <c r="B42" s="242" t="s">
        <v>36</v>
      </c>
      <c r="C42" s="466">
        <v>325</v>
      </c>
      <c r="D42" s="466">
        <v>383.3</v>
      </c>
      <c r="E42" s="466">
        <f t="shared" si="1"/>
        <v>117.93846153846155</v>
      </c>
      <c r="F42" s="466">
        <v>337.5</v>
      </c>
    </row>
    <row r="43" spans="1:6" s="17" customFormat="1" ht="16.5">
      <c r="A43" s="241" t="s">
        <v>112</v>
      </c>
      <c r="B43" s="242" t="s">
        <v>36</v>
      </c>
      <c r="C43" s="466">
        <v>850</v>
      </c>
      <c r="D43" s="466">
        <v>850</v>
      </c>
      <c r="E43" s="466">
        <f t="shared" si="1"/>
        <v>100</v>
      </c>
      <c r="F43" s="466" t="s">
        <v>132</v>
      </c>
    </row>
    <row r="44" spans="1:6" s="17" customFormat="1" ht="33">
      <c r="A44" s="241" t="s">
        <v>226</v>
      </c>
      <c r="B44" s="242" t="s">
        <v>36</v>
      </c>
      <c r="C44" s="466">
        <v>5233.3999999999996</v>
      </c>
      <c r="D44" s="466">
        <v>5233.3999999999996</v>
      </c>
      <c r="E44" s="466">
        <f t="shared" si="1"/>
        <v>100</v>
      </c>
      <c r="F44" s="466">
        <v>1800</v>
      </c>
    </row>
    <row r="45" spans="1:6" s="17" customFormat="1" ht="33" customHeight="1">
      <c r="A45" s="241" t="s">
        <v>139</v>
      </c>
      <c r="B45" s="242" t="s">
        <v>36</v>
      </c>
      <c r="C45" s="466">
        <v>3976.5</v>
      </c>
      <c r="D45" s="466">
        <v>3976.5</v>
      </c>
      <c r="E45" s="466">
        <f t="shared" si="1"/>
        <v>100</v>
      </c>
      <c r="F45" s="466">
        <v>3600</v>
      </c>
    </row>
    <row r="46" spans="1:6" s="17" customFormat="1" ht="18" customHeight="1">
      <c r="A46" s="229" t="s">
        <v>113</v>
      </c>
      <c r="B46" s="242" t="s">
        <v>36</v>
      </c>
      <c r="C46" s="466">
        <v>130</v>
      </c>
      <c r="D46" s="466">
        <v>130</v>
      </c>
      <c r="E46" s="466">
        <f t="shared" si="1"/>
        <v>100</v>
      </c>
      <c r="F46" s="466">
        <v>76</v>
      </c>
    </row>
    <row r="47" spans="1:6" s="17" customFormat="1" ht="17.25" thickBot="1">
      <c r="A47" s="230" t="s">
        <v>222</v>
      </c>
      <c r="B47" s="243" t="s">
        <v>36</v>
      </c>
      <c r="C47" s="466">
        <v>266.7</v>
      </c>
      <c r="D47" s="466">
        <v>266.7</v>
      </c>
      <c r="E47" s="466">
        <f t="shared" si="1"/>
        <v>100</v>
      </c>
      <c r="F47" s="466">
        <v>300</v>
      </c>
    </row>
    <row r="48" spans="1:6" ht="27" customHeight="1" thickBot="1">
      <c r="A48" s="258" t="s">
        <v>76</v>
      </c>
      <c r="B48" s="238" t="s">
        <v>36</v>
      </c>
      <c r="C48" s="235">
        <v>340</v>
      </c>
      <c r="D48" s="473">
        <v>359</v>
      </c>
      <c r="E48" s="472">
        <f t="shared" si="1"/>
        <v>105.58823529411765</v>
      </c>
      <c r="F48" s="468">
        <v>359</v>
      </c>
    </row>
    <row r="49" spans="1:10" ht="53.25" customHeight="1" thickBot="1">
      <c r="A49" s="259" t="s">
        <v>114</v>
      </c>
      <c r="B49" s="238" t="s">
        <v>36</v>
      </c>
      <c r="C49" s="235">
        <v>5.8</v>
      </c>
      <c r="D49" s="239">
        <v>5.8</v>
      </c>
      <c r="E49" s="244">
        <f t="shared" si="1"/>
        <v>100</v>
      </c>
      <c r="F49" s="235">
        <v>5.8</v>
      </c>
    </row>
    <row r="50" spans="1:10" ht="56.25" customHeight="1" thickBot="1">
      <c r="A50" s="260" t="s">
        <v>115</v>
      </c>
      <c r="B50" s="238" t="s">
        <v>36</v>
      </c>
      <c r="C50" s="235">
        <v>7.6</v>
      </c>
      <c r="D50" s="239">
        <v>7.6</v>
      </c>
      <c r="E50" s="244">
        <f t="shared" si="1"/>
        <v>100</v>
      </c>
      <c r="F50" s="235">
        <v>7.6</v>
      </c>
    </row>
    <row r="51" spans="1:10" ht="24.75" customHeight="1" thickBot="1">
      <c r="A51" s="260" t="s">
        <v>116</v>
      </c>
      <c r="B51" s="238" t="s">
        <v>36</v>
      </c>
      <c r="C51" s="235">
        <v>80.400000000000006</v>
      </c>
      <c r="D51" s="239">
        <v>85.9</v>
      </c>
      <c r="E51" s="244">
        <f t="shared" si="1"/>
        <v>106.84079601990051</v>
      </c>
      <c r="F51" s="235">
        <v>85.9</v>
      </c>
    </row>
    <row r="52" spans="1:10" ht="36.75" customHeight="1" thickBot="1">
      <c r="A52" s="261" t="s">
        <v>117</v>
      </c>
      <c r="B52" s="238" t="s">
        <v>36</v>
      </c>
      <c r="C52" s="235">
        <v>2500</v>
      </c>
      <c r="D52" s="245">
        <v>2450</v>
      </c>
      <c r="E52" s="244">
        <f t="shared" si="1"/>
        <v>98</v>
      </c>
      <c r="F52" s="235" t="s">
        <v>132</v>
      </c>
    </row>
    <row r="53" spans="1:10" ht="35.25" customHeight="1" thickBot="1">
      <c r="A53" s="260" t="s">
        <v>118</v>
      </c>
      <c r="B53" s="238" t="s">
        <v>36</v>
      </c>
      <c r="C53" s="235">
        <v>1491.7</v>
      </c>
      <c r="D53" s="239">
        <v>1662.5</v>
      </c>
      <c r="E53" s="244">
        <f t="shared" si="1"/>
        <v>111.45002346316284</v>
      </c>
      <c r="F53" s="246" t="s">
        <v>132</v>
      </c>
    </row>
    <row r="54" spans="1:10" ht="50.25" customHeight="1" thickBot="1">
      <c r="A54" s="260" t="s">
        <v>189</v>
      </c>
      <c r="B54" s="238" t="s">
        <v>36</v>
      </c>
      <c r="C54" s="247">
        <v>109.1</v>
      </c>
      <c r="D54" s="247">
        <v>136.4</v>
      </c>
      <c r="E54" s="244">
        <f t="shared" si="1"/>
        <v>125.02291475710359</v>
      </c>
      <c r="F54" s="248">
        <v>79.2</v>
      </c>
    </row>
    <row r="55" spans="1:10" ht="23.25" customHeight="1" thickBot="1">
      <c r="A55" s="782" t="s">
        <v>203</v>
      </c>
      <c r="B55" s="262" t="s">
        <v>134</v>
      </c>
      <c r="C55" s="248">
        <v>5500</v>
      </c>
      <c r="D55" s="463">
        <v>5500</v>
      </c>
      <c r="E55" s="244">
        <f>D55/C55*100</f>
        <v>100</v>
      </c>
      <c r="F55" s="468" t="s">
        <v>132</v>
      </c>
    </row>
    <row r="56" spans="1:10" ht="21.75" customHeight="1" thickBot="1">
      <c r="A56" s="783"/>
      <c r="B56" s="262" t="s">
        <v>135</v>
      </c>
      <c r="C56" s="248">
        <v>28000</v>
      </c>
      <c r="D56" s="463">
        <v>28000</v>
      </c>
      <c r="E56" s="244">
        <f>D56/C56*100</f>
        <v>100</v>
      </c>
      <c r="F56" s="468" t="s">
        <v>132</v>
      </c>
    </row>
    <row r="57" spans="1:10" ht="23.25" customHeight="1" thickBot="1">
      <c r="A57" s="782" t="s">
        <v>204</v>
      </c>
      <c r="B57" s="262" t="s">
        <v>134</v>
      </c>
      <c r="C57" s="248">
        <v>12200</v>
      </c>
      <c r="D57" s="463">
        <v>6090</v>
      </c>
      <c r="E57" s="244">
        <f>D57/C57*100</f>
        <v>49.918032786885249</v>
      </c>
      <c r="F57" s="468" t="s">
        <v>132</v>
      </c>
    </row>
    <row r="58" spans="1:10" ht="21.75" customHeight="1" thickBot="1">
      <c r="A58" s="783"/>
      <c r="B58" s="262" t="s">
        <v>135</v>
      </c>
      <c r="C58" s="248">
        <v>75000</v>
      </c>
      <c r="D58" s="463">
        <v>75050</v>
      </c>
      <c r="E58" s="244">
        <f>D58/C58*100</f>
        <v>100.06666666666666</v>
      </c>
      <c r="F58" s="468" t="s">
        <v>132</v>
      </c>
    </row>
    <row r="59" spans="1:10" ht="39.75" customHeight="1" thickBot="1">
      <c r="A59" s="257" t="s">
        <v>411</v>
      </c>
      <c r="B59" s="234"/>
      <c r="C59" s="235"/>
      <c r="D59" s="239"/>
      <c r="E59" s="245"/>
      <c r="F59" s="235"/>
    </row>
    <row r="60" spans="1:10" ht="33">
      <c r="A60" s="228" t="s">
        <v>192</v>
      </c>
      <c r="B60" s="274" t="s">
        <v>58</v>
      </c>
      <c r="C60" s="275" t="s">
        <v>480</v>
      </c>
      <c r="D60" s="280" t="s">
        <v>479</v>
      </c>
      <c r="E60" s="1">
        <f>49.4/46.83*100</f>
        <v>105.48793508434764</v>
      </c>
      <c r="F60" s="277">
        <v>72.319999999999993</v>
      </c>
      <c r="J60" s="60"/>
    </row>
    <row r="61" spans="1:10" ht="24" customHeight="1">
      <c r="A61" s="70" t="s">
        <v>412</v>
      </c>
      <c r="B61" s="274" t="s">
        <v>59</v>
      </c>
      <c r="C61" s="276">
        <v>1.1599999999999999</v>
      </c>
      <c r="D61" s="281">
        <v>1.1599999999999999</v>
      </c>
      <c r="E61" s="1">
        <f>D61/C61*100</f>
        <v>100</v>
      </c>
      <c r="F61" s="277">
        <v>1.1200000000000001</v>
      </c>
    </row>
    <row r="62" spans="1:10" ht="24" customHeight="1">
      <c r="A62" s="70" t="s">
        <v>119</v>
      </c>
      <c r="B62" s="274" t="s">
        <v>190</v>
      </c>
      <c r="C62" s="277">
        <v>876.05</v>
      </c>
      <c r="D62" s="280">
        <v>971.25</v>
      </c>
      <c r="E62" s="1">
        <f>D62/C62*100</f>
        <v>110.8669596484219</v>
      </c>
      <c r="F62" s="277" t="s">
        <v>387</v>
      </c>
    </row>
    <row r="63" spans="1:10" ht="24" customHeight="1">
      <c r="A63" s="70" t="s">
        <v>120</v>
      </c>
      <c r="B63" s="274" t="s">
        <v>191</v>
      </c>
      <c r="C63" s="277">
        <v>52.55</v>
      </c>
      <c r="D63" s="280">
        <v>58.28</v>
      </c>
      <c r="E63" s="1">
        <f>D63/C63*100</f>
        <v>110.90390104662227</v>
      </c>
      <c r="F63" s="277" t="s">
        <v>389</v>
      </c>
    </row>
    <row r="64" spans="1:10" ht="24" customHeight="1" thickBot="1">
      <c r="A64" s="70" t="s">
        <v>121</v>
      </c>
      <c r="B64" s="274" t="s">
        <v>191</v>
      </c>
      <c r="C64" s="278">
        <v>38.69</v>
      </c>
      <c r="D64" s="280">
        <v>43.12</v>
      </c>
      <c r="E64" s="1">
        <f>D64/C64*100</f>
        <v>111.44998707676402</v>
      </c>
      <c r="F64" s="277" t="s">
        <v>388</v>
      </c>
    </row>
    <row r="65" spans="1:6" ht="41.25" customHeight="1" thickBot="1">
      <c r="A65" s="233" t="s">
        <v>141</v>
      </c>
      <c r="B65" s="234" t="s">
        <v>36</v>
      </c>
      <c r="C65" s="235">
        <v>22</v>
      </c>
      <c r="D65" s="239">
        <v>21.89</v>
      </c>
      <c r="E65" s="235">
        <f>D65/C65*100</f>
        <v>99.5</v>
      </c>
      <c r="F65" s="235">
        <v>20</v>
      </c>
    </row>
    <row r="66" spans="1:6" ht="18" customHeight="1">
      <c r="A66" s="221" t="s">
        <v>122</v>
      </c>
      <c r="B66" s="222"/>
      <c r="C66" s="223"/>
      <c r="D66" s="223"/>
      <c r="E66" s="224"/>
      <c r="F66" s="222"/>
    </row>
    <row r="67" spans="1:6" ht="16.5">
      <c r="A67" s="225" t="s">
        <v>123</v>
      </c>
      <c r="B67" s="226" t="s">
        <v>36</v>
      </c>
      <c r="C67" s="227">
        <v>19980.189999999999</v>
      </c>
      <c r="D67" s="227">
        <v>27027.52</v>
      </c>
      <c r="E67" s="466">
        <f>D67/C67*100</f>
        <v>135.27158650643463</v>
      </c>
      <c r="F67" s="466">
        <v>20943.900000000001</v>
      </c>
    </row>
    <row r="68" spans="1:6" ht="33">
      <c r="A68" s="228" t="s">
        <v>124</v>
      </c>
      <c r="B68" s="226" t="s">
        <v>36</v>
      </c>
      <c r="C68" s="227">
        <v>2300.5</v>
      </c>
      <c r="D68" s="227">
        <v>2275.59</v>
      </c>
      <c r="E68" s="466">
        <f>D68/C68*100</f>
        <v>98.917191914801137</v>
      </c>
      <c r="F68" s="466">
        <v>1351.3</v>
      </c>
    </row>
    <row r="69" spans="1:6" ht="33">
      <c r="A69" s="229" t="s">
        <v>125</v>
      </c>
      <c r="B69" s="226" t="s">
        <v>35</v>
      </c>
      <c r="C69" s="227">
        <f>C68/C67*100</f>
        <v>11.513904522429467</v>
      </c>
      <c r="D69" s="227">
        <f>D68/D67*100</f>
        <v>8.4195294277832371</v>
      </c>
      <c r="E69" s="466">
        <f>D69/C69*100</f>
        <v>73.12488488489474</v>
      </c>
      <c r="F69" s="227">
        <f>F68/F67*100</f>
        <v>6.4519979564455516</v>
      </c>
    </row>
    <row r="70" spans="1:6" ht="34.5" customHeight="1" thickBot="1">
      <c r="A70" s="230" t="s">
        <v>217</v>
      </c>
      <c r="B70" s="231" t="s">
        <v>36</v>
      </c>
      <c r="C70" s="232">
        <v>2900</v>
      </c>
      <c r="D70" s="232">
        <v>2900</v>
      </c>
      <c r="E70" s="467">
        <f>D70/C70*100</f>
        <v>100</v>
      </c>
      <c r="F70" s="448" t="s">
        <v>221</v>
      </c>
    </row>
    <row r="71" spans="1:6" ht="24" customHeight="1">
      <c r="A71" s="757" t="s">
        <v>447</v>
      </c>
      <c r="B71" s="757"/>
      <c r="C71" s="757"/>
      <c r="D71" s="757"/>
      <c r="E71" s="757"/>
      <c r="F71" s="757"/>
    </row>
    <row r="73" spans="1:6" ht="12.75">
      <c r="D73" s="2"/>
      <c r="E73" s="2"/>
      <c r="F73" s="2"/>
    </row>
    <row r="74" spans="1:6" ht="15.75" customHeight="1">
      <c r="A74" s="25"/>
      <c r="B74" s="26"/>
      <c r="C74" s="26"/>
      <c r="D74" s="26"/>
      <c r="E74" s="26"/>
      <c r="F74" s="26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  </vt:lpstr>
      <vt:lpstr>цены на металл</vt:lpstr>
      <vt:lpstr>цены на металл 2</vt:lpstr>
      <vt:lpstr>дин. цен</vt:lpstr>
      <vt:lpstr>индекс потр цен 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'соц инфрастр 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2013-07-23T02:31:28Z</cp:lastPrinted>
  <dcterms:created xsi:type="dcterms:W3CDTF">1996-09-27T09:22:49Z</dcterms:created>
  <dcterms:modified xsi:type="dcterms:W3CDTF">2013-07-25T02:58:21Z</dcterms:modified>
</cp:coreProperties>
</file>