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xls" ContentType="application/vnd.ms-exce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310" windowHeight="1050" tabRatio="802" firstSheet="1" activeTab="1"/>
  </bookViews>
  <sheets>
    <sheet name="диаграмма" sheetId="26" state="hidden" r:id="rId1"/>
    <sheet name="демогр" sheetId="92" r:id="rId2"/>
    <sheet name="труд рес" sheetId="85" r:id="rId3"/>
    <sheet name="занятость" sheetId="23" r:id="rId4"/>
    <sheet name="Ст.мин. набора прод." sheetId="98" r:id="rId5"/>
    <sheet name="соц инфрастр" sheetId="135" r:id="rId6"/>
    <sheet name="цены на металл" sheetId="95" r:id="rId7"/>
    <sheet name="цены на металл 2" sheetId="96" r:id="rId8"/>
    <sheet name="дин. цен" sheetId="42" r:id="rId9"/>
    <sheet name="индекс потр цен " sheetId="136" r:id="rId10"/>
    <sheet name="Средние цены" sheetId="103" r:id="rId11"/>
  </sheets>
  <definedNames>
    <definedName name="_xlnm.Print_Titles" localSheetId="8">'дин. цен'!$3:$4</definedName>
    <definedName name="_xlnm.Print_Area" localSheetId="8">'дин. цен'!$A$1:$F$75</definedName>
    <definedName name="_xlnm.Print_Area" localSheetId="3">занятость!$A$1:$H$50</definedName>
    <definedName name="_xlnm.Print_Area" localSheetId="5">'соц инфрастр'!$A$1:$F$89</definedName>
    <definedName name="_xlnm.Print_Area" localSheetId="4">'Ст.мин. набора прод.'!$A$2:$J$106</definedName>
    <definedName name="_xlnm.Print_Area" localSheetId="2">'труд рес'!$A$1:$H$55</definedName>
    <definedName name="_xlnm.Print_Area" localSheetId="6">'цены на металл'!$A$1:$J$67</definedName>
  </definedNames>
  <calcPr calcId="124519"/>
</workbook>
</file>

<file path=xl/calcChain.xml><?xml version="1.0" encoding="utf-8"?>
<calcChain xmlns="http://schemas.openxmlformats.org/spreadsheetml/2006/main">
  <c r="E50" i="85"/>
  <c r="E49"/>
  <c r="E47"/>
  <c r="E46"/>
  <c r="E45"/>
  <c r="E6"/>
  <c r="C6"/>
  <c r="E36" i="26"/>
  <c r="E37"/>
  <c r="E38"/>
  <c r="E39"/>
  <c r="E40"/>
  <c r="E41"/>
  <c r="E42"/>
  <c r="E43"/>
  <c r="E44"/>
  <c r="E45"/>
  <c r="E46"/>
  <c r="E47"/>
  <c r="E48"/>
  <c r="D36"/>
  <c r="D37"/>
  <c r="D38"/>
  <c r="D39"/>
  <c r="D40"/>
  <c r="D41"/>
  <c r="D42"/>
  <c r="D43"/>
  <c r="D44"/>
  <c r="D45"/>
  <c r="D46"/>
  <c r="D47"/>
  <c r="D48"/>
  <c r="I57" i="98"/>
  <c r="F57"/>
  <c r="C57"/>
  <c r="I56"/>
  <c r="F56"/>
  <c r="C56"/>
  <c r="J56"/>
  <c r="G56"/>
  <c r="D56"/>
  <c r="D65" i="42"/>
  <c r="D6" i="85" l="1"/>
  <c r="I55" i="98"/>
  <c r="F55"/>
  <c r="C55"/>
  <c r="J55"/>
  <c r="G55"/>
  <c r="D55"/>
  <c r="G52" i="85" l="1"/>
  <c r="F52"/>
  <c r="G51"/>
  <c r="F51"/>
  <c r="D21" i="92"/>
  <c r="G46" i="85" l="1"/>
  <c r="D50"/>
  <c r="D49"/>
  <c r="D47"/>
  <c r="D46"/>
  <c r="D45"/>
  <c r="H17" i="95"/>
  <c r="G17"/>
  <c r="F17"/>
  <c r="E17"/>
  <c r="D17"/>
  <c r="C17"/>
  <c r="J57" i="98"/>
  <c r="G57"/>
  <c r="J53"/>
  <c r="G53"/>
  <c r="D53"/>
  <c r="D57"/>
  <c r="C41"/>
  <c r="D41"/>
  <c r="F41"/>
  <c r="G41"/>
  <c r="I41"/>
  <c r="J41"/>
  <c r="C53"/>
  <c r="G43" i="85"/>
  <c r="F43"/>
  <c r="G28"/>
  <c r="G29"/>
  <c r="G31"/>
  <c r="G32"/>
  <c r="G33"/>
  <c r="G34"/>
  <c r="G35"/>
  <c r="G36"/>
  <c r="G27"/>
  <c r="F28"/>
  <c r="F29"/>
  <c r="F31"/>
  <c r="F32"/>
  <c r="F33"/>
  <c r="F34"/>
  <c r="F35"/>
  <c r="F36"/>
  <c r="F27"/>
  <c r="D37"/>
  <c r="F53" i="98"/>
  <c r="F52"/>
  <c r="F51"/>
  <c r="C52"/>
  <c r="C51"/>
  <c r="I53"/>
  <c r="I52"/>
  <c r="I51"/>
  <c r="C13" i="92"/>
  <c r="G50" i="85"/>
  <c r="F49"/>
  <c r="F47"/>
  <c r="F45"/>
  <c r="J52" i="98"/>
  <c r="G52"/>
  <c r="D52"/>
  <c r="J51"/>
  <c r="G51"/>
  <c r="D51"/>
  <c r="E55" i="42"/>
  <c r="E32"/>
  <c r="E29"/>
  <c r="F6" i="85"/>
  <c r="C50" i="98"/>
  <c r="D50"/>
  <c r="F50"/>
  <c r="G50"/>
  <c r="I50"/>
  <c r="J50"/>
  <c r="D35" i="26"/>
  <c r="F49" i="98"/>
  <c r="J49"/>
  <c r="I49"/>
  <c r="C49"/>
  <c r="D49"/>
  <c r="G49"/>
  <c r="C48"/>
  <c r="D48"/>
  <c r="F48"/>
  <c r="G48"/>
  <c r="I48"/>
  <c r="J48"/>
  <c r="C47"/>
  <c r="D47"/>
  <c r="F47"/>
  <c r="G47"/>
  <c r="I47"/>
  <c r="J47"/>
  <c r="C16" i="26"/>
  <c r="B16"/>
  <c r="C46" i="98"/>
  <c r="D46"/>
  <c r="F46"/>
  <c r="G46"/>
  <c r="I46"/>
  <c r="J46"/>
  <c r="I45"/>
  <c r="G45"/>
  <c r="F45"/>
  <c r="D45"/>
  <c r="C45"/>
  <c r="J45"/>
  <c r="D70" i="42"/>
  <c r="E70" s="1"/>
  <c r="J44" i="98"/>
  <c r="I44"/>
  <c r="G44"/>
  <c r="F44"/>
  <c r="D44"/>
  <c r="C44"/>
  <c r="J43"/>
  <c r="I43"/>
  <c r="G43"/>
  <c r="F43"/>
  <c r="D43"/>
  <c r="C43"/>
  <c r="J42"/>
  <c r="I42"/>
  <c r="G42"/>
  <c r="F42"/>
  <c r="D42"/>
  <c r="C42"/>
  <c r="F13" i="92"/>
  <c r="E6" i="4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0"/>
  <c r="E31"/>
  <c r="E33"/>
  <c r="E34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6"/>
  <c r="E57"/>
  <c r="E58"/>
  <c r="E59"/>
  <c r="E62"/>
  <c r="E63"/>
  <c r="E64"/>
  <c r="E65"/>
  <c r="E66"/>
  <c r="E68"/>
  <c r="E69"/>
  <c r="F70"/>
  <c r="E71"/>
  <c r="F6" i="98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5" i="23"/>
  <c r="F6"/>
  <c r="F7"/>
  <c r="F8"/>
  <c r="F9"/>
  <c r="F11"/>
  <c r="F12"/>
  <c r="F13"/>
  <c r="G6" i="85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E37"/>
  <c r="G37" s="1"/>
  <c r="E48"/>
  <c r="G48" s="1"/>
  <c r="E5" i="92"/>
  <c r="E6"/>
  <c r="E7"/>
  <c r="E9"/>
  <c r="E11"/>
  <c r="D13"/>
  <c r="E13" s="1"/>
  <c r="C21"/>
  <c r="F21" s="1"/>
  <c r="G21"/>
  <c r="F23"/>
  <c r="F24"/>
  <c r="B11" i="26"/>
  <c r="C11"/>
  <c r="E35"/>
  <c r="F37" i="85"/>
  <c r="D48" l="1"/>
  <c r="F50"/>
  <c r="F48"/>
  <c r="F46"/>
  <c r="G49"/>
  <c r="G47"/>
  <c r="G45"/>
</calcChain>
</file>

<file path=xl/comments1.xml><?xml version="1.0" encoding="utf-8"?>
<comments xmlns="http://schemas.openxmlformats.org/spreadsheetml/2006/main">
  <authors>
    <author>Джепа Алексей Юрьевич</author>
  </authors>
  <commentList>
    <comment ref="D33" authorId="0">
      <text>
        <r>
          <rPr>
            <sz val="11"/>
            <color indexed="81"/>
            <rFont val="Tahoma"/>
            <family val="2"/>
            <charset val="204"/>
          </rPr>
          <t>Протягивай формулу на весь столбик. Если ниже чем в АППГ - ставь "0"</t>
        </r>
      </text>
    </comment>
  </commentList>
</comments>
</file>

<file path=xl/comments2.xml><?xml version="1.0" encoding="utf-8"?>
<comments xmlns="http://schemas.openxmlformats.org/spreadsheetml/2006/main">
  <authors>
    <author>Пестрякова Елена</author>
    <author>Denisova</author>
    <author>ec34</author>
  </authors>
  <commentList>
    <comment ref="B19" authorId="0">
      <text>
        <r>
          <rPr>
            <sz val="10"/>
            <color indexed="81"/>
            <rFont val="Tahoma"/>
            <family val="2"/>
            <charset val="204"/>
          </rPr>
          <t xml:space="preserve">Краевое гос.-ое учреждение доп. образования (повышение квалификации) специалистов "Норильский межотраслевой институт повышения квалификации и проф. переподготовки" </t>
        </r>
      </text>
    </comment>
    <comment ref="B20" authorId="1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7" authorId="1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8" authorId="0">
      <text>
        <r>
          <rPr>
            <sz val="10"/>
            <color indexed="81"/>
            <rFont val="Tahoma"/>
            <family val="2"/>
            <charset val="204"/>
          </rPr>
          <t>ЗДРАВ относит к больницам, по причине наличия амбул. и стационарного леченияи</t>
        </r>
      </text>
    </comment>
    <comment ref="E56" authorId="2">
      <text>
        <r>
          <rPr>
            <b/>
            <sz val="8"/>
            <color indexed="81"/>
            <rFont val="Tahoma"/>
            <family val="2"/>
            <charset val="204"/>
          </rPr>
          <t>ec34:</t>
        </r>
        <r>
          <rPr>
            <sz val="8"/>
            <color indexed="81"/>
            <rFont val="Tahoma"/>
            <family val="2"/>
            <charset val="204"/>
          </rPr>
          <t xml:space="preserve">
дополнительно 34 платных места в НДХШ, 21 в КДШИ
</t>
        </r>
      </text>
    </comment>
  </commentList>
</comments>
</file>

<file path=xl/sharedStrings.xml><?xml version="1.0" encoding="utf-8"?>
<sst xmlns="http://schemas.openxmlformats.org/spreadsheetml/2006/main" count="854" uniqueCount="491">
  <si>
    <t>Музеи (включая 2 филиала):                                                                                        в том числе:</t>
  </si>
  <si>
    <t>Магаданская область</t>
  </si>
  <si>
    <t xml:space="preserve"> - общее и дошкольное образование</t>
  </si>
  <si>
    <t>Чукотский авт.округ</t>
  </si>
  <si>
    <t>2 (2)</t>
  </si>
  <si>
    <t>1 (2)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</si>
  <si>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</si>
  <si>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 xml:space="preserve"> - лицей</t>
  </si>
  <si>
    <t xml:space="preserve"> - гимназия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</si>
  <si>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</si>
  <si>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</si>
  <si>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</si>
  <si>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</si>
  <si>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</si>
  <si>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</si>
  <si>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</si>
  <si>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</si>
  <si>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</si>
  <si>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</si>
  <si>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</si>
  <si>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</si>
  <si>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</si>
  <si>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</si>
  <si>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</si>
  <si>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</si>
  <si>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</si>
  <si>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</si>
  <si>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</si>
  <si>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</si>
  <si>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</si>
  <si>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</si>
  <si>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</si>
  <si>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</si>
  <si>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</si>
  <si>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</si>
  <si>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</si>
  <si>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</si>
  <si>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</si>
  <si>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ЦБ РФ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</si>
  <si>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</si>
  <si>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</si>
  <si>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</si>
  <si>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</si>
  <si>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</si>
  <si>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</si>
  <si>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</si>
  <si>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</si>
  <si>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ед.</t>
  </si>
  <si>
    <t>ед/коек</t>
  </si>
  <si>
    <t>мест</t>
  </si>
  <si>
    <t>Родилось</t>
  </si>
  <si>
    <t>Умерло</t>
  </si>
  <si>
    <t xml:space="preserve"> Средняя цена продуктов питания:       </t>
  </si>
  <si>
    <t>Больницы, всего</t>
  </si>
  <si>
    <t>Поликлинические учреждения</t>
  </si>
  <si>
    <t>Стоматологическая поликлиника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</si>
  <si>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</si>
  <si>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</si>
  <si>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</si>
  <si>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</si>
  <si>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</si>
  <si>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</si>
  <si>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</si>
  <si>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</si>
  <si>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</si>
  <si>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</si>
  <si>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</si>
  <si>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</si>
  <si>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 xml:space="preserve"> -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</si>
  <si>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</si>
  <si>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</si>
  <si>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</si>
  <si>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</si>
  <si>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</si>
  <si>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Социальная инфраструктура</t>
  </si>
  <si>
    <t>ТАО</t>
  </si>
  <si>
    <t>Специализированные медицинские учреждения:</t>
  </si>
  <si>
    <t xml:space="preserve">Число занимающихся </t>
  </si>
  <si>
    <t xml:space="preserve"> - среднесписочная</t>
  </si>
  <si>
    <t xml:space="preserve"> - среднеявочная</t>
  </si>
  <si>
    <t>Образование</t>
  </si>
  <si>
    <t>Здравоохранение</t>
  </si>
  <si>
    <t>Культура</t>
  </si>
  <si>
    <t>Спорт</t>
  </si>
  <si>
    <t xml:space="preserve"> - культура и искусство</t>
  </si>
  <si>
    <t>Темп роста,%</t>
  </si>
  <si>
    <t>Лист для диаграмм</t>
  </si>
  <si>
    <t>Красноярский край</t>
  </si>
  <si>
    <r>
      <t xml:space="preserve"> - физкультура и спорт</t>
    </r>
    <r>
      <rPr>
        <b/>
        <sz val="14"/>
        <rFont val="Times New Roman CYR"/>
        <charset val="204"/>
      </rPr>
      <t xml:space="preserve"> </t>
    </r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</si>
  <si>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</si>
  <si>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>Начальное профессиональное образование:</t>
  </si>
  <si>
    <t>ед./чел.</t>
  </si>
  <si>
    <t>Медицинское училище №1</t>
  </si>
  <si>
    <t>Педагогический колледж</t>
  </si>
  <si>
    <t>Политехнический колледж</t>
  </si>
  <si>
    <t>Филиал Ачинского торгово-экономического техникума</t>
  </si>
  <si>
    <t>Норильский индустриальный институт</t>
  </si>
  <si>
    <t>1 / 25</t>
  </si>
  <si>
    <t>1 / 1 106</t>
  </si>
  <si>
    <t xml:space="preserve">Колледж искусств </t>
  </si>
  <si>
    <t>Колледж менеджмента и права</t>
  </si>
  <si>
    <t>филиал Красноярского строительного техникума</t>
  </si>
  <si>
    <t>1 / 306</t>
  </si>
  <si>
    <t>1 / 310</t>
  </si>
  <si>
    <t>1 / 204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</si>
  <si>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</si>
  <si>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</si>
  <si>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</si>
  <si>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</si>
  <si>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</si>
  <si>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</si>
  <si>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</si>
  <si>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</si>
  <si>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</si>
  <si>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</si>
  <si>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</si>
  <si>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</si>
  <si>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</si>
  <si>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</si>
  <si>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</si>
  <si>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</si>
  <si>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</si>
  <si>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</si>
  <si>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</si>
  <si>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</si>
  <si>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</si>
  <si>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</si>
  <si>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</si>
  <si>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</si>
  <si>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</si>
  <si>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</si>
  <si>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</si>
  <si>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</si>
  <si>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</si>
  <si>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</si>
  <si>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</si>
  <si>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</si>
  <si>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</si>
  <si>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</si>
  <si>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</si>
  <si>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</si>
  <si>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</si>
  <si>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</si>
  <si>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</si>
  <si>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</si>
  <si>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</si>
  <si>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</si>
  <si>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</si>
  <si>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</si>
  <si>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</si>
  <si>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</si>
  <si>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усредненный ремонт импортного цветного телевизова (без стоимостити запчастей), с НДС</t>
  </si>
  <si>
    <t xml:space="preserve"> ремонт отечественного телевизора                                            (без стоимости деталей), с НДС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</si>
  <si>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</si>
  <si>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</si>
  <si>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</si>
  <si>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</si>
  <si>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</si>
  <si>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</si>
  <si>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</si>
  <si>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</si>
  <si>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</si>
  <si>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</si>
  <si>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</si>
  <si>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</si>
  <si>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</si>
  <si>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1 / 585</t>
  </si>
  <si>
    <t>1 / 286</t>
  </si>
  <si>
    <t>1 / 386</t>
  </si>
  <si>
    <t>ед./мест</t>
  </si>
  <si>
    <t>Численность детей посещающих УДО :</t>
  </si>
  <si>
    <t>III. Учреждения дополнительного образования:</t>
  </si>
  <si>
    <t>Высшее профессиональное образование:</t>
  </si>
  <si>
    <t>ед</t>
  </si>
  <si>
    <t>Ед. изм.</t>
  </si>
  <si>
    <t>из них по отраслям (вкл. аппарат):</t>
  </si>
  <si>
    <t xml:space="preserve">6 </t>
  </si>
  <si>
    <t xml:space="preserve">Станция скорой медицинской помощи 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</si>
  <si>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</si>
  <si>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</si>
  <si>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</si>
  <si>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</si>
  <si>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</si>
  <si>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</si>
  <si>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</si>
  <si>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</si>
  <si>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</si>
  <si>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</si>
  <si>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t>1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</si>
  <si>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</si>
  <si>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r>
      <t xml:space="preserve"> </t>
    </r>
    <r>
      <rPr>
        <sz val="13"/>
        <rFont val="Times New Roman Cyr"/>
        <family val="1"/>
        <charset val="204"/>
      </rPr>
      <t>+, -</t>
    </r>
  </si>
  <si>
    <t>V. Учреждения для детей-сирот:</t>
  </si>
  <si>
    <t xml:space="preserve"> - интернат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</si>
  <si>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</si>
  <si>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IV. Учреждения для детей с отклонениями в развитии:</t>
  </si>
  <si>
    <t xml:space="preserve"> - детский дом (учреждение краевого подчинения)</t>
  </si>
  <si>
    <t xml:space="preserve"> - специальная (коррекционная) школа-интернат VIII вида (учреждение краевого подчинения)</t>
  </si>
  <si>
    <t>Красноярский краевой психоневрологический диспансер №5</t>
  </si>
  <si>
    <t>Красноярский краевой центр крови №2</t>
  </si>
  <si>
    <t xml:space="preserve"> - Родильный дом</t>
  </si>
  <si>
    <t xml:space="preserve"> - Детская больница</t>
  </si>
  <si>
    <t xml:space="preserve"> - центр образования</t>
  </si>
  <si>
    <t>Стоимость минимального набора продуктов питания</t>
  </si>
  <si>
    <t xml:space="preserve"> ремонт холодильника без ст-ти деталей                                     (замена холод. агрегата)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</si>
  <si>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</si>
  <si>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</si>
  <si>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</si>
  <si>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</si>
  <si>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</si>
  <si>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</si>
  <si>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</si>
  <si>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</si>
  <si>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</si>
  <si>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</si>
  <si>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ежеквартальная информация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</si>
  <si>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</si>
  <si>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</si>
  <si>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</si>
  <si>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</si>
  <si>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</si>
  <si>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</si>
  <si>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</si>
  <si>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</si>
  <si>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</si>
  <si>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</si>
  <si>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сентябрь</t>
  </si>
  <si>
    <t>Образовательные учреждения культуры</t>
  </si>
  <si>
    <t>Культурно -  досуговые центры</t>
  </si>
  <si>
    <t>ГУ "Норильский Заполярный театр драмы им. Вл. Маяковского"</t>
  </si>
  <si>
    <t>Центральная городская библиотека</t>
  </si>
  <si>
    <t>"Синема Арт Холл"</t>
  </si>
  <si>
    <t>"Ретро"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</si>
  <si>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</si>
  <si>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</si>
  <si>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</si>
  <si>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</si>
  <si>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</si>
  <si>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</si>
  <si>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</si>
  <si>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4 / 1 495</t>
  </si>
  <si>
    <t xml:space="preserve">* По данным территориального органа Федеральной службы Государственной статистики по Красноярскому краю   </t>
  </si>
  <si>
    <t>декабрь 2007**</t>
  </si>
  <si>
    <t>Динамика индекса потребительских цен по Красноярскому краю (декабрь к декабрю), %</t>
  </si>
  <si>
    <t xml:space="preserve"> молоко</t>
  </si>
  <si>
    <t>1 / 820</t>
  </si>
  <si>
    <t>2 / 845</t>
  </si>
  <si>
    <t xml:space="preserve"> - прочие спортсооружения</t>
  </si>
  <si>
    <t>филиалы Центральной городской библиотеки</t>
  </si>
  <si>
    <t>Таймырский Долгано-Ненецкий муницип. район</t>
  </si>
  <si>
    <t xml:space="preserve"> - учреждения дополнительного образования детей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</si>
  <si>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</si>
  <si>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 - высшее образование</t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</si>
  <si>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</si>
  <si>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</si>
  <si>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</si>
  <si>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</si>
  <si>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</si>
  <si>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</si>
  <si>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</si>
  <si>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</si>
  <si>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</si>
  <si>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</si>
  <si>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</si>
  <si>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</si>
  <si>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</si>
  <si>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</si>
  <si>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</si>
  <si>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</si>
  <si>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Таймырский Долгано-Ненецкий муницип. Район</t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</si>
  <si>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</si>
  <si>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</si>
  <si>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</si>
  <si>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</si>
  <si>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Сеть управления по делам культуры:</t>
  </si>
  <si>
    <t xml:space="preserve"> - центр информационных технологий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</si>
  <si>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</si>
  <si>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</si>
  <si>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</si>
  <si>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r>
      <t xml:space="preserve"> Тарифы для населения на жилищно-коммунальное хозяйство: </t>
    </r>
    <r>
      <rPr>
        <b/>
        <vertAlign val="superscript"/>
        <sz val="14"/>
        <rFont val="Times New Roman Cyr"/>
        <charset val="204"/>
      </rPr>
      <t>1</t>
    </r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</si>
  <si>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</si>
  <si>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Филиалы в МО г. Норильск (покупка/продажа)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</si>
  <si>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</si>
  <si>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</si>
  <si>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</si>
  <si>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</si>
  <si>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</si>
  <si>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</si>
  <si>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</si>
  <si>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</si>
  <si>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- здравоохранение всего,                                                                                                             в том числе: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</si>
  <si>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</si>
  <si>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</si>
  <si>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</si>
  <si>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</si>
  <si>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</si>
  <si>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</si>
  <si>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</si>
  <si>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</si>
  <si>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</si>
  <si>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</si>
  <si>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1 / 142</t>
  </si>
  <si>
    <t>2009/2008</t>
  </si>
  <si>
    <r>
      <t xml:space="preserve"> - школ</t>
    </r>
    <r>
      <rPr>
        <b/>
        <vertAlign val="superscript"/>
        <sz val="13"/>
        <rFont val="Times New Roman Cyr"/>
        <charset val="204"/>
      </rPr>
      <t>2</t>
    </r>
  </si>
  <si>
    <t xml:space="preserve"> - среднее прфессиональное образование</t>
  </si>
  <si>
    <t>7 / 2 380</t>
  </si>
  <si>
    <t xml:space="preserve">     работающие</t>
  </si>
  <si>
    <t xml:space="preserve">     неработающие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</si>
  <si>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</t>
    </r>
  </si>
  <si>
    <t>Динамика курса Евро*</t>
  </si>
  <si>
    <t>Динамика курса доллара США*</t>
  </si>
  <si>
    <t>Информация о среднесписочной численности работников бюджетной сферы</t>
  </si>
  <si>
    <t>на 01.01.10г.</t>
  </si>
  <si>
    <t>декабрь 2009</t>
  </si>
  <si>
    <t xml:space="preserve"> - списочная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</si>
  <si>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</si>
  <si>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</si>
  <si>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МБУ "Норильская художественная галерея":</t>
  </si>
  <si>
    <t>2010/2009</t>
  </si>
  <si>
    <t>см.</t>
  </si>
  <si>
    <t>$/тр.унция</t>
  </si>
  <si>
    <t>золото</t>
  </si>
  <si>
    <t>серебро</t>
  </si>
  <si>
    <t>$/т</t>
  </si>
  <si>
    <r>
      <t xml:space="preserve">никель        </t>
    </r>
    <r>
      <rPr>
        <sz val="13"/>
        <rFont val="Times New Roman"/>
        <family val="1"/>
        <charset val="204"/>
      </rPr>
      <t xml:space="preserve"> </t>
    </r>
  </si>
  <si>
    <t>1 / 181</t>
  </si>
  <si>
    <t xml:space="preserve"> Базовый тариф, взимаемый с родителей за содержание 1-го ребенка в ДДУ</t>
  </si>
  <si>
    <t>5/614</t>
  </si>
  <si>
    <t xml:space="preserve">январь </t>
  </si>
  <si>
    <t>Белгородская область</t>
  </si>
  <si>
    <t>Ненецкий авт.округ</t>
  </si>
  <si>
    <t>Российская Федеpация</t>
  </si>
  <si>
    <t>от 300 до 2200</t>
  </si>
  <si>
    <t xml:space="preserve"> изготовление фотоснимков для паспорта  (6 шт.)</t>
  </si>
  <si>
    <t>1/75</t>
  </si>
  <si>
    <t>Саратовская область</t>
  </si>
  <si>
    <t>21/25</t>
  </si>
  <si>
    <t>14 (23)</t>
  </si>
  <si>
    <t>22/25</t>
  </si>
  <si>
    <t>26,5/28</t>
  </si>
  <si>
    <t>29,5/31</t>
  </si>
  <si>
    <t>г. Норильск</t>
  </si>
  <si>
    <t>г. Дудинка</t>
  </si>
  <si>
    <t>декабрь 2010</t>
  </si>
  <si>
    <t>средняя за 12 месяцев</t>
  </si>
  <si>
    <t>на 01.01.11</t>
  </si>
  <si>
    <t>на 01.01.11г.</t>
  </si>
  <si>
    <t>Омская область</t>
  </si>
  <si>
    <t>январь-декабрь 2010</t>
  </si>
  <si>
    <t>на 01.01.11г</t>
  </si>
  <si>
    <t>29,80 / 31,20</t>
  </si>
  <si>
    <t>39,55 / 41,15</t>
  </si>
  <si>
    <t>39,55 / 41,40</t>
  </si>
  <si>
    <t>29,55 / 31,55</t>
  </si>
  <si>
    <t>Молодежные центры</t>
  </si>
  <si>
    <t>Норильская детская школа безопасности дорожного движения</t>
  </si>
  <si>
    <t>Отклонение 01.01.11г./ 01.01.10г, +, -</t>
  </si>
  <si>
    <t>27 /4 776</t>
  </si>
  <si>
    <t>17 (прочие учреждения здравоохранения)</t>
  </si>
  <si>
    <t>4/950</t>
  </si>
  <si>
    <t>42 / 22 138</t>
  </si>
  <si>
    <t>2011-2010</t>
  </si>
  <si>
    <t>к декабрю 2010 г., %</t>
  </si>
  <si>
    <t>2011/2010</t>
  </si>
  <si>
    <r>
      <t xml:space="preserve"> I. Учреждение дошкольного образования</t>
    </r>
    <r>
      <rPr>
        <b/>
        <sz val="14"/>
        <rFont val="Times New Roman CYR"/>
        <charset val="204"/>
      </rPr>
      <t xml:space="preserve"> </t>
    </r>
    <r>
      <rPr>
        <b/>
        <vertAlign val="superscript"/>
        <sz val="14"/>
        <rFont val="Times New Roman Cyr"/>
        <charset val="204"/>
      </rPr>
      <t>1</t>
    </r>
  </si>
  <si>
    <t>Численность детей стоящих на очереди по устройству в ДУ/в том числе старше 3-х лет</t>
  </si>
  <si>
    <t>44 / 22 327</t>
  </si>
  <si>
    <t xml:space="preserve"> - Норильский институт повышения квалификации и профессиональной переподготовки (учреждение краевого подчинения)</t>
  </si>
  <si>
    <t xml:space="preserve">Училище </t>
  </si>
  <si>
    <r>
      <t xml:space="preserve">Среднее профессиональное образование </t>
    </r>
    <r>
      <rPr>
        <b/>
        <vertAlign val="superscript"/>
        <sz val="13"/>
        <rFont val="Times New Roman Cyr"/>
        <charset val="204"/>
      </rPr>
      <t>3</t>
    </r>
  </si>
  <si>
    <r>
      <t xml:space="preserve">Филиалы иногородних ВУЗов </t>
    </r>
    <r>
      <rPr>
        <vertAlign val="superscript"/>
        <sz val="13"/>
        <rFont val="Times New Roman Cyr"/>
        <charset val="204"/>
      </rPr>
      <t>4</t>
    </r>
  </si>
  <si>
    <r>
      <t>в т.ч.: Городская больница № 1 (Оганер)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</si>
  <si>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(Снежногорск)</t>
  </si>
  <si>
    <t xml:space="preserve"> - Городская поликлиника № 1 (Норильск)</t>
  </si>
  <si>
    <t xml:space="preserve"> - МСЧ-2  (Талнах)</t>
  </si>
  <si>
    <t xml:space="preserve"> - Городская поликлиника № 3 (Кайеркан)</t>
  </si>
  <si>
    <t>МБУ "Центализованная библиотечная система":                                                        в том числе:</t>
  </si>
  <si>
    <t>МБУ "Музей истории освоения и развития НПР"                                                                                                                                                     (филиалы в Талнахе и Кайеркане):</t>
  </si>
  <si>
    <t xml:space="preserve"> - лыжные базы и горнолыжные базы</t>
  </si>
  <si>
    <t xml:space="preserve"> - стадион</t>
  </si>
  <si>
    <r>
      <t>(1)</t>
    </r>
    <r>
      <rPr>
        <sz val="13"/>
        <rFont val="Times New Roman Cyr"/>
        <family val="1"/>
        <charset val="204"/>
      </rPr>
      <t xml:space="preserve"> В соответствии с Постановлением Администрации города Норильска от 04.12.2009 №509 введено в эксплуатацию с 01.06.2010 МБДОУ №95 </t>
    </r>
  </si>
  <si>
    <t>«Детский сад комбинированного вида «Снежинка» (район Кайеркан).</t>
  </si>
  <si>
    <r>
      <t>(2)</t>
    </r>
    <r>
      <rPr>
        <sz val="13"/>
        <rFont val="Times New Roman Cyr"/>
        <charset val="204"/>
      </rPr>
      <t xml:space="preserve">  Реорганизовано МБОУ «СОШ №26» путем присоединения к МБОУ «СОШ №28» и «СОШ №34» путем присоединения к МБОУ «Гимназия №1».</t>
    </r>
  </si>
  <si>
    <r>
      <t>(3)</t>
    </r>
    <r>
      <rPr>
        <sz val="13"/>
        <rFont val="Times New Roman Cyr"/>
        <charset val="204"/>
      </rPr>
      <t xml:space="preserve">  На основании Распоряжения Правительства Красноярского края от 18.07.2008г. № 6-р реорганизовано краевое государственноне образовательное учреждение начального профессионального образования "Профессиональный лицей №17" путем присоединения к нему краевого государственнонго образовательного учреждения начального профессионального образования  "Профессионально-техническое училище №57".</t>
    </r>
  </si>
  <si>
    <r>
      <t>(4)</t>
    </r>
    <r>
      <rPr>
        <sz val="13"/>
        <rFont val="Times New Roman"/>
        <family val="1"/>
        <charset val="204"/>
      </rPr>
      <t xml:space="preserve">  Закрыты филиалы ВУЗов:
Сибирский федеральный университет
Санкт-Петербургский государственный университет аэрокосмического приборостроения (ГУАП)
Томский государственный университет систем управления и радиоэлектроники</t>
    </r>
  </si>
  <si>
    <t>29,05 / 30,30</t>
  </si>
  <si>
    <t>28,90 / 30,50</t>
  </si>
  <si>
    <t>29,40 / 30,35</t>
  </si>
  <si>
    <t>39,95 / 41,45</t>
  </si>
  <si>
    <t>39,95 / 41,60</t>
  </si>
  <si>
    <t>40,15 / 41,25</t>
  </si>
  <si>
    <t>23/26</t>
  </si>
  <si>
    <t>26/29</t>
  </si>
  <si>
    <t>29/32</t>
  </si>
  <si>
    <t>25,5/27</t>
  </si>
  <si>
    <r>
      <rPr>
        <b/>
        <sz val="13"/>
        <rFont val="Times New Roman Cyr"/>
        <charset val="204"/>
      </rPr>
      <t>(1)</t>
    </r>
    <r>
      <rPr>
        <sz val="13"/>
        <rFont val="Times New Roman Cyr"/>
        <charset val="204"/>
      </rPr>
      <t xml:space="preserve"> Изменение тарифов принято Постановлением Администрации города Норильска от 21.12.2010г. №506</t>
    </r>
  </si>
  <si>
    <r>
      <t>31,10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</si>
  <si>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256,98 (мес./чел.)</t>
  </si>
  <si>
    <t>327,35 (мес./чел.)</t>
  </si>
  <si>
    <t>28,30 / 29,60</t>
  </si>
  <si>
    <t>28,15 / 29,75</t>
  </si>
  <si>
    <t>28,85 / 29,75</t>
  </si>
  <si>
    <t>39,25 / 40,75</t>
  </si>
  <si>
    <t>39,20 / 40,85</t>
  </si>
  <si>
    <t>39,40 / 40,85</t>
  </si>
  <si>
    <t>Курская область</t>
  </si>
  <si>
    <t>на 01.04.2010г.</t>
  </si>
  <si>
    <t>на 01.04.2011г.</t>
  </si>
  <si>
    <t>ё</t>
  </si>
  <si>
    <t>01.04.2011г.</t>
  </si>
  <si>
    <t>6720 / 1422</t>
  </si>
  <si>
    <t>5762 / 295</t>
  </si>
  <si>
    <t>2 / 768</t>
  </si>
  <si>
    <t>1 / 752</t>
  </si>
  <si>
    <t>1 / 16</t>
  </si>
  <si>
    <t>3 / 468</t>
  </si>
  <si>
    <t>3 / 463</t>
  </si>
  <si>
    <t>1 / 171</t>
  </si>
  <si>
    <t>1 / 145</t>
  </si>
  <si>
    <t>1 / 150</t>
  </si>
  <si>
    <t>7 / 2 435</t>
  </si>
  <si>
    <t>17 (26)</t>
  </si>
  <si>
    <t>25/27</t>
  </si>
  <si>
    <t>27,85 / 29,00</t>
  </si>
  <si>
    <t>27,70 / 29,30</t>
  </si>
  <si>
    <t>28,10 / 29,05</t>
  </si>
  <si>
    <t>39,50 / 40,80</t>
  </si>
  <si>
    <t>39,30 / 40,90</t>
  </si>
  <si>
    <t>39,25 / 40,65</t>
  </si>
  <si>
    <r>
      <t xml:space="preserve">7131       </t>
    </r>
    <r>
      <rPr>
        <sz val="10"/>
        <rFont val="Times New Roman Cyr"/>
        <charset val="204"/>
      </rPr>
      <t>(по итогам 2010 года)</t>
    </r>
  </si>
  <si>
    <t>Показатели демографии представлены по состоянию на 01.01.2011г. в связи с отсутствием статистических данных</t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</si>
  <si>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В 2011 г. учитывается каток в МБУ "Дворец спорта "Арктика", который в 2010 г.  был закрыт на ремонт.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</si>
  <si>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В 2010 г. не учитывалась малая ванна бассейна г.Кайеркан и бассейн в пос.Снежногорск.</t>
    </r>
  </si>
  <si>
    <r>
      <t xml:space="preserve"> - бассейн</t>
    </r>
    <r>
      <rPr>
        <b/>
        <vertAlign val="superscript"/>
        <sz val="13"/>
        <rFont val="Times New Roman Cyr"/>
        <charset val="204"/>
      </rPr>
      <t>6</t>
    </r>
  </si>
  <si>
    <r>
      <t xml:space="preserve"> - каток</t>
    </r>
    <r>
      <rPr>
        <b/>
        <vertAlign val="superscript"/>
        <sz val="13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</si>
  <si>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В 2010 г. бассейны в г.Талнах и г.Кайеркан учитывались как одельные спортучреждения, в 2011 году они учтены в составе спортивных комплексов "Талнах" и "Кайеркан", горнолыжная база в 2011г. учтена в составе ДЮСШ по зимним видам спорта.</t>
    </r>
  </si>
  <si>
    <r>
      <t>Спортучреждения - юридические лица, (вместе с ДЮСШ), всего:</t>
    </r>
    <r>
      <rPr>
        <b/>
        <vertAlign val="superscript"/>
        <sz val="13"/>
        <rFont val="Times New Roman Cyr"/>
        <charset val="204"/>
      </rPr>
      <t>5</t>
    </r>
  </si>
  <si>
    <t>на базе спортучреждений функционируют спортсооружения (отдельностоящие здания):</t>
  </si>
  <si>
    <t>в спортсооружениях действуют спортивные объекты в т.ч.:</t>
  </si>
  <si>
    <t>на 01.05.2010г.</t>
  </si>
  <si>
    <t>на 01.05.2011г.</t>
  </si>
  <si>
    <t>за апрель 2011г</t>
  </si>
  <si>
    <t>за апрель 2010г</t>
  </si>
  <si>
    <t>на 01.05.10г.</t>
  </si>
  <si>
    <t>на 01.05.11г.</t>
  </si>
  <si>
    <t>на 01.05.10</t>
  </si>
  <si>
    <t>на 01.05.11</t>
  </si>
  <si>
    <t>Итого за 4 месяца</t>
  </si>
  <si>
    <t>Динамика индекса потребительских цен по Красноярскому краю (апрель к апрелю), %</t>
  </si>
  <si>
    <t>Динамика индекса потребительских цен по Красноярскому краю (январь-апрель к январю-апрелю), %</t>
  </si>
  <si>
    <t>Средние цены в городах РФ и МО г. Норильск в апреле 2011 года, по данным Росстата</t>
  </si>
  <si>
    <t>01.05.08 г.</t>
  </si>
  <si>
    <t>01.05.09 г.</t>
  </si>
  <si>
    <t>01.05.10 г.</t>
  </si>
  <si>
    <t>01.05.11 г.</t>
  </si>
  <si>
    <t>27/29</t>
  </si>
  <si>
    <t>31/32</t>
  </si>
  <si>
    <t>26,80 / 28,40</t>
  </si>
  <si>
    <t>27,20 / 28,20</t>
  </si>
  <si>
    <t>26,85 / 28,25</t>
  </si>
  <si>
    <t>40,10 / 41,55</t>
  </si>
  <si>
    <t>40,15 / 41,80</t>
  </si>
  <si>
    <t>40,20 / 41,42</t>
  </si>
  <si>
    <t>Стоимость минимального набора продуктов питания в субъектах РФ за апрель 2010 и 2011г.</t>
  </si>
  <si>
    <t>Оренбургская область</t>
  </si>
  <si>
    <t>апрель 2010</t>
  </si>
  <si>
    <t>апрель 2011</t>
  </si>
  <si>
    <t>Отклонение 01.05.11г./ 01.05.10г, +, -</t>
  </si>
  <si>
    <r>
      <t>820</t>
    </r>
    <r>
      <rPr>
        <b/>
        <sz val="13"/>
        <rFont val="Times New Roman Cyr"/>
        <charset val="204"/>
      </rPr>
      <t>*</t>
    </r>
  </si>
  <si>
    <r>
      <t>459</t>
    </r>
    <r>
      <rPr>
        <b/>
        <sz val="13"/>
        <rFont val="Times New Roman Cyr"/>
        <charset val="204"/>
      </rPr>
      <t>*</t>
    </r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</si>
  <si>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- По данным ЗАГС</t>
    </r>
  </si>
  <si>
    <t>Отклонение 01.05.11/ 01.05.10,          +, -</t>
  </si>
  <si>
    <t>на 01.05.10г</t>
  </si>
  <si>
    <t>на 01.05.11г</t>
  </si>
  <si>
    <t>Отклонение                                    01.05.11г. / 01.05.10г.</t>
  </si>
  <si>
    <t>Отклонение                                        апрель 2011 / 2010</t>
  </si>
  <si>
    <t>Отклонение                                          апрель 2011 / 2010</t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</si>
  <si>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</t>
    </r>
  </si>
  <si>
    <t>(1) С 01.01.2011 г. учреждения здравоохранения переведены на финансирование за счет средств фонда обязательного медецинского страхования.</t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</si>
  <si>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</si>
  <si>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</si>
  <si>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 - финансируемые за счет местного бюджета</t>
    </r>
    <r>
      <rPr>
        <b/>
        <vertAlign val="superscript"/>
        <sz val="11"/>
        <rFont val="Times New Roman Cyr"/>
        <charset val="204"/>
      </rPr>
      <t>1</t>
    </r>
  </si>
  <si>
    <r>
      <t xml:space="preserve"> - финансируемые за счет Фонда обязательного медицинского страхования</t>
    </r>
    <r>
      <rPr>
        <b/>
        <vertAlign val="superscript"/>
        <sz val="11"/>
        <rFont val="Times New Roman Cyr"/>
        <charset val="204"/>
      </rPr>
      <t>1</t>
    </r>
  </si>
  <si>
    <t>(2) Учет численности ведется только по организациям получающим дополнительные компенсационные выплаты (ДКВ) и предоставившим отчет по форме "1-a труд" в Управление труда и трудовых ресурсов Администрации г. Норильска.</t>
  </si>
  <si>
    <t>(1) Данный показатель объединяет в себе три административных района: Кайеркан, Талнах и Центральный, а также поселок Снежногорск, в связи с принятием статуса - муниципальное образование город Норильск. Численность указана с учетом предварительных итогов ВПН-2010</t>
  </si>
  <si>
    <r>
      <t xml:space="preserve">               Средние цены на металлы</t>
    </r>
    <r>
      <rPr>
        <sz val="18"/>
        <rFont val="Times New Roman"/>
        <family val="1"/>
        <charset val="204"/>
      </rPr>
      <t xml:space="preserve"> (по данным Лондонской биржи металлов)</t>
    </r>
  </si>
  <si>
    <r>
      <t xml:space="preserve">44,57 </t>
    </r>
    <r>
      <rPr>
        <b/>
        <vertAlign val="superscript"/>
        <sz val="13"/>
        <rFont val="Times New Roman Cyr"/>
        <charset val="204"/>
      </rPr>
      <t>2</t>
    </r>
  </si>
  <si>
    <r>
      <t xml:space="preserve">46,02 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</si>
  <si>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 Cyr"/>
        <charset val="204"/>
      </rPr>
      <t xml:space="preserve">(3) </t>
    </r>
    <r>
      <rPr>
        <sz val="13"/>
        <rFont val="Times New Roman Cyr"/>
        <charset val="204"/>
      </rPr>
      <t>В соответствии с приказами Региональной энергетической комиссии Красноярского края с 01.01.11 г. произошло увеличение тарифов на электроэнергию.</t>
    </r>
  </si>
  <si>
    <r>
      <rPr>
        <b/>
        <sz val="13"/>
        <rFont val="Times New Roman Cyr"/>
        <charset val="204"/>
      </rPr>
      <t xml:space="preserve">(2)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</t>
    </r>
  </si>
  <si>
    <r>
      <t xml:space="preserve"> электроэнергия </t>
    </r>
    <r>
      <rPr>
        <b/>
        <vertAlign val="superscript"/>
        <sz val="13"/>
        <rFont val="Times New Roman Cyr"/>
        <charset val="204"/>
      </rPr>
      <t>3</t>
    </r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</si>
  <si>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 за 2010 год)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</si>
</sst>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4" formatCode="#,##0.0_ ;\-#,##0.0\ "/>
  </numFmts>
  <fonts count="7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color indexed="81"/>
      <name val="Tahoma"/>
      <family val="2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vertAlign val="superscript"/>
      <sz val="14"/>
      <name val="Times New Roman Cyr"/>
      <charset val="204"/>
    </font>
    <font>
      <b/>
      <sz val="16"/>
      <name val="Times New Roman"/>
      <family val="1"/>
      <charset val="204"/>
    </font>
    <font>
      <sz val="11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Arial Cyr"/>
      <charset val="204"/>
    </font>
    <font>
      <sz val="12"/>
      <color rgb="FFFF0000"/>
      <name val="Times New Roman CYR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1"/>
      <name val="Times New Roman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A9A9A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</cellStyleXfs>
  <cellXfs count="961"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 applyBorder="1" applyAlignment="1">
      <alignment horizontal="left"/>
    </xf>
    <xf numFmtId="167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167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166" fontId="9" fillId="0" borderId="0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8" fillId="0" borderId="3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37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4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wrapText="1"/>
    </xf>
    <xf numFmtId="2" fontId="34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/>
    <xf numFmtId="166" fontId="4" fillId="0" borderId="0" xfId="0" applyNumberFormat="1" applyFont="1" applyFill="1" applyBorder="1"/>
    <xf numFmtId="0" fontId="51" fillId="0" borderId="0" xfId="0" applyFont="1" applyFill="1" applyBorder="1"/>
    <xf numFmtId="0" fontId="51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0" fontId="40" fillId="0" borderId="0" xfId="0" applyFont="1" applyFill="1" applyBorder="1" applyAlignment="1"/>
    <xf numFmtId="0" fontId="38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52" fillId="0" borderId="0" xfId="0" applyFont="1" applyFill="1"/>
    <xf numFmtId="0" fontId="20" fillId="0" borderId="0" xfId="0" applyFont="1" applyFill="1" applyAlignment="1"/>
    <xf numFmtId="0" fontId="59" fillId="0" borderId="0" xfId="0" applyFont="1" applyFill="1" applyAlignment="1"/>
    <xf numFmtId="2" fontId="3" fillId="0" borderId="0" xfId="0" applyNumberFormat="1" applyFont="1" applyFill="1"/>
    <xf numFmtId="1" fontId="3" fillId="0" borderId="0" xfId="0" applyNumberFormat="1" applyFont="1" applyFill="1"/>
    <xf numFmtId="0" fontId="31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justify" wrapText="1"/>
    </xf>
    <xf numFmtId="167" fontId="31" fillId="0" borderId="0" xfId="0" applyNumberFormat="1" applyFont="1" applyFill="1"/>
    <xf numFmtId="1" fontId="31" fillId="0" borderId="0" xfId="0" applyNumberFormat="1" applyFont="1" applyFill="1"/>
    <xf numFmtId="167" fontId="3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0" fontId="23" fillId="0" borderId="0" xfId="0" applyFont="1" applyFill="1" applyAlignment="1"/>
    <xf numFmtId="0" fontId="41" fillId="0" borderId="0" xfId="0" applyFont="1" applyFill="1" applyBorder="1"/>
    <xf numFmtId="0" fontId="42" fillId="0" borderId="0" xfId="0" applyFont="1" applyFill="1" applyBorder="1" applyAlignment="1">
      <alignment vertical="top" wrapText="1"/>
    </xf>
    <xf numFmtId="0" fontId="43" fillId="0" borderId="0" xfId="0" applyFont="1" applyFill="1" applyBorder="1"/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justify"/>
    </xf>
    <xf numFmtId="0" fontId="40" fillId="0" borderId="0" xfId="0" applyFont="1" applyFill="1"/>
    <xf numFmtId="3" fontId="3" fillId="0" borderId="0" xfId="0" applyNumberFormat="1" applyFont="1" applyFill="1"/>
    <xf numFmtId="2" fontId="3" fillId="0" borderId="0" xfId="0" applyNumberFormat="1" applyFont="1" applyFill="1" applyAlignment="1">
      <alignment horizontal="left"/>
    </xf>
    <xf numFmtId="0" fontId="37" fillId="0" borderId="0" xfId="17" applyFont="1" applyFill="1" applyBorder="1" applyAlignment="1">
      <alignment horizontal="left" wrapText="1"/>
    </xf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36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/>
    <xf numFmtId="167" fontId="3" fillId="2" borderId="37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/>
    <xf numFmtId="167" fontId="3" fillId="2" borderId="38" xfId="0" applyNumberFormat="1" applyFont="1" applyFill="1" applyBorder="1"/>
    <xf numFmtId="0" fontId="65" fillId="0" borderId="0" xfId="2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64" fillId="0" borderId="0" xfId="7" applyFont="1"/>
    <xf numFmtId="0" fontId="64" fillId="0" borderId="0" xfId="11" applyFont="1" applyFill="1"/>
    <xf numFmtId="0" fontId="64" fillId="0" borderId="0" xfId="12" applyFont="1" applyFill="1"/>
    <xf numFmtId="0" fontId="64" fillId="0" borderId="0" xfId="13" applyFont="1" applyFill="1"/>
    <xf numFmtId="0" fontId="63" fillId="0" borderId="0" xfId="14" applyFill="1"/>
    <xf numFmtId="0" fontId="63" fillId="0" borderId="0" xfId="15" applyFill="1"/>
    <xf numFmtId="0" fontId="64" fillId="0" borderId="0" xfId="16" applyFont="1" applyFill="1"/>
    <xf numFmtId="0" fontId="64" fillId="0" borderId="0" xfId="8" applyFont="1" applyFill="1"/>
    <xf numFmtId="0" fontId="64" fillId="0" borderId="0" xfId="10" applyFont="1" applyFill="1"/>
    <xf numFmtId="0" fontId="64" fillId="0" borderId="0" xfId="9" applyFont="1" applyFill="1"/>
    <xf numFmtId="0" fontId="18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66" fillId="0" borderId="0" xfId="8" applyFont="1" applyFill="1"/>
    <xf numFmtId="0" fontId="5" fillId="0" borderId="0" xfId="0" applyFont="1" applyFill="1" applyBorder="1"/>
    <xf numFmtId="0" fontId="66" fillId="0" borderId="0" xfId="10" applyFont="1" applyFill="1"/>
    <xf numFmtId="0" fontId="66" fillId="0" borderId="0" xfId="9" applyFont="1" applyFill="1"/>
    <xf numFmtId="0" fontId="5" fillId="0" borderId="0" xfId="0" applyFont="1" applyFill="1"/>
    <xf numFmtId="166" fontId="8" fillId="0" borderId="14" xfId="0" applyNumberFormat="1" applyFont="1" applyFill="1" applyBorder="1" applyAlignment="1">
      <alignment horizontal="center" vertical="center"/>
    </xf>
    <xf numFmtId="166" fontId="8" fillId="0" borderId="21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67" fillId="0" borderId="0" xfId="3" applyFont="1" applyFill="1" applyBorder="1" applyAlignment="1">
      <alignment horizontal="right" wrapText="1"/>
    </xf>
    <xf numFmtId="0" fontId="67" fillId="0" borderId="0" xfId="4" applyFont="1" applyFill="1" applyBorder="1" applyAlignment="1">
      <alignment horizontal="right" wrapText="1"/>
    </xf>
    <xf numFmtId="0" fontId="68" fillId="0" borderId="0" xfId="5" applyFont="1" applyFill="1" applyBorder="1" applyAlignment="1">
      <alignment horizontal="right" wrapText="1"/>
    </xf>
    <xf numFmtId="0" fontId="65" fillId="0" borderId="0" xfId="5" applyFont="1" applyFill="1" applyBorder="1" applyAlignment="1">
      <alignment horizontal="right" wrapText="1"/>
    </xf>
    <xf numFmtId="0" fontId="68" fillId="0" borderId="0" xfId="6" applyFont="1" applyFill="1" applyBorder="1" applyAlignment="1">
      <alignment horizontal="right" wrapText="1"/>
    </xf>
    <xf numFmtId="0" fontId="65" fillId="0" borderId="0" xfId="6" applyFont="1" applyFill="1" applyBorder="1" applyAlignment="1">
      <alignment horizontal="right" wrapText="1"/>
    </xf>
    <xf numFmtId="0" fontId="3" fillId="2" borderId="0" xfId="0" applyFont="1" applyFill="1"/>
    <xf numFmtId="0" fontId="35" fillId="0" borderId="5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48" fillId="0" borderId="0" xfId="0" applyFont="1" applyFill="1" applyAlignment="1">
      <alignment horizontal="center"/>
    </xf>
    <xf numFmtId="0" fontId="35" fillId="0" borderId="3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28" fillId="0" borderId="53" xfId="0" applyFont="1" applyFill="1" applyBorder="1" applyAlignment="1">
      <alignment horizontal="center" vertical="center" wrapText="1"/>
    </xf>
    <xf numFmtId="166" fontId="28" fillId="0" borderId="12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166" fontId="28" fillId="0" borderId="14" xfId="0" applyNumberFormat="1" applyFont="1" applyFill="1" applyBorder="1" applyAlignment="1">
      <alignment horizontal="center" vertical="center" wrapText="1"/>
    </xf>
    <xf numFmtId="166" fontId="28" fillId="0" borderId="16" xfId="0" applyNumberFormat="1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166" fontId="28" fillId="0" borderId="22" xfId="0" applyNumberFormat="1" applyFont="1" applyFill="1" applyBorder="1" applyAlignment="1">
      <alignment horizontal="center" vertical="center" wrapText="1"/>
    </xf>
    <xf numFmtId="166" fontId="28" fillId="0" borderId="15" xfId="0" applyNumberFormat="1" applyFont="1" applyFill="1" applyBorder="1" applyAlignment="1">
      <alignment horizontal="center" vertical="center" wrapText="1"/>
    </xf>
    <xf numFmtId="166" fontId="28" fillId="0" borderId="13" xfId="0" applyNumberFormat="1" applyFont="1" applyFill="1" applyBorder="1" applyAlignment="1">
      <alignment horizontal="center" vertical="center" wrapText="1"/>
    </xf>
    <xf numFmtId="166" fontId="28" fillId="0" borderId="39" xfId="0" applyNumberFormat="1" applyFont="1" applyFill="1" applyBorder="1" applyAlignment="1">
      <alignment horizontal="center" vertical="center" wrapText="1"/>
    </xf>
    <xf numFmtId="166" fontId="28" fillId="0" borderId="41" xfId="0" applyNumberFormat="1" applyFont="1" applyFill="1" applyBorder="1" applyAlignment="1">
      <alignment horizontal="center" vertical="center" wrapText="1"/>
    </xf>
    <xf numFmtId="166" fontId="28" fillId="0" borderId="46" xfId="0" applyNumberFormat="1" applyFont="1" applyFill="1" applyBorder="1" applyAlignment="1">
      <alignment horizontal="center" vertical="center" wrapText="1"/>
    </xf>
    <xf numFmtId="2" fontId="7" fillId="2" borderId="49" xfId="0" applyNumberFormat="1" applyFont="1" applyFill="1" applyBorder="1" applyAlignment="1">
      <alignment horizontal="center" vertical="top"/>
    </xf>
    <xf numFmtId="49" fontId="7" fillId="2" borderId="49" xfId="0" applyNumberFormat="1" applyFont="1" applyFill="1" applyBorder="1" applyAlignment="1">
      <alignment horizontal="center" vertical="center" wrapText="1"/>
    </xf>
    <xf numFmtId="3" fontId="7" fillId="2" borderId="36" xfId="0" applyNumberFormat="1" applyFont="1" applyFill="1" applyBorder="1" applyAlignment="1">
      <alignment horizontal="center" vertical="center"/>
    </xf>
    <xf numFmtId="3" fontId="8" fillId="2" borderId="37" xfId="0" applyNumberFormat="1" applyFont="1" applyFill="1" applyBorder="1" applyAlignment="1">
      <alignment horizontal="center" vertical="center"/>
    </xf>
    <xf numFmtId="3" fontId="25" fillId="2" borderId="37" xfId="0" applyNumberFormat="1" applyFont="1" applyFill="1" applyBorder="1" applyAlignment="1">
      <alignment horizontal="center" vertical="center"/>
    </xf>
    <xf numFmtId="3" fontId="25" fillId="2" borderId="37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center"/>
    </xf>
    <xf numFmtId="3" fontId="8" fillId="2" borderId="17" xfId="0" applyNumberFormat="1" applyFont="1" applyFill="1" applyBorder="1" applyAlignment="1">
      <alignment horizontal="center" vertical="center"/>
    </xf>
    <xf numFmtId="3" fontId="8" fillId="2" borderId="44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top" wrapText="1"/>
    </xf>
    <xf numFmtId="167" fontId="37" fillId="0" borderId="55" xfId="0" applyNumberFormat="1" applyFont="1" applyFill="1" applyBorder="1" applyAlignment="1">
      <alignment horizontal="center" wrapText="1"/>
    </xf>
    <xf numFmtId="167" fontId="37" fillId="0" borderId="17" xfId="0" applyNumberFormat="1" applyFont="1" applyFill="1" applyBorder="1" applyAlignment="1">
      <alignment horizontal="center" wrapText="1"/>
    </xf>
    <xf numFmtId="49" fontId="37" fillId="0" borderId="53" xfId="0" applyNumberFormat="1" applyFont="1" applyFill="1" applyBorder="1" applyAlignment="1">
      <alignment horizontal="center" vertical="top" wrapText="1"/>
    </xf>
    <xf numFmtId="49" fontId="37" fillId="0" borderId="27" xfId="0" applyNumberFormat="1" applyFont="1" applyFill="1" applyBorder="1" applyAlignment="1">
      <alignment horizontal="center" vertical="top" wrapText="1"/>
    </xf>
    <xf numFmtId="167" fontId="37" fillId="0" borderId="19" xfId="0" applyNumberFormat="1" applyFont="1" applyFill="1" applyBorder="1" applyAlignment="1">
      <alignment horizontal="center" wrapText="1"/>
    </xf>
    <xf numFmtId="167" fontId="37" fillId="0" borderId="11" xfId="0" applyNumberFormat="1" applyFont="1" applyFill="1" applyBorder="1" applyAlignment="1">
      <alignment horizontal="center" vertical="center" wrapText="1"/>
    </xf>
    <xf numFmtId="167" fontId="37" fillId="0" borderId="56" xfId="0" applyNumberFormat="1" applyFont="1" applyFill="1" applyBorder="1" applyAlignment="1">
      <alignment horizontal="center" vertical="center" wrapText="1"/>
    </xf>
    <xf numFmtId="167" fontId="37" fillId="0" borderId="54" xfId="0" applyNumberFormat="1" applyFont="1" applyFill="1" applyBorder="1" applyAlignment="1">
      <alignment horizontal="center" vertical="center" wrapText="1"/>
    </xf>
    <xf numFmtId="167" fontId="37" fillId="0" borderId="57" xfId="0" applyNumberFormat="1" applyFont="1" applyFill="1" applyBorder="1" applyAlignment="1">
      <alignment horizontal="center" vertical="center" wrapText="1"/>
    </xf>
    <xf numFmtId="167" fontId="37" fillId="0" borderId="50" xfId="0" applyNumberFormat="1" applyFont="1" applyFill="1" applyBorder="1" applyAlignment="1">
      <alignment horizontal="center" vertical="center" wrapText="1"/>
    </xf>
    <xf numFmtId="167" fontId="37" fillId="0" borderId="18" xfId="0" applyNumberFormat="1" applyFont="1" applyFill="1" applyBorder="1" applyAlignment="1">
      <alignment horizontal="center" vertical="center" wrapText="1"/>
    </xf>
    <xf numFmtId="167" fontId="37" fillId="0" borderId="20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167" fontId="37" fillId="0" borderId="17" xfId="0" applyNumberFormat="1" applyFont="1" applyFill="1" applyBorder="1" applyAlignment="1">
      <alignment horizontal="center" vertical="center" wrapText="1"/>
    </xf>
    <xf numFmtId="167" fontId="37" fillId="0" borderId="55" xfId="0" applyNumberFormat="1" applyFont="1" applyFill="1" applyBorder="1" applyAlignment="1">
      <alignment horizontal="center" vertical="center" wrapText="1"/>
    </xf>
    <xf numFmtId="167" fontId="37" fillId="0" borderId="19" xfId="0" applyNumberFormat="1" applyFont="1" applyFill="1" applyBorder="1" applyAlignment="1">
      <alignment horizontal="center" vertical="center" wrapText="1"/>
    </xf>
    <xf numFmtId="49" fontId="37" fillId="0" borderId="34" xfId="0" applyNumberFormat="1" applyFont="1" applyFill="1" applyBorder="1" applyAlignment="1">
      <alignment horizontal="center" vertical="center" wrapText="1"/>
    </xf>
    <xf numFmtId="167" fontId="37" fillId="0" borderId="44" xfId="0" applyNumberFormat="1" applyFont="1" applyFill="1" applyBorder="1" applyAlignment="1">
      <alignment horizontal="center" vertical="center" wrapText="1"/>
    </xf>
    <xf numFmtId="167" fontId="37" fillId="0" borderId="58" xfId="0" applyNumberFormat="1" applyFont="1" applyFill="1" applyBorder="1" applyAlignment="1">
      <alignment horizontal="center" vertical="center" wrapText="1"/>
    </xf>
    <xf numFmtId="167" fontId="37" fillId="0" borderId="35" xfId="0" applyNumberFormat="1" applyFont="1" applyFill="1" applyBorder="1" applyAlignment="1">
      <alignment horizontal="center" vertical="center" wrapText="1"/>
    </xf>
    <xf numFmtId="167" fontId="37" fillId="0" borderId="59" xfId="0" applyNumberFormat="1" applyFont="1" applyFill="1" applyBorder="1" applyAlignment="1">
      <alignment horizontal="center" vertical="center" wrapText="1"/>
    </xf>
    <xf numFmtId="167" fontId="37" fillId="0" borderId="24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 vertical="center"/>
    </xf>
    <xf numFmtId="2" fontId="34" fillId="0" borderId="60" xfId="0" applyNumberFormat="1" applyFont="1" applyFill="1" applyBorder="1" applyAlignment="1">
      <alignment horizontal="center" vertical="center"/>
    </xf>
    <xf numFmtId="2" fontId="56" fillId="0" borderId="3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0" fontId="8" fillId="0" borderId="3" xfId="0" applyFont="1" applyFill="1" applyBorder="1" applyAlignment="1">
      <alignment horizontal="left"/>
    </xf>
    <xf numFmtId="0" fontId="7" fillId="0" borderId="5" xfId="0" applyFont="1" applyFill="1" applyBorder="1"/>
    <xf numFmtId="0" fontId="8" fillId="0" borderId="29" xfId="0" applyFont="1" applyFill="1" applyBorder="1" applyAlignment="1">
      <alignment horizontal="left"/>
    </xf>
    <xf numFmtId="3" fontId="8" fillId="0" borderId="36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0" fontId="3" fillId="0" borderId="36" xfId="0" applyFont="1" applyFill="1" applyBorder="1"/>
    <xf numFmtId="3" fontId="8" fillId="0" borderId="37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left" vertical="center"/>
    </xf>
    <xf numFmtId="0" fontId="23" fillId="0" borderId="0" xfId="0" applyFont="1" applyFill="1"/>
    <xf numFmtId="0" fontId="40" fillId="0" borderId="0" xfId="0" applyFont="1" applyFill="1" applyBorder="1" applyAlignment="1">
      <alignment horizontal="justify"/>
    </xf>
    <xf numFmtId="0" fontId="48" fillId="0" borderId="0" xfId="0" applyFont="1" applyFill="1" applyBorder="1" applyAlignment="1"/>
    <xf numFmtId="0" fontId="28" fillId="0" borderId="52" xfId="0" applyFont="1" applyFill="1" applyBorder="1" applyAlignment="1">
      <alignment vertical="top" wrapText="1"/>
    </xf>
    <xf numFmtId="166" fontId="28" fillId="0" borderId="25" xfId="0" applyNumberFormat="1" applyFont="1" applyFill="1" applyBorder="1" applyAlignment="1">
      <alignment horizontal="center" vertical="center" wrapText="1"/>
    </xf>
    <xf numFmtId="166" fontId="28" fillId="0" borderId="30" xfId="0" applyNumberFormat="1" applyFont="1" applyFill="1" applyBorder="1" applyAlignment="1">
      <alignment horizontal="center" vertical="center" wrapText="1"/>
    </xf>
    <xf numFmtId="3" fontId="8" fillId="0" borderId="56" xfId="0" applyNumberFormat="1" applyFont="1" applyFill="1" applyBorder="1" applyAlignment="1">
      <alignment horizontal="center" vertical="center"/>
    </xf>
    <xf numFmtId="167" fontId="8" fillId="0" borderId="54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3" fontId="25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wrapText="1"/>
    </xf>
    <xf numFmtId="2" fontId="34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37" fillId="0" borderId="53" xfId="0" applyFont="1" applyFill="1" applyBorder="1" applyAlignment="1">
      <alignment horizontal="center" vertical="top" wrapText="1"/>
    </xf>
    <xf numFmtId="0" fontId="37" fillId="0" borderId="27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wrapText="1"/>
    </xf>
    <xf numFmtId="0" fontId="37" fillId="0" borderId="56" xfId="0" applyFont="1" applyFill="1" applyBorder="1" applyAlignment="1">
      <alignment horizontal="center" wrapText="1"/>
    </xf>
    <xf numFmtId="0" fontId="37" fillId="0" borderId="54" xfId="0" applyFont="1" applyFill="1" applyBorder="1" applyAlignment="1">
      <alignment horizontal="center" wrapText="1"/>
    </xf>
    <xf numFmtId="167" fontId="37" fillId="0" borderId="56" xfId="0" applyNumberFormat="1" applyFont="1" applyFill="1" applyBorder="1" applyAlignment="1">
      <alignment horizontal="center" wrapText="1"/>
    </xf>
    <xf numFmtId="167" fontId="37" fillId="0" borderId="54" xfId="0" applyNumberFormat="1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 wrapText="1"/>
    </xf>
    <xf numFmtId="167" fontId="37" fillId="0" borderId="18" xfId="0" applyNumberFormat="1" applyFont="1" applyFill="1" applyBorder="1" applyAlignment="1">
      <alignment horizontal="center" wrapText="1"/>
    </xf>
    <xf numFmtId="2" fontId="37" fillId="0" borderId="18" xfId="0" applyNumberFormat="1" applyFont="1" applyFill="1" applyBorder="1" applyAlignment="1">
      <alignment horizontal="center" wrapText="1"/>
    </xf>
    <xf numFmtId="0" fontId="37" fillId="0" borderId="34" xfId="0" applyFont="1" applyFill="1" applyBorder="1" applyAlignment="1">
      <alignment horizontal="center" vertical="top" wrapText="1"/>
    </xf>
    <xf numFmtId="0" fontId="37" fillId="0" borderId="44" xfId="0" applyFont="1" applyFill="1" applyBorder="1" applyAlignment="1">
      <alignment horizontal="center" wrapText="1"/>
    </xf>
    <xf numFmtId="167" fontId="37" fillId="0" borderId="58" xfId="0" applyNumberFormat="1" applyFont="1" applyFill="1" applyBorder="1" applyAlignment="1">
      <alignment horizontal="center" wrapText="1"/>
    </xf>
    <xf numFmtId="2" fontId="37" fillId="0" borderId="35" xfId="0" applyNumberFormat="1" applyFont="1" applyFill="1" applyBorder="1" applyAlignment="1">
      <alignment horizontal="center" wrapText="1"/>
    </xf>
    <xf numFmtId="167" fontId="37" fillId="0" borderId="35" xfId="0" applyNumberFormat="1" applyFont="1" applyFill="1" applyBorder="1" applyAlignment="1">
      <alignment horizontal="center" wrapText="1"/>
    </xf>
    <xf numFmtId="49" fontId="37" fillId="0" borderId="12" xfId="0" applyNumberFormat="1" applyFont="1" applyFill="1" applyBorder="1" applyAlignment="1">
      <alignment horizontal="center" vertical="top" wrapText="1"/>
    </xf>
    <xf numFmtId="2" fontId="37" fillId="0" borderId="54" xfId="0" applyNumberFormat="1" applyFont="1" applyFill="1" applyBorder="1" applyAlignment="1">
      <alignment horizontal="center" wrapText="1"/>
    </xf>
    <xf numFmtId="167" fontId="37" fillId="0" borderId="11" xfId="0" applyNumberFormat="1" applyFont="1" applyFill="1" applyBorder="1" applyAlignment="1">
      <alignment horizontal="center" wrapText="1"/>
    </xf>
    <xf numFmtId="49" fontId="37" fillId="0" borderId="22" xfId="0" applyNumberFormat="1" applyFont="1" applyFill="1" applyBorder="1" applyAlignment="1">
      <alignment horizontal="center" vertical="top" wrapText="1"/>
    </xf>
    <xf numFmtId="167" fontId="37" fillId="0" borderId="44" xfId="0" applyNumberFormat="1" applyFont="1" applyFill="1" applyBorder="1" applyAlignment="1">
      <alignment horizontal="center" wrapText="1"/>
    </xf>
    <xf numFmtId="0" fontId="37" fillId="0" borderId="22" xfId="0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 vertical="top" wrapText="1"/>
    </xf>
    <xf numFmtId="167" fontId="37" fillId="0" borderId="57" xfId="0" applyNumberFormat="1" applyFont="1" applyFill="1" applyBorder="1" applyAlignment="1">
      <alignment horizontal="center" wrapText="1"/>
    </xf>
    <xf numFmtId="167" fontId="37" fillId="0" borderId="50" xfId="0" applyNumberFormat="1" applyFont="1" applyFill="1" applyBorder="1" applyAlignment="1">
      <alignment horizontal="center" wrapText="1"/>
    </xf>
    <xf numFmtId="2" fontId="37" fillId="0" borderId="11" xfId="0" applyNumberFormat="1" applyFont="1" applyFill="1" applyBorder="1" applyAlignment="1">
      <alignment horizontal="center" wrapText="1"/>
    </xf>
    <xf numFmtId="167" fontId="37" fillId="0" borderId="20" xfId="0" applyNumberFormat="1" applyFont="1" applyFill="1" applyBorder="1" applyAlignment="1">
      <alignment horizontal="center" wrapText="1"/>
    </xf>
    <xf numFmtId="49" fontId="37" fillId="0" borderId="34" xfId="0" applyNumberFormat="1" applyFont="1" applyFill="1" applyBorder="1" applyAlignment="1">
      <alignment horizontal="center" vertical="top" wrapText="1"/>
    </xf>
    <xf numFmtId="167" fontId="37" fillId="0" borderId="59" xfId="0" applyNumberFormat="1" applyFont="1" applyFill="1" applyBorder="1" applyAlignment="1">
      <alignment horizontal="center" wrapText="1"/>
    </xf>
    <xf numFmtId="2" fontId="37" fillId="0" borderId="58" xfId="0" applyNumberFormat="1" applyFont="1" applyFill="1" applyBorder="1" applyAlignment="1">
      <alignment horizontal="center" wrapText="1"/>
    </xf>
    <xf numFmtId="167" fontId="37" fillId="0" borderId="24" xfId="0" applyNumberFormat="1" applyFont="1" applyFill="1" applyBorder="1" applyAlignment="1">
      <alignment horizontal="center" wrapText="1"/>
    </xf>
    <xf numFmtId="2" fontId="37" fillId="0" borderId="44" xfId="0" applyNumberFormat="1" applyFont="1" applyFill="1" applyBorder="1" applyAlignment="1">
      <alignment horizontal="center" wrapText="1"/>
    </xf>
    <xf numFmtId="2" fontId="37" fillId="0" borderId="55" xfId="0" applyNumberFormat="1" applyFont="1" applyFill="1" applyBorder="1" applyAlignment="1">
      <alignment horizontal="center" wrapText="1"/>
    </xf>
    <xf numFmtId="2" fontId="37" fillId="0" borderId="17" xfId="0" applyNumberFormat="1" applyFont="1" applyFill="1" applyBorder="1" applyAlignment="1">
      <alignment horizontal="center" wrapText="1"/>
    </xf>
    <xf numFmtId="49" fontId="37" fillId="0" borderId="14" xfId="0" applyNumberFormat="1" applyFont="1" applyFill="1" applyBorder="1" applyAlignment="1">
      <alignment horizontal="center" vertical="top" wrapText="1"/>
    </xf>
    <xf numFmtId="49" fontId="37" fillId="0" borderId="63" xfId="0" applyNumberFormat="1" applyFont="1" applyFill="1" applyBorder="1" applyAlignment="1">
      <alignment horizontal="center" vertical="top" wrapText="1"/>
    </xf>
    <xf numFmtId="167" fontId="37" fillId="0" borderId="42" xfId="0" applyNumberFormat="1" applyFont="1" applyFill="1" applyBorder="1" applyAlignment="1">
      <alignment horizontal="center" wrapText="1"/>
    </xf>
    <xf numFmtId="167" fontId="37" fillId="0" borderId="61" xfId="0" applyNumberFormat="1" applyFont="1" applyFill="1" applyBorder="1" applyAlignment="1">
      <alignment horizontal="center" wrapText="1"/>
    </xf>
    <xf numFmtId="167" fontId="37" fillId="0" borderId="64" xfId="0" applyNumberFormat="1" applyFont="1" applyFill="1" applyBorder="1" applyAlignment="1">
      <alignment horizontal="center" wrapText="1"/>
    </xf>
    <xf numFmtId="167" fontId="37" fillId="0" borderId="65" xfId="0" applyNumberFormat="1" applyFont="1" applyFill="1" applyBorder="1" applyAlignment="1">
      <alignment horizontal="center" wrapText="1"/>
    </xf>
    <xf numFmtId="3" fontId="8" fillId="0" borderId="30" xfId="0" applyNumberFormat="1" applyFont="1" applyFill="1" applyBorder="1" applyAlignment="1">
      <alignment horizontal="center" vertical="center"/>
    </xf>
    <xf numFmtId="3" fontId="22" fillId="0" borderId="30" xfId="0" applyNumberFormat="1" applyFont="1" applyFill="1" applyBorder="1" applyAlignment="1">
      <alignment horizontal="center" vertical="center"/>
    </xf>
    <xf numFmtId="3" fontId="55" fillId="0" borderId="30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/>
    </xf>
    <xf numFmtId="3" fontId="69" fillId="0" borderId="67" xfId="0" applyNumberFormat="1" applyFont="1" applyFill="1" applyBorder="1" applyAlignment="1">
      <alignment horizontal="center" vertical="center"/>
    </xf>
    <xf numFmtId="3" fontId="69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/>
    </xf>
    <xf numFmtId="3" fontId="8" fillId="0" borderId="30" xfId="0" applyNumberFormat="1" applyFont="1" applyFill="1" applyBorder="1" applyAlignment="1">
      <alignment horizontal="center"/>
    </xf>
    <xf numFmtId="166" fontId="8" fillId="0" borderId="30" xfId="0" applyNumberFormat="1" applyFont="1" applyFill="1" applyBorder="1" applyAlignment="1">
      <alignment horizontal="center" vertical="center"/>
    </xf>
    <xf numFmtId="167" fontId="8" fillId="0" borderId="3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8" fillId="0" borderId="55" xfId="0" applyNumberFormat="1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0" fillId="3" borderId="0" xfId="0" applyFill="1"/>
    <xf numFmtId="0" fontId="7" fillId="0" borderId="49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25" fillId="3" borderId="0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/>
    <xf numFmtId="3" fontId="8" fillId="3" borderId="4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3" fontId="8" fillId="3" borderId="29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8" fillId="3" borderId="37" xfId="0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25" fillId="3" borderId="3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25" fillId="3" borderId="3" xfId="0" applyFont="1" applyFill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/>
    </xf>
    <xf numFmtId="0" fontId="8" fillId="3" borderId="38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24" fillId="3" borderId="36" xfId="0" applyFont="1" applyFill="1" applyBorder="1"/>
    <xf numFmtId="0" fontId="0" fillId="3" borderId="10" xfId="0" applyFill="1" applyBorder="1"/>
    <xf numFmtId="0" fontId="3" fillId="3" borderId="1" xfId="0" applyFont="1" applyFill="1" applyBorder="1"/>
    <xf numFmtId="0" fontId="25" fillId="3" borderId="37" xfId="0" applyFont="1" applyFill="1" applyBorder="1"/>
    <xf numFmtId="0" fontId="8" fillId="3" borderId="0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0" fontId="24" fillId="3" borderId="36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25" fillId="3" borderId="37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25" fillId="3" borderId="38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5" xfId="0" applyFill="1" applyBorder="1"/>
    <xf numFmtId="0" fontId="8" fillId="3" borderId="29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2" xfId="0" applyFont="1" applyFill="1" applyBorder="1"/>
    <xf numFmtId="49" fontId="8" fillId="3" borderId="2" xfId="0" applyNumberFormat="1" applyFont="1" applyFill="1" applyBorder="1" applyAlignment="1">
      <alignment horizontal="center"/>
    </xf>
    <xf numFmtId="49" fontId="8" fillId="3" borderId="29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/>
    </xf>
    <xf numFmtId="0" fontId="7" fillId="3" borderId="30" xfId="0" applyFont="1" applyFill="1" applyBorder="1" applyAlignment="1">
      <alignment vertical="center" wrapText="1"/>
    </xf>
    <xf numFmtId="0" fontId="8" fillId="3" borderId="47" xfId="0" applyFont="1" applyFill="1" applyBorder="1" applyAlignment="1">
      <alignment horizontal="center"/>
    </xf>
    <xf numFmtId="0" fontId="8" fillId="3" borderId="30" xfId="0" applyNumberFormat="1" applyFont="1" applyFill="1" applyBorder="1" applyAlignment="1">
      <alignment horizontal="center" vertical="center"/>
    </xf>
    <xf numFmtId="0" fontId="7" fillId="3" borderId="30" xfId="0" applyFont="1" applyFill="1" applyBorder="1"/>
    <xf numFmtId="0" fontId="8" fillId="3" borderId="3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28" fillId="3" borderId="1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0" fillId="3" borderId="0" xfId="0" applyFont="1" applyFill="1"/>
    <xf numFmtId="0" fontId="7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49" fontId="28" fillId="3" borderId="3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horizontal="left" vertical="center" wrapText="1"/>
    </xf>
    <xf numFmtId="0" fontId="33" fillId="3" borderId="3" xfId="0" applyFont="1" applyFill="1" applyBorder="1" applyAlignment="1">
      <alignment vertical="center"/>
    </xf>
    <xf numFmtId="0" fontId="33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left"/>
    </xf>
    <xf numFmtId="0" fontId="28" fillId="3" borderId="3" xfId="0" applyFont="1" applyFill="1" applyBorder="1"/>
    <xf numFmtId="0" fontId="8" fillId="3" borderId="2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/>
    <xf numFmtId="0" fontId="24" fillId="3" borderId="0" xfId="0" applyFont="1" applyFill="1" applyBorder="1" applyAlignment="1">
      <alignment horizontal="left"/>
    </xf>
    <xf numFmtId="0" fontId="28" fillId="3" borderId="0" xfId="0" applyFont="1" applyFill="1"/>
    <xf numFmtId="0" fontId="72" fillId="3" borderId="0" xfId="0" applyFont="1" applyFill="1"/>
    <xf numFmtId="0" fontId="3" fillId="3" borderId="0" xfId="0" applyFont="1" applyFill="1"/>
    <xf numFmtId="3" fontId="4" fillId="3" borderId="4" xfId="0" applyNumberFormat="1" applyFont="1" applyFill="1" applyBorder="1" applyAlignment="1">
      <alignment horizontal="center"/>
    </xf>
    <xf numFmtId="3" fontId="4" fillId="3" borderId="29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8" fillId="3" borderId="52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30" xfId="0" applyFill="1" applyBorder="1"/>
    <xf numFmtId="0" fontId="53" fillId="0" borderId="30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3" fontId="8" fillId="0" borderId="77" xfId="0" applyNumberFormat="1" applyFont="1" applyFill="1" applyBorder="1" applyAlignment="1">
      <alignment horizontal="center"/>
    </xf>
    <xf numFmtId="0" fontId="0" fillId="0" borderId="77" xfId="0" applyFill="1" applyBorder="1"/>
    <xf numFmtId="49" fontId="8" fillId="0" borderId="77" xfId="0" applyNumberFormat="1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 vertical="center"/>
    </xf>
    <xf numFmtId="3" fontId="8" fillId="0" borderId="79" xfId="0" applyNumberFormat="1" applyFont="1" applyFill="1" applyBorder="1" applyAlignment="1">
      <alignment horizontal="center"/>
    </xf>
    <xf numFmtId="3" fontId="8" fillId="0" borderId="76" xfId="0" applyNumberFormat="1" applyFont="1" applyFill="1" applyBorder="1" applyAlignment="1">
      <alignment horizontal="center"/>
    </xf>
    <xf numFmtId="0" fontId="8" fillId="0" borderId="78" xfId="0" applyFont="1" applyFill="1" applyBorder="1"/>
    <xf numFmtId="0" fontId="8" fillId="0" borderId="79" xfId="0" applyFont="1" applyFill="1" applyBorder="1" applyAlignment="1">
      <alignment horizontal="center"/>
    </xf>
    <xf numFmtId="49" fontId="8" fillId="0" borderId="76" xfId="0" applyNumberFormat="1" applyFont="1" applyFill="1" applyBorder="1" applyAlignment="1">
      <alignment horizontal="center"/>
    </xf>
    <xf numFmtId="49" fontId="8" fillId="0" borderId="78" xfId="0" applyNumberFormat="1" applyFont="1" applyFill="1" applyBorder="1" applyAlignment="1">
      <alignment horizontal="center"/>
    </xf>
    <xf numFmtId="0" fontId="28" fillId="0" borderId="80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3" fontId="8" fillId="0" borderId="78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40" fillId="0" borderId="55" xfId="0" applyFont="1" applyFill="1" applyBorder="1" applyAlignment="1">
      <alignment horizontal="center"/>
    </xf>
    <xf numFmtId="4" fontId="40" fillId="0" borderId="55" xfId="0" applyNumberFormat="1" applyFont="1" applyFill="1" applyBorder="1" applyAlignment="1">
      <alignment horizontal="center" vertical="center"/>
    </xf>
    <xf numFmtId="4" fontId="40" fillId="0" borderId="55" xfId="0" applyNumberFormat="1" applyFont="1" applyFill="1" applyBorder="1" applyAlignment="1">
      <alignment horizontal="center"/>
    </xf>
    <xf numFmtId="4" fontId="40" fillId="0" borderId="61" xfId="0" applyNumberFormat="1" applyFont="1" applyFill="1" applyBorder="1" applyAlignment="1">
      <alignment horizontal="center"/>
    </xf>
    <xf numFmtId="4" fontId="40" fillId="0" borderId="56" xfId="0" applyNumberFormat="1" applyFont="1" applyFill="1" applyBorder="1" applyAlignment="1">
      <alignment horizontal="center"/>
    </xf>
    <xf numFmtId="167" fontId="40" fillId="0" borderId="61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166" fontId="8" fillId="0" borderId="49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4" fillId="0" borderId="30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center" vertical="center"/>
    </xf>
    <xf numFmtId="166" fontId="8" fillId="0" borderId="47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>
      <alignment horizontal="center" vertical="center" wrapText="1"/>
    </xf>
    <xf numFmtId="166" fontId="8" fillId="0" borderId="38" xfId="0" applyNumberFormat="1" applyFont="1" applyFill="1" applyBorder="1" applyAlignment="1">
      <alignment horizontal="center" vertical="center" wrapText="1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166" fontId="8" fillId="0" borderId="52" xfId="0" applyNumberFormat="1" applyFont="1" applyFill="1" applyBorder="1" applyAlignment="1">
      <alignment horizontal="center" vertical="center"/>
    </xf>
    <xf numFmtId="166" fontId="8" fillId="0" borderId="3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0" fontId="8" fillId="0" borderId="30" xfId="0" applyFont="1" applyFill="1" applyBorder="1" applyAlignment="1">
      <alignment vertical="center" wrapText="1"/>
    </xf>
    <xf numFmtId="166" fontId="8" fillId="0" borderId="3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4" fontId="8" fillId="0" borderId="37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/>
    </xf>
    <xf numFmtId="166" fontId="28" fillId="0" borderId="2" xfId="0" applyNumberFormat="1" applyFont="1" applyFill="1" applyBorder="1" applyAlignment="1">
      <alignment horizontal="center" vertical="center" wrapText="1"/>
    </xf>
    <xf numFmtId="166" fontId="28" fillId="0" borderId="9" xfId="0" applyNumberFormat="1" applyFont="1" applyFill="1" applyBorder="1" applyAlignment="1">
      <alignment horizontal="center" vertical="center" wrapText="1"/>
    </xf>
    <xf numFmtId="166" fontId="28" fillId="0" borderId="3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7" fontId="40" fillId="0" borderId="0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center"/>
    </xf>
    <xf numFmtId="166" fontId="40" fillId="0" borderId="61" xfId="0" applyNumberFormat="1" applyFont="1" applyFill="1" applyBorder="1" applyAlignment="1">
      <alignment horizontal="center"/>
    </xf>
    <xf numFmtId="166" fontId="40" fillId="0" borderId="55" xfId="0" applyNumberFormat="1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/>
    </xf>
    <xf numFmtId="0" fontId="8" fillId="2" borderId="8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/>
    </xf>
    <xf numFmtId="3" fontId="25" fillId="0" borderId="4" xfId="0" applyNumberFormat="1" applyFont="1" applyFill="1" applyBorder="1" applyAlignment="1">
      <alignment horizontal="center" vertical="center" wrapText="1"/>
    </xf>
    <xf numFmtId="167" fontId="8" fillId="0" borderId="52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/>
    <xf numFmtId="0" fontId="7" fillId="0" borderId="53" xfId="0" applyFont="1" applyFill="1" applyBorder="1"/>
    <xf numFmtId="0" fontId="8" fillId="0" borderId="11" xfId="0" applyFont="1" applyFill="1" applyBorder="1"/>
    <xf numFmtId="0" fontId="8" fillId="0" borderId="54" xfId="0" applyFont="1" applyFill="1" applyBorder="1"/>
    <xf numFmtId="0" fontId="3" fillId="0" borderId="11" xfId="0" applyFont="1" applyFill="1" applyBorder="1"/>
    <xf numFmtId="3" fontId="9" fillId="0" borderId="56" xfId="0" applyNumberFormat="1" applyFont="1" applyFill="1" applyBorder="1" applyAlignment="1">
      <alignment horizontal="center"/>
    </xf>
    <xf numFmtId="3" fontId="7" fillId="0" borderId="54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justify"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4" fillId="0" borderId="55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/>
    </xf>
    <xf numFmtId="167" fontId="73" fillId="0" borderId="55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3" fontId="25" fillId="0" borderId="63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/>
    </xf>
    <xf numFmtId="0" fontId="3" fillId="0" borderId="14" xfId="0" applyFont="1" applyFill="1" applyBorder="1"/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4" fillId="0" borderId="62" xfId="0" applyFont="1" applyFill="1" applyBorder="1" applyAlignment="1">
      <alignment vertical="center"/>
    </xf>
    <xf numFmtId="0" fontId="8" fillId="0" borderId="63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 wrapText="1"/>
    </xf>
    <xf numFmtId="3" fontId="8" fillId="0" borderId="62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21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63" xfId="0" applyFont="1" applyFill="1" applyBorder="1" applyAlignment="1">
      <alignment vertical="center" wrapText="1"/>
    </xf>
    <xf numFmtId="3" fontId="8" fillId="0" borderId="53" xfId="0" applyNumberFormat="1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/>
    </xf>
    <xf numFmtId="3" fontId="27" fillId="0" borderId="27" xfId="0" applyNumberFormat="1" applyFont="1" applyFill="1" applyBorder="1" applyAlignment="1">
      <alignment horizontal="center" vertical="center"/>
    </xf>
    <xf numFmtId="3" fontId="27" fillId="0" borderId="34" xfId="0" applyNumberFormat="1" applyFont="1" applyFill="1" applyBorder="1" applyAlignment="1">
      <alignment horizontal="center" vertical="center"/>
    </xf>
    <xf numFmtId="3" fontId="21" fillId="0" borderId="27" xfId="0" applyNumberFormat="1" applyFont="1" applyFill="1" applyBorder="1" applyAlignment="1">
      <alignment horizontal="center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166" fontId="8" fillId="0" borderId="63" xfId="0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left" vertical="center" wrapText="1"/>
    </xf>
    <xf numFmtId="166" fontId="8" fillId="0" borderId="12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/>
    </xf>
    <xf numFmtId="49" fontId="27" fillId="0" borderId="22" xfId="0" applyNumberFormat="1" applyFont="1" applyFill="1" applyBorder="1" applyAlignment="1">
      <alignment horizontal="left" vertical="center" wrapText="1"/>
    </xf>
    <xf numFmtId="0" fontId="27" fillId="0" borderId="22" xfId="0" applyNumberFormat="1" applyFont="1" applyFill="1" applyBorder="1" applyAlignment="1">
      <alignment horizontal="center" vertical="center"/>
    </xf>
    <xf numFmtId="49" fontId="27" fillId="0" borderId="34" xfId="0" applyNumberFormat="1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left" vertical="center" wrapText="1"/>
    </xf>
    <xf numFmtId="0" fontId="21" fillId="0" borderId="63" xfId="0" applyNumberFormat="1" applyFont="1" applyFill="1" applyBorder="1" applyAlignment="1">
      <alignment horizontal="center" vertical="center"/>
    </xf>
    <xf numFmtId="3" fontId="25" fillId="0" borderId="51" xfId="0" applyNumberFormat="1" applyFont="1" applyFill="1" applyBorder="1" applyAlignment="1">
      <alignment horizontal="center" vertical="center" wrapText="1"/>
    </xf>
    <xf numFmtId="166" fontId="25" fillId="0" borderId="63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167" fontId="4" fillId="0" borderId="18" xfId="0" applyNumberFormat="1" applyFont="1" applyFill="1" applyBorder="1" applyAlignment="1">
      <alignment horizontal="center"/>
    </xf>
    <xf numFmtId="167" fontId="4" fillId="0" borderId="64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28" fillId="0" borderId="53" xfId="0" applyFont="1" applyFill="1" applyBorder="1" applyAlignment="1">
      <alignment vertical="top" wrapText="1"/>
    </xf>
    <xf numFmtId="167" fontId="37" fillId="0" borderId="12" xfId="0" applyNumberFormat="1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28" fillId="0" borderId="27" xfId="0" applyFont="1" applyFill="1" applyBorder="1" applyAlignment="1">
      <alignment vertical="top" wrapText="1"/>
    </xf>
    <xf numFmtId="167" fontId="37" fillId="0" borderId="14" xfId="0" applyNumberFormat="1" applyFont="1" applyFill="1" applyBorder="1" applyAlignment="1">
      <alignment horizontal="center" wrapText="1"/>
    </xf>
    <xf numFmtId="167" fontId="4" fillId="0" borderId="16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37" fillId="0" borderId="14" xfId="0" applyNumberFormat="1" applyFont="1" applyFill="1" applyBorder="1" applyAlignment="1">
      <alignment horizontal="center" vertical="top" wrapText="1"/>
    </xf>
    <xf numFmtId="0" fontId="8" fillId="0" borderId="34" xfId="0" applyFont="1" applyFill="1" applyBorder="1"/>
    <xf numFmtId="167" fontId="37" fillId="0" borderId="14" xfId="0" applyNumberFormat="1" applyFont="1" applyFill="1" applyBorder="1" applyAlignment="1">
      <alignment horizontal="center"/>
    </xf>
    <xf numFmtId="0" fontId="8" fillId="0" borderId="62" xfId="0" applyFont="1" applyFill="1" applyBorder="1"/>
    <xf numFmtId="167" fontId="37" fillId="0" borderId="63" xfId="0" applyNumberFormat="1" applyFont="1" applyFill="1" applyBorder="1" applyAlignment="1">
      <alignment horizontal="center"/>
    </xf>
    <xf numFmtId="167" fontId="4" fillId="0" borderId="51" xfId="0" applyNumberFormat="1" applyFont="1" applyFill="1" applyBorder="1" applyAlignment="1">
      <alignment horizontal="center"/>
    </xf>
    <xf numFmtId="167" fontId="4" fillId="0" borderId="63" xfId="0" applyNumberFormat="1" applyFont="1" applyFill="1" applyBorder="1" applyAlignment="1">
      <alignment horizontal="center"/>
    </xf>
    <xf numFmtId="167" fontId="37" fillId="0" borderId="53" xfId="0" applyNumberFormat="1" applyFont="1" applyFill="1" applyBorder="1" applyAlignment="1">
      <alignment horizontal="center" wrapText="1"/>
    </xf>
    <xf numFmtId="167" fontId="4" fillId="0" borderId="39" xfId="0" applyNumberFormat="1" applyFont="1" applyFill="1" applyBorder="1" applyAlignment="1">
      <alignment horizontal="center"/>
    </xf>
    <xf numFmtId="167" fontId="37" fillId="0" borderId="27" xfId="0" applyNumberFormat="1" applyFont="1" applyFill="1" applyBorder="1" applyAlignment="1">
      <alignment horizontal="center" wrapText="1"/>
    </xf>
    <xf numFmtId="167" fontId="4" fillId="0" borderId="41" xfId="0" applyNumberFormat="1" applyFont="1" applyFill="1" applyBorder="1" applyAlignment="1">
      <alignment horizontal="center"/>
    </xf>
    <xf numFmtId="167" fontId="37" fillId="0" borderId="27" xfId="0" applyNumberFormat="1" applyFont="1" applyFill="1" applyBorder="1" applyAlignment="1">
      <alignment horizontal="center" vertical="top" wrapText="1"/>
    </xf>
    <xf numFmtId="167" fontId="37" fillId="0" borderId="27" xfId="0" applyNumberFormat="1" applyFont="1" applyFill="1" applyBorder="1" applyAlignment="1">
      <alignment horizontal="center"/>
    </xf>
    <xf numFmtId="167" fontId="37" fillId="0" borderId="62" xfId="0" applyNumberFormat="1" applyFont="1" applyFill="1" applyBorder="1" applyAlignment="1">
      <alignment horizontal="center"/>
    </xf>
    <xf numFmtId="167" fontId="4" fillId="0" borderId="43" xfId="0" applyNumberFormat="1" applyFont="1" applyFill="1" applyBorder="1" applyAlignment="1">
      <alignment horizontal="center"/>
    </xf>
    <xf numFmtId="167" fontId="37" fillId="0" borderId="13" xfId="0" applyNumberFormat="1" applyFont="1" applyFill="1" applyBorder="1" applyAlignment="1">
      <alignment horizontal="center" wrapText="1"/>
    </xf>
    <xf numFmtId="167" fontId="4" fillId="0" borderId="53" xfId="0" applyNumberFormat="1" applyFont="1" applyFill="1" applyBorder="1" applyAlignment="1">
      <alignment horizontal="center"/>
    </xf>
    <xf numFmtId="167" fontId="37" fillId="0" borderId="16" xfId="0" applyNumberFormat="1" applyFont="1" applyFill="1" applyBorder="1" applyAlignment="1">
      <alignment horizontal="center" wrapText="1"/>
    </xf>
    <xf numFmtId="167" fontId="4" fillId="0" borderId="27" xfId="0" applyNumberFormat="1" applyFont="1" applyFill="1" applyBorder="1" applyAlignment="1">
      <alignment horizontal="center"/>
    </xf>
    <xf numFmtId="167" fontId="37" fillId="0" borderId="16" xfId="0" applyNumberFormat="1" applyFont="1" applyFill="1" applyBorder="1" applyAlignment="1">
      <alignment horizontal="center" vertical="top" wrapText="1"/>
    </xf>
    <xf numFmtId="167" fontId="37" fillId="0" borderId="16" xfId="0" applyNumberFormat="1" applyFont="1" applyFill="1" applyBorder="1" applyAlignment="1">
      <alignment horizontal="center"/>
    </xf>
    <xf numFmtId="167" fontId="37" fillId="0" borderId="51" xfId="0" applyNumberFormat="1" applyFont="1" applyFill="1" applyBorder="1" applyAlignment="1">
      <alignment horizontal="center"/>
    </xf>
    <xf numFmtId="167" fontId="4" fillId="0" borderId="62" xfId="0" applyNumberFormat="1" applyFont="1" applyFill="1" applyBorder="1" applyAlignment="1">
      <alignment horizontal="center"/>
    </xf>
    <xf numFmtId="167" fontId="70" fillId="0" borderId="27" xfId="17" applyNumberFormat="1" applyFont="1" applyFill="1" applyBorder="1" applyAlignment="1">
      <alignment horizontal="center" wrapText="1"/>
    </xf>
    <xf numFmtId="167" fontId="71" fillId="0" borderId="27" xfId="17" applyNumberFormat="1" applyFont="1" applyFill="1" applyBorder="1" applyAlignment="1">
      <alignment horizontal="center" wrapText="1"/>
    </xf>
    <xf numFmtId="167" fontId="70" fillId="0" borderId="62" xfId="17" applyNumberFormat="1" applyFont="1" applyFill="1" applyBorder="1" applyAlignment="1">
      <alignment horizontal="center" wrapText="1"/>
    </xf>
    <xf numFmtId="167" fontId="37" fillId="0" borderId="18" xfId="0" applyNumberFormat="1" applyFont="1" applyFill="1" applyBorder="1" applyAlignment="1">
      <alignment horizontal="center" vertical="center"/>
    </xf>
    <xf numFmtId="167" fontId="38" fillId="0" borderId="18" xfId="0" applyNumberFormat="1" applyFont="1" applyFill="1" applyBorder="1" applyAlignment="1">
      <alignment horizontal="center" vertical="center" wrapText="1"/>
    </xf>
    <xf numFmtId="167" fontId="38" fillId="0" borderId="18" xfId="0" applyNumberFormat="1" applyFont="1" applyFill="1" applyBorder="1" applyAlignment="1">
      <alignment horizontal="center" vertical="center"/>
    </xf>
    <xf numFmtId="167" fontId="37" fillId="0" borderId="6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4" xfId="0" applyFont="1" applyFill="1" applyBorder="1"/>
    <xf numFmtId="0" fontId="37" fillId="0" borderId="18" xfId="0" applyFont="1" applyFill="1" applyBorder="1" applyAlignment="1">
      <alignment horizontal="left" wrapText="1"/>
    </xf>
    <xf numFmtId="167" fontId="37" fillId="0" borderId="3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left" wrapText="1"/>
    </xf>
    <xf numFmtId="0" fontId="37" fillId="0" borderId="75" xfId="0" applyFont="1" applyFill="1" applyBorder="1" applyAlignment="1">
      <alignment horizontal="left" wrapText="1"/>
    </xf>
    <xf numFmtId="0" fontId="4" fillId="0" borderId="55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0" fontId="3" fillId="0" borderId="17" xfId="0" applyFont="1" applyFill="1" applyBorder="1"/>
    <xf numFmtId="0" fontId="3" fillId="0" borderId="55" xfId="0" applyFont="1" applyFill="1" applyBorder="1"/>
    <xf numFmtId="0" fontId="3" fillId="0" borderId="37" xfId="0" applyFont="1" applyFill="1" applyBorder="1"/>
    <xf numFmtId="166" fontId="8" fillId="0" borderId="18" xfId="0" applyNumberFormat="1" applyFont="1" applyFill="1" applyBorder="1" applyAlignment="1">
      <alignment horizontal="center" vertical="center"/>
    </xf>
    <xf numFmtId="166" fontId="8" fillId="0" borderId="64" xfId="0" applyNumberFormat="1" applyFont="1" applyFill="1" applyBorder="1" applyAlignment="1">
      <alignment horizontal="center" vertical="center"/>
    </xf>
    <xf numFmtId="166" fontId="8" fillId="0" borderId="61" xfId="0" applyNumberFormat="1" applyFont="1" applyFill="1" applyBorder="1" applyAlignment="1">
      <alignment horizontal="center" vertical="center"/>
    </xf>
    <xf numFmtId="166" fontId="8" fillId="0" borderId="42" xfId="0" applyNumberFormat="1" applyFont="1" applyFill="1" applyBorder="1" applyAlignment="1">
      <alignment horizontal="center" vertical="center"/>
    </xf>
    <xf numFmtId="0" fontId="8" fillId="0" borderId="17" xfId="0" applyFont="1" applyFill="1" applyBorder="1"/>
    <xf numFmtId="0" fontId="8" fillId="0" borderId="42" xfId="0" applyFont="1" applyFill="1" applyBorder="1"/>
    <xf numFmtId="0" fontId="8" fillId="0" borderId="27" xfId="0" applyFont="1" applyFill="1" applyBorder="1"/>
    <xf numFmtId="0" fontId="4" fillId="0" borderId="17" xfId="0" applyFont="1" applyFill="1" applyBorder="1"/>
    <xf numFmtId="0" fontId="4" fillId="0" borderId="42" xfId="0" applyFont="1" applyFill="1" applyBorder="1"/>
    <xf numFmtId="167" fontId="4" fillId="0" borderId="61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3" fillId="0" borderId="3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30" xfId="0" applyFont="1" applyFill="1" applyBorder="1"/>
    <xf numFmtId="0" fontId="7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vertical="center"/>
    </xf>
    <xf numFmtId="0" fontId="8" fillId="0" borderId="29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8" fillId="0" borderId="52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0" fontId="32" fillId="0" borderId="27" xfId="0" applyNumberFormat="1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top" wrapText="1"/>
    </xf>
    <xf numFmtId="0" fontId="35" fillId="0" borderId="62" xfId="0" applyFont="1" applyFill="1" applyBorder="1" applyAlignment="1">
      <alignment horizontal="center" vertical="top" wrapText="1"/>
    </xf>
    <xf numFmtId="0" fontId="35" fillId="0" borderId="5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36" xfId="0" applyFont="1" applyFill="1" applyBorder="1" applyAlignment="1">
      <alignment horizontal="center" vertical="top" wrapText="1"/>
    </xf>
    <xf numFmtId="2" fontId="18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1" fillId="0" borderId="9" xfId="0" applyFont="1" applyFill="1" applyBorder="1" applyAlignment="1">
      <alignment horizontal="right"/>
    </xf>
    <xf numFmtId="0" fontId="0" fillId="0" borderId="9" xfId="0" applyBorder="1" applyAlignment="1"/>
    <xf numFmtId="3" fontId="8" fillId="0" borderId="12" xfId="0" applyNumberFormat="1" applyFont="1" applyFill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3" fontId="24" fillId="0" borderId="47" xfId="0" applyNumberFormat="1" applyFont="1" applyFill="1" applyBorder="1" applyAlignment="1">
      <alignment horizontal="center" vertical="center"/>
    </xf>
    <xf numFmtId="3" fontId="24" fillId="0" borderId="49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2" fontId="55" fillId="0" borderId="52" xfId="0" applyNumberFormat="1" applyFont="1" applyFill="1" applyBorder="1" applyAlignment="1">
      <alignment horizontal="center" vertical="center" wrapText="1"/>
    </xf>
    <xf numFmtId="2" fontId="55" fillId="0" borderId="49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right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6" xfId="0" applyNumberFormat="1" applyFont="1" applyFill="1" applyBorder="1" applyAlignment="1">
      <alignment horizontal="center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2" fontId="12" fillId="0" borderId="3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55" fillId="0" borderId="67" xfId="0" applyNumberFormat="1" applyFont="1" applyFill="1" applyBorder="1" applyAlignment="1">
      <alignment horizontal="center" vertical="center" wrapText="1"/>
    </xf>
    <xf numFmtId="2" fontId="55" fillId="0" borderId="68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0" fontId="0" fillId="0" borderId="47" xfId="0" applyFill="1" applyBorder="1"/>
    <xf numFmtId="0" fontId="0" fillId="0" borderId="49" xfId="0" applyFill="1" applyBorder="1"/>
    <xf numFmtId="0" fontId="1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justify"/>
    </xf>
    <xf numFmtId="0" fontId="50" fillId="0" borderId="32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60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0" fontId="50" fillId="0" borderId="61" xfId="0" applyFont="1" applyFill="1" applyBorder="1" applyAlignment="1">
      <alignment horizontal="center" vertical="center" wrapText="1"/>
    </xf>
    <xf numFmtId="0" fontId="50" fillId="0" borderId="54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top" wrapText="1"/>
    </xf>
    <xf numFmtId="0" fontId="37" fillId="0" borderId="27" xfId="0" applyFont="1" applyFill="1" applyBorder="1" applyAlignment="1">
      <alignment horizontal="center" vertical="top" wrapText="1"/>
    </xf>
    <xf numFmtId="0" fontId="37" fillId="0" borderId="62" xfId="0" applyFont="1" applyFill="1" applyBorder="1" applyAlignment="1">
      <alignment horizontal="center" vertical="top" wrapText="1"/>
    </xf>
    <xf numFmtId="0" fontId="49" fillId="0" borderId="6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left" vertical="center" wrapText="1"/>
    </xf>
    <xf numFmtId="0" fontId="35" fillId="3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8" fillId="0" borderId="77" xfId="0" applyNumberFormat="1" applyFont="1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0" fillId="0" borderId="78" xfId="0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 vertical="center" textRotation="90"/>
    </xf>
    <xf numFmtId="0" fontId="7" fillId="0" borderId="62" xfId="0" applyFont="1" applyFill="1" applyBorder="1" applyAlignment="1">
      <alignment horizontal="center" vertical="center" textRotation="90"/>
    </xf>
    <xf numFmtId="0" fontId="28" fillId="0" borderId="52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top" wrapText="1"/>
    </xf>
    <xf numFmtId="0" fontId="28" fillId="0" borderId="49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/>
    </xf>
    <xf numFmtId="2" fontId="6" fillId="0" borderId="47" xfId="0" applyNumberFormat="1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8" fontId="53" fillId="0" borderId="62" xfId="0" applyNumberFormat="1" applyFont="1" applyFill="1" applyBorder="1" applyAlignment="1">
      <alignment horizontal="left" vertical="top" wrapText="1"/>
    </xf>
    <xf numFmtId="168" fontId="53" fillId="0" borderId="65" xfId="0" applyNumberFormat="1" applyFont="1" applyFill="1" applyBorder="1" applyAlignment="1">
      <alignment horizontal="left" vertical="top" wrapText="1"/>
    </xf>
    <xf numFmtId="167" fontId="40" fillId="0" borderId="70" xfId="0" applyNumberFormat="1" applyFont="1" applyFill="1" applyBorder="1" applyAlignment="1">
      <alignment horizontal="center"/>
    </xf>
    <xf numFmtId="167" fontId="40" fillId="0" borderId="51" xfId="0" applyNumberFormat="1" applyFont="1" applyFill="1" applyBorder="1" applyAlignment="1">
      <alignment horizontal="center"/>
    </xf>
    <xf numFmtId="167" fontId="40" fillId="0" borderId="65" xfId="0" applyNumberFormat="1" applyFont="1" applyFill="1" applyBorder="1" applyAlignment="1">
      <alignment horizontal="center"/>
    </xf>
    <xf numFmtId="166" fontId="40" fillId="0" borderId="70" xfId="0" applyNumberFormat="1" applyFont="1" applyFill="1" applyBorder="1" applyAlignment="1">
      <alignment horizontal="center"/>
    </xf>
    <xf numFmtId="166" fontId="40" fillId="0" borderId="51" xfId="0" applyNumberFormat="1" applyFont="1" applyFill="1" applyBorder="1" applyAlignment="1">
      <alignment horizontal="center"/>
    </xf>
    <xf numFmtId="166" fontId="40" fillId="0" borderId="43" xfId="0" applyNumberFormat="1" applyFont="1" applyFill="1" applyBorder="1" applyAlignment="1">
      <alignment horizontal="center"/>
    </xf>
    <xf numFmtId="168" fontId="53" fillId="0" borderId="27" xfId="0" applyNumberFormat="1" applyFont="1" applyFill="1" applyBorder="1" applyAlignment="1">
      <alignment horizontal="left" vertical="top" wrapText="1"/>
    </xf>
    <xf numFmtId="168" fontId="53" fillId="0" borderId="19" xfId="0" applyNumberFormat="1" applyFont="1" applyFill="1" applyBorder="1" applyAlignment="1">
      <alignment horizontal="left" vertical="top" wrapText="1"/>
    </xf>
    <xf numFmtId="167" fontId="40" fillId="0" borderId="20" xfId="0" applyNumberFormat="1" applyFont="1" applyFill="1" applyBorder="1" applyAlignment="1">
      <alignment horizontal="center" vertical="center"/>
    </xf>
    <xf numFmtId="167" fontId="40" fillId="0" borderId="16" xfId="0" applyNumberFormat="1" applyFont="1" applyFill="1" applyBorder="1" applyAlignment="1">
      <alignment horizontal="center" vertical="center"/>
    </xf>
    <xf numFmtId="167" fontId="40" fillId="0" borderId="19" xfId="0" applyNumberFormat="1" applyFont="1" applyFill="1" applyBorder="1" applyAlignment="1">
      <alignment horizontal="center" vertical="center"/>
    </xf>
    <xf numFmtId="166" fontId="40" fillId="0" borderId="20" xfId="0" applyNumberFormat="1" applyFont="1" applyFill="1" applyBorder="1" applyAlignment="1">
      <alignment horizontal="center"/>
    </xf>
    <xf numFmtId="166" fontId="40" fillId="0" borderId="16" xfId="0" applyNumberFormat="1" applyFont="1" applyFill="1" applyBorder="1" applyAlignment="1">
      <alignment horizontal="center"/>
    </xf>
    <xf numFmtId="166" fontId="40" fillId="0" borderId="41" xfId="0" applyNumberFormat="1" applyFont="1" applyFill="1" applyBorder="1" applyAlignment="1">
      <alignment horizontal="center"/>
    </xf>
    <xf numFmtId="168" fontId="53" fillId="0" borderId="53" xfId="0" applyNumberFormat="1" applyFont="1" applyFill="1" applyBorder="1" applyAlignment="1">
      <alignment horizontal="left" vertical="top" wrapText="1"/>
    </xf>
    <xf numFmtId="168" fontId="53" fillId="0" borderId="57" xfId="0" applyNumberFormat="1" applyFont="1" applyFill="1" applyBorder="1" applyAlignment="1">
      <alignment horizontal="left" vertical="top" wrapText="1"/>
    </xf>
    <xf numFmtId="167" fontId="40" fillId="0" borderId="50" xfId="0" applyNumberFormat="1" applyFont="1" applyFill="1" applyBorder="1" applyAlignment="1">
      <alignment horizontal="center" vertical="center"/>
    </xf>
    <xf numFmtId="167" fontId="40" fillId="0" borderId="13" xfId="0" applyNumberFormat="1" applyFont="1" applyFill="1" applyBorder="1" applyAlignment="1">
      <alignment horizontal="center" vertical="center"/>
    </xf>
    <xf numFmtId="167" fontId="40" fillId="0" borderId="57" xfId="0" applyNumberFormat="1" applyFont="1" applyFill="1" applyBorder="1" applyAlignment="1">
      <alignment horizontal="center" vertical="center"/>
    </xf>
    <xf numFmtId="166" fontId="40" fillId="0" borderId="50" xfId="0" applyNumberFormat="1" applyFont="1" applyFill="1" applyBorder="1" applyAlignment="1">
      <alignment horizontal="center" vertical="center"/>
    </xf>
    <xf numFmtId="166" fontId="40" fillId="0" borderId="13" xfId="0" applyNumberFormat="1" applyFont="1" applyFill="1" applyBorder="1" applyAlignment="1">
      <alignment horizontal="center" vertical="center"/>
    </xf>
    <xf numFmtId="166" fontId="40" fillId="0" borderId="39" xfId="0" applyNumberFormat="1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49" fontId="53" fillId="0" borderId="48" xfId="0" applyNumberFormat="1" applyFont="1" applyFill="1" applyBorder="1" applyAlignment="1">
      <alignment horizontal="center" vertical="center"/>
    </xf>
    <xf numFmtId="49" fontId="53" fillId="0" borderId="47" xfId="0" applyNumberFormat="1" applyFont="1" applyFill="1" applyBorder="1" applyAlignment="1">
      <alignment horizontal="center" vertical="center"/>
    </xf>
    <xf numFmtId="49" fontId="53" fillId="0" borderId="49" xfId="0" applyNumberFormat="1" applyFont="1" applyFill="1" applyBorder="1" applyAlignment="1">
      <alignment horizontal="center" vertical="center"/>
    </xf>
    <xf numFmtId="49" fontId="53" fillId="0" borderId="5" xfId="0" applyNumberFormat="1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/>
    </xf>
    <xf numFmtId="167" fontId="40" fillId="0" borderId="73" xfId="0" applyNumberFormat="1" applyFont="1" applyFill="1" applyBorder="1" applyAlignment="1">
      <alignment horizontal="center" vertical="center"/>
    </xf>
    <xf numFmtId="167" fontId="40" fillId="0" borderId="7" xfId="0" applyNumberFormat="1" applyFont="1" applyFill="1" applyBorder="1" applyAlignment="1">
      <alignment horizontal="center" vertical="center"/>
    </xf>
    <xf numFmtId="167" fontId="40" fillId="0" borderId="74" xfId="0" applyNumberFormat="1" applyFont="1" applyFill="1" applyBorder="1" applyAlignment="1">
      <alignment horizontal="center" vertical="center"/>
    </xf>
    <xf numFmtId="167" fontId="40" fillId="0" borderId="68" xfId="0" applyNumberFormat="1" applyFont="1" applyFill="1" applyBorder="1" applyAlignment="1">
      <alignment horizontal="center" vertical="center"/>
    </xf>
    <xf numFmtId="167" fontId="40" fillId="0" borderId="45" xfId="0" applyNumberFormat="1" applyFont="1" applyFill="1" applyBorder="1" applyAlignment="1">
      <alignment horizontal="center" vertical="center"/>
    </xf>
    <xf numFmtId="167" fontId="40" fillId="0" borderId="28" xfId="0" applyNumberFormat="1" applyFont="1" applyFill="1" applyBorder="1" applyAlignment="1">
      <alignment horizontal="center" vertical="center"/>
    </xf>
    <xf numFmtId="167" fontId="40" fillId="0" borderId="38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left" vertical="center" wrapText="1"/>
    </xf>
    <xf numFmtId="0" fontId="53" fillId="0" borderId="69" xfId="0" applyFont="1" applyFill="1" applyBorder="1" applyAlignment="1">
      <alignment horizontal="left" vertical="center" wrapText="1"/>
    </xf>
    <xf numFmtId="49" fontId="53" fillId="0" borderId="69" xfId="0" applyNumberFormat="1" applyFont="1" applyFill="1" applyBorder="1" applyAlignment="1">
      <alignment horizontal="center" vertical="center"/>
    </xf>
    <xf numFmtId="168" fontId="53" fillId="0" borderId="34" xfId="0" applyNumberFormat="1" applyFont="1" applyFill="1" applyBorder="1" applyAlignment="1">
      <alignment vertical="center" wrapText="1"/>
    </xf>
    <xf numFmtId="168" fontId="53" fillId="0" borderId="59" xfId="0" applyNumberFormat="1" applyFont="1" applyFill="1" applyBorder="1" applyAlignment="1">
      <alignment vertical="center" wrapText="1"/>
    </xf>
    <xf numFmtId="168" fontId="53" fillId="0" borderId="4" xfId="0" applyNumberFormat="1" applyFont="1" applyFill="1" applyBorder="1" applyAlignment="1">
      <alignment vertical="center" wrapText="1"/>
    </xf>
    <xf numFmtId="168" fontId="53" fillId="0" borderId="6" xfId="0" applyNumberFormat="1" applyFont="1" applyFill="1" applyBorder="1" applyAlignment="1">
      <alignment vertical="center" wrapText="1"/>
    </xf>
    <xf numFmtId="168" fontId="53" fillId="0" borderId="29" xfId="0" applyNumberFormat="1" applyFont="1" applyFill="1" applyBorder="1" applyAlignment="1">
      <alignment vertical="center" wrapText="1"/>
    </xf>
    <xf numFmtId="168" fontId="53" fillId="0" borderId="72" xfId="0" applyNumberFormat="1" applyFont="1" applyFill="1" applyBorder="1" applyAlignment="1">
      <alignment vertical="center" wrapText="1"/>
    </xf>
    <xf numFmtId="167" fontId="40" fillId="0" borderId="58" xfId="0" applyNumberFormat="1" applyFont="1" applyFill="1" applyBorder="1" applyAlignment="1">
      <alignment horizontal="center" vertical="center"/>
    </xf>
    <xf numFmtId="174" fontId="40" fillId="0" borderId="35" xfId="1" applyNumberFormat="1" applyFont="1" applyFill="1" applyBorder="1" applyAlignment="1">
      <alignment horizontal="center" vertical="center"/>
    </xf>
    <xf numFmtId="174" fontId="40" fillId="0" borderId="45" xfId="1" applyNumberFormat="1" applyFont="1" applyFill="1" applyBorder="1" applyAlignment="1">
      <alignment horizontal="center" vertical="center"/>
    </xf>
    <xf numFmtId="174" fontId="40" fillId="0" borderId="28" xfId="1" applyNumberFormat="1" applyFont="1" applyFill="1" applyBorder="1" applyAlignment="1">
      <alignment horizontal="center" vertical="center"/>
    </xf>
    <xf numFmtId="174" fontId="40" fillId="0" borderId="18" xfId="1" applyNumberFormat="1" applyFont="1" applyFill="1" applyBorder="1" applyAlignment="1">
      <alignment horizontal="center" vertical="center"/>
    </xf>
    <xf numFmtId="174" fontId="40" fillId="0" borderId="64" xfId="1" applyNumberFormat="1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 wrapText="1"/>
    </xf>
    <xf numFmtId="0" fontId="53" fillId="0" borderId="71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1" fontId="53" fillId="0" borderId="73" xfId="0" applyNumberFormat="1" applyFont="1" applyFill="1" applyBorder="1" applyAlignment="1">
      <alignment horizontal="center" vertical="center"/>
    </xf>
    <xf numFmtId="1" fontId="53" fillId="0" borderId="66" xfId="0" applyNumberFormat="1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/>
    </xf>
    <xf numFmtId="0" fontId="57" fillId="0" borderId="54" xfId="0" applyFont="1" applyFill="1" applyBorder="1" applyAlignment="1">
      <alignment horizontal="center" wrapText="1"/>
    </xf>
    <xf numFmtId="0" fontId="57" fillId="0" borderId="18" xfId="0" applyFont="1" applyFill="1" applyBorder="1" applyAlignment="1">
      <alignment horizontal="center" wrapText="1"/>
    </xf>
    <xf numFmtId="2" fontId="47" fillId="0" borderId="74" xfId="0" applyNumberFormat="1" applyFont="1" applyFill="1" applyBorder="1" applyAlignment="1">
      <alignment horizontal="center" vertical="center"/>
    </xf>
    <xf numFmtId="0" fontId="37" fillId="0" borderId="74" xfId="0" applyFont="1" applyFill="1" applyBorder="1" applyAlignment="1">
      <alignment horizontal="center" vertical="center"/>
    </xf>
    <xf numFmtId="0" fontId="37" fillId="0" borderId="74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/>
    </xf>
    <xf numFmtId="49" fontId="37" fillId="0" borderId="23" xfId="0" applyNumberFormat="1" applyFont="1" applyFill="1" applyBorder="1" applyAlignment="1">
      <alignment horizontal="center" vertical="center" wrapText="1"/>
    </xf>
    <xf numFmtId="49" fontId="37" fillId="0" borderId="74" xfId="0" applyNumberFormat="1" applyFont="1" applyFill="1" applyBorder="1" applyAlignment="1">
      <alignment horizontal="center" vertical="center" wrapText="1"/>
    </xf>
    <xf numFmtId="2" fontId="37" fillId="0" borderId="74" xfId="0" applyNumberFormat="1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55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49" fontId="37" fillId="0" borderId="10" xfId="0" applyNumberFormat="1" applyFont="1" applyFill="1" applyBorder="1" applyAlignment="1">
      <alignment horizontal="left" vertical="top" wrapText="1"/>
    </xf>
    <xf numFmtId="2" fontId="37" fillId="0" borderId="55" xfId="0" applyNumberFormat="1" applyFont="1" applyFill="1" applyBorder="1" applyAlignment="1">
      <alignment horizontal="center" vertical="center" wrapText="1"/>
    </xf>
    <xf numFmtId="2" fontId="37" fillId="0" borderId="20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/>
    </xf>
    <xf numFmtId="2" fontId="47" fillId="0" borderId="55" xfId="0" applyNumberFormat="1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55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top" wrapText="1"/>
    </xf>
    <xf numFmtId="0" fontId="37" fillId="0" borderId="55" xfId="0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horizontal="center" vertical="top" wrapText="1"/>
    </xf>
    <xf numFmtId="0" fontId="37" fillId="0" borderId="42" xfId="0" applyFont="1" applyFill="1" applyBorder="1" applyAlignment="1">
      <alignment horizontal="center" vertical="top" wrapText="1"/>
    </xf>
    <xf numFmtId="0" fontId="37" fillId="0" borderId="61" xfId="0" applyFont="1" applyFill="1" applyBorder="1" applyAlignment="1">
      <alignment horizontal="center" vertical="top" wrapText="1"/>
    </xf>
    <xf numFmtId="0" fontId="37" fillId="0" borderId="64" xfId="0" applyFont="1" applyFill="1" applyBorder="1" applyAlignment="1">
      <alignment horizontal="center" vertical="top" wrapText="1"/>
    </xf>
    <xf numFmtId="0" fontId="37" fillId="0" borderId="42" xfId="0" applyFont="1" applyFill="1" applyBorder="1" applyAlignment="1">
      <alignment horizontal="center"/>
    </xf>
    <xf numFmtId="0" fontId="37" fillId="0" borderId="61" xfId="0" applyFont="1" applyFill="1" applyBorder="1" applyAlignment="1">
      <alignment horizontal="center"/>
    </xf>
    <xf numFmtId="0" fontId="37" fillId="0" borderId="64" xfId="0" applyFont="1" applyFill="1" applyBorder="1" applyAlignment="1">
      <alignment horizontal="center"/>
    </xf>
    <xf numFmtId="0" fontId="37" fillId="0" borderId="62" xfId="0" applyFont="1" applyFill="1" applyBorder="1" applyAlignment="1">
      <alignment horizontal="center"/>
    </xf>
    <xf numFmtId="0" fontId="37" fillId="0" borderId="51" xfId="0" applyFont="1" applyFill="1" applyBorder="1" applyAlignment="1">
      <alignment horizontal="center"/>
    </xf>
    <xf numFmtId="0" fontId="37" fillId="0" borderId="43" xfId="0" applyFont="1" applyFill="1" applyBorder="1" applyAlignment="1">
      <alignment horizontal="center"/>
    </xf>
    <xf numFmtId="167" fontId="37" fillId="0" borderId="62" xfId="0" applyNumberFormat="1" applyFont="1" applyFill="1" applyBorder="1" applyAlignment="1">
      <alignment horizontal="center" vertical="center"/>
    </xf>
    <xf numFmtId="167" fontId="37" fillId="0" borderId="43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 wrapText="1"/>
    </xf>
    <xf numFmtId="0" fontId="37" fillId="0" borderId="25" xfId="0" applyFont="1" applyFill="1" applyBorder="1" applyAlignment="1">
      <alignment horizontal="center" vertical="top" wrapText="1"/>
    </xf>
    <xf numFmtId="0" fontId="37" fillId="0" borderId="60" xfId="0" applyFont="1" applyFill="1" applyBorder="1" applyAlignment="1">
      <alignment horizontal="center" vertical="top" wrapText="1"/>
    </xf>
    <xf numFmtId="0" fontId="37" fillId="0" borderId="26" xfId="0" applyFont="1" applyFill="1" applyBorder="1" applyAlignment="1">
      <alignment horizontal="center" vertical="top" wrapText="1"/>
    </xf>
    <xf numFmtId="0" fontId="50" fillId="0" borderId="25" xfId="0" applyFont="1" applyFill="1" applyBorder="1" applyAlignment="1">
      <alignment horizontal="center" vertical="top" wrapText="1"/>
    </xf>
    <xf numFmtId="0" fontId="50" fillId="0" borderId="60" xfId="0" applyFont="1" applyFill="1" applyBorder="1" applyAlignment="1">
      <alignment horizontal="center" vertical="top" wrapText="1"/>
    </xf>
    <xf numFmtId="0" fontId="50" fillId="0" borderId="26" xfId="0" applyFont="1" applyFill="1" applyBorder="1" applyAlignment="1">
      <alignment horizontal="center" vertical="top" wrapText="1"/>
    </xf>
    <xf numFmtId="0" fontId="50" fillId="0" borderId="69" xfId="0" applyFont="1" applyFill="1" applyBorder="1" applyAlignment="1">
      <alignment horizontal="center" vertical="top" wrapText="1"/>
    </xf>
    <xf numFmtId="0" fontId="50" fillId="0" borderId="48" xfId="0" applyFont="1" applyFill="1" applyBorder="1" applyAlignment="1">
      <alignment horizontal="center" vertical="top" wrapText="1"/>
    </xf>
    <xf numFmtId="0" fontId="50" fillId="0" borderId="52" xfId="0" applyFont="1" applyFill="1" applyBorder="1" applyAlignment="1">
      <alignment horizontal="center" vertical="top" wrapText="1"/>
    </xf>
    <xf numFmtId="0" fontId="50" fillId="0" borderId="47" xfId="0" applyFont="1" applyFill="1" applyBorder="1" applyAlignment="1">
      <alignment horizontal="center" vertical="top" wrapText="1"/>
    </xf>
    <xf numFmtId="0" fontId="50" fillId="0" borderId="49" xfId="0" applyFont="1" applyFill="1" applyBorder="1" applyAlignment="1">
      <alignment horizontal="center" vertical="top" wrapText="1"/>
    </xf>
    <xf numFmtId="0" fontId="37" fillId="0" borderId="62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top" wrapText="1"/>
    </xf>
    <xf numFmtId="0" fontId="37" fillId="0" borderId="43" xfId="0" applyFont="1" applyFill="1" applyBorder="1" applyAlignment="1">
      <alignment horizontal="center" vertical="top" wrapText="1"/>
    </xf>
    <xf numFmtId="0" fontId="47" fillId="0" borderId="62" xfId="0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2" fontId="37" fillId="0" borderId="62" xfId="0" applyNumberFormat="1" applyFont="1" applyFill="1" applyBorder="1" applyAlignment="1">
      <alignment horizontal="center" vertical="center"/>
    </xf>
    <xf numFmtId="2" fontId="37" fillId="0" borderId="43" xfId="0" applyNumberFormat="1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top" wrapText="1"/>
    </xf>
    <xf numFmtId="0" fontId="37" fillId="0" borderId="41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2" fontId="37" fillId="0" borderId="27" xfId="0" applyNumberFormat="1" applyFont="1" applyFill="1" applyBorder="1" applyAlignment="1">
      <alignment horizontal="center" vertical="center"/>
    </xf>
    <xf numFmtId="2" fontId="37" fillId="0" borderId="41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/>
    </xf>
    <xf numFmtId="0" fontId="37" fillId="0" borderId="52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167" fontId="37" fillId="0" borderId="53" xfId="0" applyNumberFormat="1" applyFont="1" applyFill="1" applyBorder="1" applyAlignment="1">
      <alignment horizontal="center" vertical="center"/>
    </xf>
    <xf numFmtId="167" fontId="37" fillId="0" borderId="39" xfId="0" applyNumberFormat="1" applyFont="1" applyFill="1" applyBorder="1" applyAlignment="1">
      <alignment horizontal="center" vertical="center"/>
    </xf>
    <xf numFmtId="167" fontId="37" fillId="0" borderId="27" xfId="0" applyNumberFormat="1" applyFont="1" applyFill="1" applyBorder="1" applyAlignment="1">
      <alignment horizontal="center" vertical="center"/>
    </xf>
    <xf numFmtId="167" fontId="37" fillId="0" borderId="41" xfId="0" applyNumberFormat="1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  <xf numFmtId="2" fontId="37" fillId="0" borderId="53" xfId="0" applyNumberFormat="1" applyFont="1" applyFill="1" applyBorder="1" applyAlignment="1">
      <alignment horizontal="center" vertical="center"/>
    </xf>
    <xf numFmtId="2" fontId="37" fillId="0" borderId="39" xfId="0" applyNumberFormat="1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39" xfId="0" applyFont="1" applyFill="1" applyBorder="1" applyAlignment="1">
      <alignment horizontal="center" vertical="top" wrapText="1"/>
    </xf>
    <xf numFmtId="0" fontId="47" fillId="0" borderId="53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top" wrapText="1"/>
    </xf>
    <xf numFmtId="0" fontId="37" fillId="0" borderId="66" xfId="0" applyFont="1" applyFill="1" applyBorder="1" applyAlignment="1">
      <alignment horizontal="center" vertical="top" wrapText="1"/>
    </xf>
    <xf numFmtId="0" fontId="37" fillId="0" borderId="32" xfId="0" applyFont="1" applyFill="1" applyBorder="1" applyAlignment="1">
      <alignment horizontal="center" vertical="top" wrapText="1"/>
    </xf>
    <xf numFmtId="0" fontId="37" fillId="0" borderId="40" xfId="0" applyFont="1" applyFill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49" fontId="37" fillId="0" borderId="81" xfId="0" applyNumberFormat="1" applyFont="1" applyFill="1" applyBorder="1" applyAlignment="1">
      <alignment horizontal="center" vertical="center" wrapText="1"/>
    </xf>
    <xf numFmtId="49" fontId="37" fillId="0" borderId="7" xfId="0" applyNumberFormat="1" applyFont="1" applyFill="1" applyBorder="1" applyAlignment="1">
      <alignment horizontal="center" vertical="center" wrapText="1"/>
    </xf>
    <xf numFmtId="2" fontId="47" fillId="0" borderId="7" xfId="0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/>
    </xf>
  </cellXfs>
  <cellStyles count="19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39.9</c:v>
                </c:pt>
                <c:pt idx="1">
                  <c:v>60.1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3436672"/>
        <c:axId val="63438208"/>
        <c:axId val="0"/>
      </c:bar3DChart>
      <c:catAx>
        <c:axId val="634366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438208"/>
        <c:crosses val="autoZero"/>
        <c:auto val="1"/>
        <c:lblAlgn val="ctr"/>
        <c:lblOffset val="100"/>
        <c:tickLblSkip val="1"/>
        <c:tickMarkSkip val="1"/>
      </c:catAx>
      <c:valAx>
        <c:axId val="6343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436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397687819331199E-2"/>
          <c:y val="0.16464891041162241"/>
          <c:w val="0.88353500283850561"/>
          <c:h val="0.64164648910412625"/>
        </c:manualLayout>
      </c:layout>
      <c:lineChart>
        <c:grouping val="standard"/>
        <c:ser>
          <c:idx val="0"/>
          <c:order val="0"/>
          <c:tx>
            <c:strRef>
              <c:f>диаграмма!$B$54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336831084411685E-2"/>
                  <c:y val="-4.275813308176896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072964191186006E-2"/>
                  <c:y val="-4.820779773294415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083631044304478E-2"/>
                  <c:y val="-3.5479815336391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073083303366694E-2"/>
                  <c:y val="-3.586060125042267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554936490754182E-2"/>
                  <c:y val="-2.995100188747605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1081040975470946E-2"/>
                  <c:y val="-3.236955389110177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1635342763936246E-2"/>
                  <c:y val="-3.38888149436475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2766985692409001E-2"/>
                  <c:y val="-3.180400745717972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55886302402704E-2"/>
                  <c:y val="-3.701682258372023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86740367832E-2"/>
                  <c:y val="-4.521458206769236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5926076360198568E-2"/>
                  <c:y val="-3.406980372718671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0159734858937427E-2"/>
                  <c:y val="-3.5087223575957296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диаграмма!$B$55:$B$66</c:f>
              <c:numCache>
                <c:formatCode>0.0</c:formatCode>
                <c:ptCount val="12"/>
                <c:pt idx="0">
                  <c:v>3220.2738095238096</c:v>
                </c:pt>
                <c:pt idx="1">
                  <c:v>3314.0374999999999</c:v>
                </c:pt>
                <c:pt idx="2">
                  <c:v>3748.7727272727275</c:v>
                </c:pt>
                <c:pt idx="3">
                  <c:v>4405.8625000000002</c:v>
                </c:pt>
                <c:pt idx="4">
                  <c:v>4568.144736842105</c:v>
                </c:pt>
                <c:pt idx="5">
                  <c:v>5013.18</c:v>
                </c:pt>
                <c:pt idx="6">
                  <c:v>5214.630434782609</c:v>
                </c:pt>
                <c:pt idx="7">
                  <c:v>6164.7250000000004</c:v>
                </c:pt>
                <c:pt idx="8">
                  <c:v>6195.761363636364</c:v>
                </c:pt>
                <c:pt idx="9">
                  <c:v>6287.375</c:v>
                </c:pt>
                <c:pt idx="10">
                  <c:v>6674.916666666667</c:v>
                </c:pt>
                <c:pt idx="11">
                  <c:v>6980.8214285714284</c:v>
                </c:pt>
              </c:numCache>
            </c:numRef>
          </c:val>
        </c:ser>
        <c:ser>
          <c:idx val="1"/>
          <c:order val="1"/>
          <c:tx>
            <c:strRef>
              <c:f>диаграмма!$C$54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0469013892722E-2"/>
                  <c:y val="-6.03702995922439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084471508454641E-2"/>
                  <c:y val="-5.804808853203488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130987107436592E-2"/>
                  <c:y val="-5.30296439449877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703204586296416E-2"/>
                  <c:y val="-5.32091740785696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7216729858970392E-2"/>
                  <c:y val="-4.35221861749498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7522013339634147E-2"/>
                  <c:y val="-4.802491814233713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423683694269045E-2"/>
                  <c:y val="-3.749888373035741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558279077341315E-2"/>
                  <c:y val="-4.25716386868613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259494863717469E-2"/>
                  <c:y val="-3.27501408470952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366436872200768E-2"/>
                  <c:y val="-4.68517064999236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651785663125057E-2"/>
                  <c:y val="-5.024963335140240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79826705757889E-2"/>
                  <c:y val="-3.971335206157450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диаграмма!$C$55:$C$66</c:f>
              <c:numCache>
                <c:formatCode>0.0</c:formatCode>
                <c:ptCount val="12"/>
                <c:pt idx="0">
                  <c:v>7385.6125000000002</c:v>
                </c:pt>
                <c:pt idx="1">
                  <c:v>6847.6875</c:v>
                </c:pt>
                <c:pt idx="2">
                  <c:v>7462.4</c:v>
                </c:pt>
                <c:pt idx="3">
                  <c:v>7744.4</c:v>
                </c:pt>
                <c:pt idx="4">
                  <c:v>6837.2</c:v>
                </c:pt>
                <c:pt idx="5">
                  <c:v>6498.66</c:v>
                </c:pt>
                <c:pt idx="6">
                  <c:v>6734.63</c:v>
                </c:pt>
                <c:pt idx="7">
                  <c:v>7283.04</c:v>
                </c:pt>
                <c:pt idx="8">
                  <c:v>7708.931818181818</c:v>
                </c:pt>
                <c:pt idx="9">
                  <c:v>8291.85</c:v>
                </c:pt>
                <c:pt idx="10">
                  <c:v>8469.14</c:v>
                </c:pt>
                <c:pt idx="11">
                  <c:v>9146.67</c:v>
                </c:pt>
              </c:numCache>
            </c:numRef>
          </c:val>
        </c:ser>
        <c:ser>
          <c:idx val="2"/>
          <c:order val="2"/>
          <c:tx>
            <c:strRef>
              <c:f>диаграмма!$D$54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50925447137902E-2"/>
                  <c:y val="-5.00398661130144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1544847886834E-2"/>
                  <c:y val="-4.50904036344379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400612710489296E-2"/>
                  <c:y val="-2.92100687591770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42737907212E-2"/>
                  <c:y val="-3.94208278215212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391626835228888E-2"/>
                  <c:y val="-3.547390087323689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893587243592609E-2"/>
                  <c:y val="-5.068781656530206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0001882735834E-2"/>
                  <c:y val="-3.28742648663056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10838003642E-2"/>
                  <c:y val="-3.966995552231055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диаграмма!$D$55:$D$66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</c:numCache>
            </c:numRef>
          </c:val>
        </c:ser>
        <c:dLbls>
          <c:showVal val="1"/>
        </c:dLbls>
        <c:marker val="1"/>
        <c:axId val="64686336"/>
        <c:axId val="64712704"/>
      </c:lineChart>
      <c:catAx>
        <c:axId val="64686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712704"/>
        <c:crosses val="autoZero"/>
        <c:auto val="1"/>
        <c:lblAlgn val="ctr"/>
        <c:lblOffset val="100"/>
        <c:tickLblSkip val="1"/>
        <c:tickMarkSkip val="1"/>
      </c:catAx>
      <c:valAx>
        <c:axId val="64712704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68633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3027"/>
          <c:y val="0.9128326944743419"/>
          <c:w val="0.28514088927950743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0554"/>
          <c:w val="0.87087172218285891"/>
          <c:h val="0.65639810426541145"/>
        </c:manualLayout>
      </c:layout>
      <c:lineChart>
        <c:grouping val="standard"/>
        <c:ser>
          <c:idx val="1"/>
          <c:order val="0"/>
          <c:tx>
            <c:strRef>
              <c:f>диаграмма!$E$54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219095775861395E-2"/>
                  <c:y val="-4.781518978910263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671687693002485E-2"/>
                  <c:y val="-5.185505840205886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085826416413794E-2"/>
                  <c:y val="-4.34332201365825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951573378205285E-2"/>
                  <c:y val="-4.492721723197900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7912891699778448E-2"/>
                  <c:y val="-3.42752298142827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9413905339764092E-2"/>
                  <c:y val="-3.81541415599859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410320041637263E-2"/>
                  <c:y val="-4.635353803468691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1661972314528028E-2"/>
                  <c:y val="-1.703442522120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088315294300052E-2"/>
                  <c:y val="-3.17853988630568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08740239811E-2"/>
                  <c:y val="-3.38240607954157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184185525499296E-2"/>
                  <c:y val="-4.30083246554737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89832162010252E-2"/>
                  <c:y val="-3.7176315837550988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диаграмма!$E$55:$E$66</c:f>
              <c:numCache>
                <c:formatCode>0.0</c:formatCode>
                <c:ptCount val="12"/>
                <c:pt idx="0">
                  <c:v>11302.380952380952</c:v>
                </c:pt>
                <c:pt idx="1">
                  <c:v>10403.75</c:v>
                </c:pt>
                <c:pt idx="2">
                  <c:v>9692.954545454546</c:v>
                </c:pt>
                <c:pt idx="3">
                  <c:v>11158</c:v>
                </c:pt>
                <c:pt idx="4">
                  <c:v>12628.815789473685</c:v>
                </c:pt>
                <c:pt idx="5">
                  <c:v>14955.91</c:v>
                </c:pt>
                <c:pt idx="6">
                  <c:v>15980.326086956522</c:v>
                </c:pt>
                <c:pt idx="7">
                  <c:v>19634.875</c:v>
                </c:pt>
                <c:pt idx="8">
                  <c:v>17467.727272727272</c:v>
                </c:pt>
                <c:pt idx="9">
                  <c:v>18519.659090909092</c:v>
                </c:pt>
                <c:pt idx="10">
                  <c:v>16986.904761904763</c:v>
                </c:pt>
                <c:pt idx="11">
                  <c:v>17060.714285714286</c:v>
                </c:pt>
              </c:numCache>
            </c:numRef>
          </c:val>
        </c:ser>
        <c:ser>
          <c:idx val="2"/>
          <c:order val="1"/>
          <c:tx>
            <c:strRef>
              <c:f>диаграмма!$F$54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2286834246E-2"/>
                  <c:y val="-5.033598288365609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664631213246961E-2"/>
                  <c:y val="-4.243714534192038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081836042469482E-2"/>
                  <c:y val="-3.619367764644268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2288816808028297E-3"/>
                  <c:y val="-9.2857717215827189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911889720257982E-2"/>
                  <c:y val="-4.034406836586184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330036361751141E-2"/>
                  <c:y val="-4.821957681830053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6776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5.5953625808875834E-2"/>
                  <c:y val="-4.075512602688006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2853546226613484E-2"/>
                  <c:y val="-3.701847013902844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29362980598E-2"/>
                  <c:y val="-4.48997935582879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15828269133E-2"/>
                  <c:y val="-3.975446224674351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260594570260008E-2"/>
                  <c:y val="-4.140697030040619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диаграмма!$F$55:$F$66</c:f>
              <c:numCache>
                <c:formatCode>0.0</c:formatCode>
                <c:ptCount val="12"/>
                <c:pt idx="0">
                  <c:v>18434.625</c:v>
                </c:pt>
                <c:pt idx="1">
                  <c:v>18970.375</c:v>
                </c:pt>
                <c:pt idx="2">
                  <c:v>22453.8</c:v>
                </c:pt>
                <c:pt idx="3">
                  <c:v>26022.799999999999</c:v>
                </c:pt>
                <c:pt idx="4">
                  <c:v>22001.71</c:v>
                </c:pt>
                <c:pt idx="5">
                  <c:v>19383.2</c:v>
                </c:pt>
                <c:pt idx="6">
                  <c:v>19512.84</c:v>
                </c:pt>
                <c:pt idx="7">
                  <c:v>21408.93</c:v>
                </c:pt>
                <c:pt idx="8">
                  <c:v>22640.56818181818</c:v>
                </c:pt>
                <c:pt idx="9">
                  <c:v>23802.02</c:v>
                </c:pt>
                <c:pt idx="10">
                  <c:v>22905.46</c:v>
                </c:pt>
                <c:pt idx="11">
                  <c:v>24107.26</c:v>
                </c:pt>
              </c:numCache>
            </c:numRef>
          </c:val>
        </c:ser>
        <c:ser>
          <c:idx val="3"/>
          <c:order val="2"/>
          <c:tx>
            <c:strRef>
              <c:f>диаграмма!$G$54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800709612478707E-2"/>
                  <c:y val="-3.899909263082254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663645181589455E-2"/>
                  <c:y val="-3.12027817868474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288942027929156E-2"/>
                  <c:y val="-3.552635375571323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707643660706E-2"/>
                  <c:y val="-4.504456581576165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2419813313526594E-2"/>
                  <c:y val="-3.000531619330561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5159459121924636E-2"/>
                  <c:y val="-3.089852681597583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748099337334669E-2"/>
                  <c:y val="-2.632725073788214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959704834356237E-2"/>
                  <c:y val="-3.226625532746044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2535215638715783E-2"/>
                  <c:y val="-3.956173966590409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4401822076440112E-2"/>
                  <c:y val="-4.875695040489612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2387855604315074E-2"/>
                  <c:y val="-3.0737769153263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диаграмма!$G$55:$G$66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</c:numCache>
            </c:numRef>
          </c:val>
        </c:ser>
        <c:dLbls>
          <c:showVal val="1"/>
        </c:dLbls>
        <c:marker val="1"/>
        <c:axId val="64858752"/>
        <c:axId val="64770432"/>
      </c:lineChart>
      <c:catAx>
        <c:axId val="64858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770432"/>
        <c:crosses val="autoZero"/>
        <c:auto val="1"/>
        <c:lblAlgn val="ctr"/>
        <c:lblOffset val="100"/>
        <c:tickLblSkip val="1"/>
        <c:tickMarkSkip val="1"/>
      </c:catAx>
      <c:valAx>
        <c:axId val="64770432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85875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944977224045002"/>
          <c:y val="0.93601895734597163"/>
          <c:w val="0.31331349188616414"/>
          <c:h val="5.68720379146927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4952576"/>
        <c:axId val="64974848"/>
        <c:axId val="0"/>
      </c:bar3DChart>
      <c:catAx>
        <c:axId val="649525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974848"/>
        <c:crosses val="autoZero"/>
        <c:auto val="1"/>
        <c:lblAlgn val="ctr"/>
        <c:lblOffset val="100"/>
        <c:tickLblSkip val="1"/>
        <c:tickMarkSkip val="1"/>
      </c:catAx>
      <c:valAx>
        <c:axId val="64974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952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 verticalDpi="196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017728"/>
        <c:axId val="65019264"/>
        <c:axId val="0"/>
      </c:bar3DChart>
      <c:catAx>
        <c:axId val="650177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019264"/>
        <c:crosses val="autoZero"/>
        <c:auto val="1"/>
        <c:lblAlgn val="ctr"/>
        <c:lblOffset val="100"/>
        <c:tickLblSkip val="1"/>
        <c:tickMarkSkip val="1"/>
      </c:catAx>
      <c:valAx>
        <c:axId val="65019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017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3611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287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1205673759986E-2"/>
                  <c:y val="-3.344280501433435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15968439941246E-2"/>
                  <c:y val="-3.75776512598475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720311322504E-2"/>
                  <c:y val="-4.655181951127025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0856648238069E-2"/>
                  <c:y val="-2.76737419360711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726159961416953E-2"/>
                  <c:y val="-3.356915001009488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036178574704529E-2"/>
                  <c:y val="-3.843919510061245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9529117879705229E-2"/>
                  <c:y val="-4.117343357092710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1016585692746068E-2"/>
                  <c:y val="-2.178805647733005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42194997542E-2"/>
                  <c:y val="-4.024841958506146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546407900911693E-2"/>
                  <c:y val="-3.1572999085674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199502639160401E-2"/>
                  <c:y val="-4.0841079217562665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диаграмма!$K$55:$K$66</c:f>
              <c:numCache>
                <c:formatCode>0.0</c:formatCode>
                <c:ptCount val="12"/>
                <c:pt idx="0">
                  <c:v>188.35714285714286</c:v>
                </c:pt>
                <c:pt idx="1">
                  <c:v>205.7</c:v>
                </c:pt>
                <c:pt idx="2">
                  <c:v>202.36363636363637</c:v>
                </c:pt>
                <c:pt idx="3">
                  <c:v>226.15</c:v>
                </c:pt>
                <c:pt idx="4">
                  <c:v>229.81578947368422</c:v>
                </c:pt>
                <c:pt idx="5">
                  <c:v>245.52</c:v>
                </c:pt>
                <c:pt idx="6">
                  <c:v>248.63043478260869</c:v>
                </c:pt>
                <c:pt idx="7">
                  <c:v>275.77499999999998</c:v>
                </c:pt>
                <c:pt idx="8">
                  <c:v>293.31818181818181</c:v>
                </c:pt>
                <c:pt idx="9">
                  <c:v>322.06818181818181</c:v>
                </c:pt>
                <c:pt idx="10">
                  <c:v>352.28571428571428</c:v>
                </c:pt>
                <c:pt idx="11">
                  <c:v>373.95238095238096</c:v>
                </c:pt>
              </c:numCache>
            </c:numRef>
          </c:val>
        </c:ser>
        <c:ser>
          <c:idx val="1"/>
          <c:order val="1"/>
          <c:tx>
            <c:strRef>
              <c:f>диаграмма!$L$54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11080677836695E-2"/>
                  <c:y val="-4.32767090554358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31837780359961E-2"/>
                  <c:y val="-5.139298265682990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192260279573891E-2"/>
                  <c:y val="-4.33832211651509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629561225690832E-2"/>
                  <c:y val="-4.0816762311490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187698447131954E-2"/>
                  <c:y val="-4.19868867571982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232053966633195E-2"/>
                  <c:y val="-6.22684871154648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71079128042E-2"/>
                  <c:y val="-5.73396122094908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0193917363480824E-2"/>
                  <c:y val="-3.202639511796665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07487860949E-2"/>
                  <c:y val="-3.841500719785587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009207520907533E-2"/>
                  <c:y val="-4.39940672183555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1022623399E-2"/>
                  <c:y val="-4.38629448766720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118598878492E-2"/>
                  <c:y val="-4.66026453428118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диаграмма!$L$55:$L$66</c:f>
              <c:numCache>
                <c:formatCode>0.0</c:formatCode>
                <c:ptCount val="12"/>
                <c:pt idx="0">
                  <c:v>434.1</c:v>
                </c:pt>
                <c:pt idx="1">
                  <c:v>425.5</c:v>
                </c:pt>
                <c:pt idx="2">
                  <c:v>461.5</c:v>
                </c:pt>
                <c:pt idx="3">
                  <c:v>533.25</c:v>
                </c:pt>
                <c:pt idx="4">
                  <c:v>488.58</c:v>
                </c:pt>
                <c:pt idx="5">
                  <c:v>463</c:v>
                </c:pt>
                <c:pt idx="6">
                  <c:v>455.61</c:v>
                </c:pt>
                <c:pt idx="7">
                  <c:v>489.12</c:v>
                </c:pt>
                <c:pt idx="8">
                  <c:v>539.02</c:v>
                </c:pt>
                <c:pt idx="9">
                  <c:v>591.71</c:v>
                </c:pt>
                <c:pt idx="10">
                  <c:v>682.91</c:v>
                </c:pt>
                <c:pt idx="11">
                  <c:v>755.12</c:v>
                </c:pt>
              </c:numCache>
            </c:numRef>
          </c:val>
        </c:ser>
        <c:ser>
          <c:idx val="2"/>
          <c:order val="2"/>
          <c:tx>
            <c:strRef>
              <c:f>диаграмма!$M$54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366158490084175E-2"/>
                  <c:y val="-3.14185214919539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4167724875231767E-2"/>
                  <c:y val="-2.57591973634569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856393412383E-2"/>
                  <c:y val="-2.60741201397227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3556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8147093315463232E-2"/>
                  <c:y val="-3.422545887964410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0163838395618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18936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диаграмма!$M$55:$M$66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</c:numCache>
            </c:numRef>
          </c:val>
        </c:ser>
        <c:dLbls>
          <c:showVal val="1"/>
        </c:dLbls>
        <c:marker val="1"/>
        <c:axId val="65100416"/>
        <c:axId val="64881024"/>
      </c:lineChart>
      <c:catAx>
        <c:axId val="65100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881024"/>
        <c:crosses val="autoZero"/>
        <c:auto val="1"/>
        <c:lblAlgn val="ctr"/>
        <c:lblOffset val="100"/>
        <c:tickLblSkip val="1"/>
        <c:tickMarkSkip val="1"/>
      </c:catAx>
      <c:valAx>
        <c:axId val="64881024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1139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0041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372"/>
          <c:h val="6.053278134047804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521"/>
          <c:h val="0.63507109004740336"/>
        </c:manualLayout>
      </c:layout>
      <c:lineChart>
        <c:grouping val="standard"/>
        <c:ser>
          <c:idx val="0"/>
          <c:order val="0"/>
          <c:tx>
            <c:strRef>
              <c:f>диаграмма!$H$54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54623294272941E-2"/>
                  <c:y val="-3.86117723222920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001400093324846E-2"/>
                  <c:y val="-3.51061264368684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249113003505011E-2"/>
                  <c:y val="-3.76424071245012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1292786354416E-2"/>
                  <c:y val="-2.5806637239456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169120577637087E-2"/>
                  <c:y val="-3.202726621253864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33041160677E-2"/>
                  <c:y val="-2.789995565086453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6643528460590456E-2"/>
                  <c:y val="-3.82356063508132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414470496549806E-2"/>
                  <c:y val="-4.13240206144901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6360056000423071E-2"/>
                  <c:y val="-4.097292544779332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388246066816216E-2"/>
                  <c:y val="-3.876110800634203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диаграмма!$H$55:$H$66</c:f>
              <c:numCache>
                <c:formatCode>0.0</c:formatCode>
                <c:ptCount val="12"/>
                <c:pt idx="0">
                  <c:v>949.76190476190482</c:v>
                </c:pt>
                <c:pt idx="1">
                  <c:v>1035.7</c:v>
                </c:pt>
                <c:pt idx="2">
                  <c:v>1081.1818181818182</c:v>
                </c:pt>
                <c:pt idx="3">
                  <c:v>1162.5</c:v>
                </c:pt>
                <c:pt idx="4">
                  <c:v>1130.3684210526317</c:v>
                </c:pt>
                <c:pt idx="5">
                  <c:v>1217.8599999999999</c:v>
                </c:pt>
                <c:pt idx="6">
                  <c:v>1162.2608695652175</c:v>
                </c:pt>
                <c:pt idx="7">
                  <c:v>1244.5999999999999</c:v>
                </c:pt>
                <c:pt idx="8">
                  <c:v>1288.7045454545455</c:v>
                </c:pt>
                <c:pt idx="9">
                  <c:v>1332.7727272727273</c:v>
                </c:pt>
                <c:pt idx="10">
                  <c:v>1400.6190476190477</c:v>
                </c:pt>
                <c:pt idx="11">
                  <c:v>1444.0952380952381</c:v>
                </c:pt>
              </c:numCache>
            </c:numRef>
          </c:val>
        </c:ser>
        <c:ser>
          <c:idx val="1"/>
          <c:order val="1"/>
          <c:tx>
            <c:strRef>
              <c:f>диаграмма!$I$54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7964624875412E-2"/>
                  <c:y val="-4.370240449801713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99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692721944451472E-2"/>
                  <c:y val="-4.49428418604073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3982722790611726E-3"/>
                  <c:y val="-2.082314624300108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5789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3648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909970827982111E-2"/>
                  <c:y val="-3.072318293573022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957100760499851E-2"/>
                  <c:y val="-3.930382357701489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3340391248819554E-2"/>
                  <c:y val="-4.255078304785358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511166548123556E-2"/>
                  <c:y val="-3.5339920150221991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диаграмма!$I$55:$I$66</c:f>
              <c:numCache>
                <c:formatCode>0.0</c:formatCode>
                <c:ptCount val="12"/>
                <c:pt idx="0">
                  <c:v>1562.75</c:v>
                </c:pt>
                <c:pt idx="1">
                  <c:v>1520.35</c:v>
                </c:pt>
                <c:pt idx="2">
                  <c:v>1599.43</c:v>
                </c:pt>
                <c:pt idx="3">
                  <c:v>1715.55</c:v>
                </c:pt>
                <c:pt idx="4">
                  <c:v>1622.58</c:v>
                </c:pt>
                <c:pt idx="5">
                  <c:v>1553.95</c:v>
                </c:pt>
                <c:pt idx="6">
                  <c:v>1526.32</c:v>
                </c:pt>
                <c:pt idx="7">
                  <c:v>1540.95</c:v>
                </c:pt>
                <c:pt idx="8">
                  <c:v>1591.61</c:v>
                </c:pt>
                <c:pt idx="9">
                  <c:v>1688.69</c:v>
                </c:pt>
                <c:pt idx="10">
                  <c:v>1692.77</c:v>
                </c:pt>
                <c:pt idx="11">
                  <c:v>1709.48</c:v>
                </c:pt>
              </c:numCache>
            </c:numRef>
          </c:val>
        </c:ser>
        <c:ser>
          <c:idx val="2"/>
          <c:order val="2"/>
          <c:tx>
            <c:strRef>
              <c:f>диаграмма!$J$54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3451503522995E-2"/>
                  <c:y val="-3.57023442139090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3898E-2"/>
                  <c:y val="-3.041398728106074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407263734113482E-2"/>
                  <c:y val="-3.243007583403174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212378161857764E-2"/>
                  <c:y val="-3.077641700925981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4.32974608225959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035792762931501E-2"/>
                  <c:y val="-3.058736208604432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703657005758693E-2"/>
                  <c:y val="-4.490134773772316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диаграмма!$J$55:$J$66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</c:numCache>
            </c:numRef>
          </c:val>
        </c:ser>
        <c:dLbls>
          <c:showVal val="1"/>
        </c:dLbls>
        <c:marker val="1"/>
        <c:axId val="64936576"/>
        <c:axId val="65180032"/>
      </c:lineChart>
      <c:catAx>
        <c:axId val="64936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80032"/>
        <c:crosses val="autoZero"/>
        <c:auto val="1"/>
        <c:lblAlgn val="ctr"/>
        <c:lblOffset val="100"/>
        <c:tickLblSkip val="1"/>
        <c:tickMarkSkip val="1"/>
      </c:catAx>
      <c:valAx>
        <c:axId val="65180032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93657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2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329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269119582289E-2"/>
                  <c:y val="-4.370726836822274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323284321474208E-2"/>
                  <c:y val="-3.65363641829710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12939880747582E-2"/>
                  <c:y val="-4.720042690053412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81277866692E-2"/>
                  <c:y val="-3.645627069860644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170882894957282E-2"/>
                  <c:y val="-2.56411652927838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5628141717569816E-2"/>
                  <c:y val="-4.384363701956481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785820951110782E-2"/>
                  <c:y val="-4.3326878841386994E-2"/>
                </c:manualLayout>
              </c:layout>
              <c:showVal val="1"/>
            </c:dLbl>
            <c:dLbl>
              <c:idx val="9"/>
              <c:layout>
                <c:manualLayout>
                  <c:x val="-2.2780570415618012E-2"/>
                  <c:y val="-4.019000060126772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4204356066593716E-2"/>
                  <c:y val="-4.38436370195648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747069972450416E-2"/>
                  <c:y val="-5.115090985615892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диаграмма!$Q$55:$Q$66</c:f>
              <c:numCache>
                <c:formatCode>0.0</c:formatCode>
                <c:ptCount val="12"/>
                <c:pt idx="0">
                  <c:v>11.291428571428572</c:v>
                </c:pt>
                <c:pt idx="1">
                  <c:v>13.4125</c:v>
                </c:pt>
                <c:pt idx="2">
                  <c:v>13.116818181818182</c:v>
                </c:pt>
                <c:pt idx="3">
                  <c:v>12.514750000000001</c:v>
                </c:pt>
                <c:pt idx="4">
                  <c:v>14.028947368421051</c:v>
                </c:pt>
                <c:pt idx="5">
                  <c:v>14.65</c:v>
                </c:pt>
                <c:pt idx="6">
                  <c:v>13.361739130434783</c:v>
                </c:pt>
                <c:pt idx="7">
                  <c:v>14.3475</c:v>
                </c:pt>
                <c:pt idx="8">
                  <c:v>16.389545454545456</c:v>
                </c:pt>
                <c:pt idx="9">
                  <c:v>17.236136363636362</c:v>
                </c:pt>
                <c:pt idx="10">
                  <c:v>17.809880952380951</c:v>
                </c:pt>
                <c:pt idx="11">
                  <c:v>17.672857142857143</c:v>
                </c:pt>
              </c:numCache>
            </c:numRef>
          </c:val>
        </c:ser>
        <c:ser>
          <c:idx val="1"/>
          <c:order val="1"/>
          <c:tx>
            <c:strRef>
              <c:f>диаграмма!$R$54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11080677836695E-2"/>
                  <c:y val="-4.32767090554358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32048919417005E-2"/>
                  <c:y val="-4.04714763893455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192260279573891E-2"/>
                  <c:y val="-4.33832211651509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629561225690832E-2"/>
                  <c:y val="-4.0816762311490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187698447131954E-2"/>
                  <c:y val="-4.19868867571982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232032166191992E-2"/>
                  <c:y val="-4.04256118119635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71079128042E-2"/>
                  <c:y val="-5.73396122094908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787559014340797E-2"/>
                  <c:y val="-6.045037778820830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18985632351E-2"/>
                  <c:y val="-3.532980110121176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009207520907561E-2"/>
                  <c:y val="-4.39940672183555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102262339913E-2"/>
                  <c:y val="-4.38629448766720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118598878492E-2"/>
                  <c:y val="-4.66026453428118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диаграмма!$R$55:$R$66</c:f>
              <c:numCache>
                <c:formatCode>0.0</c:formatCode>
                <c:ptCount val="12"/>
                <c:pt idx="0">
                  <c:v>17.805500000000002</c:v>
                </c:pt>
                <c:pt idx="1">
                  <c:v>15.873000000000001</c:v>
                </c:pt>
                <c:pt idx="2">
                  <c:v>17.11</c:v>
                </c:pt>
                <c:pt idx="3">
                  <c:v>18.100000000000001</c:v>
                </c:pt>
                <c:pt idx="4">
                  <c:v>18.420000000000002</c:v>
                </c:pt>
                <c:pt idx="5">
                  <c:v>18.46</c:v>
                </c:pt>
                <c:pt idx="6">
                  <c:v>17.96</c:v>
                </c:pt>
                <c:pt idx="7">
                  <c:v>18.36</c:v>
                </c:pt>
                <c:pt idx="8">
                  <c:v>20.55</c:v>
                </c:pt>
                <c:pt idx="9">
                  <c:v>23.39</c:v>
                </c:pt>
                <c:pt idx="10">
                  <c:v>26.54</c:v>
                </c:pt>
                <c:pt idx="11">
                  <c:v>29.35</c:v>
                </c:pt>
              </c:numCache>
            </c:numRef>
          </c:val>
        </c:ser>
        <c:ser>
          <c:idx val="2"/>
          <c:order val="2"/>
          <c:tx>
            <c:strRef>
              <c:f>диаграмма!$S$54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997017802733402E-2"/>
                  <c:y val="-4.754613218052750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23046853186E-2"/>
                  <c:y val="-3.41688234961936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0708628774523652E-2"/>
                  <c:y val="-2.825742648005783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2754502102030323E-2"/>
                  <c:y val="-1.807566094121190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64816036383575E-2"/>
                  <c:y val="-4.61199808587475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диаграмма!$S$55:$S$66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</c:numCache>
            </c:numRef>
          </c:val>
        </c:ser>
        <c:dLbls>
          <c:showVal val="1"/>
        </c:dLbls>
        <c:marker val="1"/>
        <c:axId val="65203584"/>
        <c:axId val="65340544"/>
      </c:lineChart>
      <c:catAx>
        <c:axId val="65203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40544"/>
        <c:crosses val="autoZero"/>
        <c:auto val="1"/>
        <c:lblAlgn val="ctr"/>
        <c:lblOffset val="100"/>
        <c:tickLblSkip val="1"/>
        <c:tickMarkSkip val="1"/>
      </c:catAx>
      <c:valAx>
        <c:axId val="65340544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3334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03584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4551"/>
          <c:y val="0.91028175345485163"/>
          <c:w val="0.28101813890443306"/>
          <c:h val="6.053276489610148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81" r="0.7500000000000081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4656"/>
          <c:y val="7.63025341435314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544"/>
          <c:h val="0.63507109004740381"/>
        </c:manualLayout>
      </c:layout>
      <c:lineChart>
        <c:grouping val="standard"/>
        <c:ser>
          <c:idx val="0"/>
          <c:order val="0"/>
          <c:tx>
            <c:strRef>
              <c:f>диаграмма!$N$54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567814140622144E-2"/>
                  <c:y val="-4.098146744648296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743643513066212E-2"/>
                  <c:y val="-3.51064250503841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895200256312796E-2"/>
                  <c:y val="-5.077312506090422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716222375615066E-2"/>
                  <c:y val="-3.548165845108549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152632050590318E-2"/>
                  <c:y val="-3.19733533258300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974115760963852E-2"/>
                  <c:y val="-3.105553457563739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7027676391583488E-2"/>
                  <c:y val="-3.198761159528627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1979863120535747E-2"/>
                  <c:y val="-3.895422050109939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71473462424845E-2"/>
                  <c:y val="-4.097291117298871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55245178649E-2"/>
                  <c:y val="-3.828442117434123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диаграмма!$N$55:$N$66</c:f>
              <c:numCache>
                <c:formatCode>0.0</c:formatCode>
                <c:ptCount val="12"/>
                <c:pt idx="0">
                  <c:v>858.69047619047615</c:v>
                </c:pt>
                <c:pt idx="1">
                  <c:v>943.16250000000002</c:v>
                </c:pt>
                <c:pt idx="2">
                  <c:v>924.27272727272725</c:v>
                </c:pt>
                <c:pt idx="3">
                  <c:v>890.2</c:v>
                </c:pt>
                <c:pt idx="4">
                  <c:v>928.64473684210532</c:v>
                </c:pt>
                <c:pt idx="5">
                  <c:v>945.67</c:v>
                </c:pt>
                <c:pt idx="6">
                  <c:v>934.22826086956525</c:v>
                </c:pt>
                <c:pt idx="7">
                  <c:v>949.37999999999988</c:v>
                </c:pt>
                <c:pt idx="8">
                  <c:v>996.5886363636364</c:v>
                </c:pt>
                <c:pt idx="9">
                  <c:v>1043.159090909091</c:v>
                </c:pt>
                <c:pt idx="10">
                  <c:v>1124.0595238095239</c:v>
                </c:pt>
                <c:pt idx="11">
                  <c:v>1131.8214285714287</c:v>
                </c:pt>
              </c:numCache>
            </c:numRef>
          </c:val>
        </c:ser>
        <c:ser>
          <c:idx val="1"/>
          <c:order val="1"/>
          <c:tx>
            <c:strRef>
              <c:f>диаграмма!$O$54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95519867106E-2"/>
                  <c:y val="-3.65957668477296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968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9647691216486E-2"/>
                  <c:y val="-3.181210402558538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358854272616102E-2"/>
                  <c:y val="-3.707838542890305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710890827324257E-2"/>
                  <c:y val="-4.215102490992736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365606786480301E-2"/>
                  <c:y val="-3.65556763095050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523126724529206E-2"/>
                  <c:y val="-4.13045045995131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5826448068085925E-2"/>
                  <c:y val="-4.915194173665646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3340391248819554E-2"/>
                  <c:y val="-4.255078304785358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511162762474675E-2"/>
                  <c:y val="-3.901681199200829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диаграмма!$O$55:$O$66</c:f>
              <c:numCache>
                <c:formatCode>0.0</c:formatCode>
                <c:ptCount val="12"/>
                <c:pt idx="0">
                  <c:v>1117.9625000000001</c:v>
                </c:pt>
                <c:pt idx="1">
                  <c:v>1095.4124999999999</c:v>
                </c:pt>
                <c:pt idx="2">
                  <c:v>1113.3399999999999</c:v>
                </c:pt>
                <c:pt idx="3">
                  <c:v>1148.69</c:v>
                </c:pt>
                <c:pt idx="4">
                  <c:v>1205.43</c:v>
                </c:pt>
                <c:pt idx="5">
                  <c:v>1234.075</c:v>
                </c:pt>
                <c:pt idx="6">
                  <c:v>1192.97</c:v>
                </c:pt>
                <c:pt idx="7">
                  <c:v>1215.81</c:v>
                </c:pt>
                <c:pt idx="8">
                  <c:v>1270.98</c:v>
                </c:pt>
                <c:pt idx="9">
                  <c:v>1342</c:v>
                </c:pt>
                <c:pt idx="10">
                  <c:v>1369.89</c:v>
                </c:pt>
                <c:pt idx="11">
                  <c:v>1391.01</c:v>
                </c:pt>
              </c:numCache>
            </c:numRef>
          </c:val>
        </c:ser>
        <c:ser>
          <c:idx val="2"/>
          <c:order val="2"/>
          <c:tx>
            <c:strRef>
              <c:f>диаграмма!$P$54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65606786480301E-2"/>
                  <c:y val="-2.74403136152579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3912E-2"/>
                  <c:y val="-3.041398728106076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810561439522676E-2"/>
                  <c:y val="-3.89164216973057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758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83949302818155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389705510123144E-2"/>
                  <c:y val="-3.15087594377073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-3.965916022348106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634021092008238E-2"/>
                  <c:y val="-3.70591420454970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диаграмма!$A$55:$A$66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диаграмма!$P$55:$P$66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</c:numCache>
            </c:numRef>
          </c:val>
        </c:ser>
        <c:dLbls>
          <c:showVal val="1"/>
        </c:dLbls>
        <c:marker val="1"/>
        <c:axId val="65380736"/>
        <c:axId val="65382272"/>
      </c:lineChart>
      <c:catAx>
        <c:axId val="653807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82272"/>
        <c:crosses val="autoZero"/>
        <c:auto val="1"/>
        <c:lblAlgn val="ctr"/>
        <c:lblOffset val="100"/>
        <c:tickLblSkip val="1"/>
        <c:tickMarkSkip val="1"/>
      </c:catAx>
      <c:valAx>
        <c:axId val="65382272"/>
        <c:scaling>
          <c:orientation val="minMax"/>
          <c:max val="16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080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8073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81" r="0.7500000000000081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5470848"/>
        <c:axId val="65472384"/>
        <c:axId val="0"/>
      </c:bar3DChart>
      <c:catAx>
        <c:axId val="654708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472384"/>
        <c:crosses val="autoZero"/>
        <c:auto val="1"/>
        <c:lblAlgn val="ctr"/>
        <c:lblOffset val="100"/>
        <c:tickLblSkip val="1"/>
        <c:tickMarkSkip val="1"/>
      </c:catAx>
      <c:valAx>
        <c:axId val="6547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470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43.4</c:v>
                </c:pt>
                <c:pt idx="1">
                  <c:v>24.4</c:v>
                </c:pt>
                <c:pt idx="2">
                  <c:v>32.200000000000003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601536"/>
        <c:axId val="65603072"/>
        <c:axId val="0"/>
      </c:bar3DChart>
      <c:catAx>
        <c:axId val="656015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603072"/>
        <c:crosses val="autoZero"/>
        <c:auto val="1"/>
        <c:lblAlgn val="ctr"/>
        <c:lblOffset val="100"/>
        <c:tickLblSkip val="1"/>
        <c:tickMarkSkip val="1"/>
      </c:catAx>
      <c:valAx>
        <c:axId val="6560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601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65728512"/>
        <c:axId val="65730048"/>
        <c:axId val="0"/>
      </c:bar3DChart>
      <c:catAx>
        <c:axId val="657285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730048"/>
        <c:crosses val="autoZero"/>
        <c:auto val="1"/>
        <c:lblAlgn val="ctr"/>
        <c:lblOffset val="100"/>
        <c:tickLblSkip val="1"/>
        <c:tickMarkSkip val="1"/>
      </c:catAx>
      <c:valAx>
        <c:axId val="65730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72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81" r="0.7500000000000081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829888"/>
        <c:axId val="65848064"/>
        <c:axId val="0"/>
      </c:bar3DChart>
      <c:catAx>
        <c:axId val="658298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848064"/>
        <c:crosses val="autoZero"/>
        <c:auto val="1"/>
        <c:lblAlgn val="ctr"/>
        <c:lblOffset val="100"/>
        <c:tickLblSkip val="1"/>
        <c:tickMarkSkip val="1"/>
      </c:catAx>
      <c:valAx>
        <c:axId val="65848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829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81" r="0.7500000000000081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01.05.2011г.</a:t>
            </a:r>
          </a:p>
        </c:rich>
      </c:tx>
      <c:layout>
        <c:manualLayout>
          <c:xMode val="edge"/>
          <c:yMode val="edge"/>
          <c:x val="0.19705094400599241"/>
          <c:y val="3.24324324324324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3217158173"/>
          <c:y val="0.394595115333507"/>
          <c:w val="0.4410187667560323"/>
          <c:h val="0.3513518150229870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образование- 17%
(10г.- 16%)</a:t>
                    </a:r>
                  </a:p>
                </c:rich>
              </c:tx>
              <c:spPr/>
              <c:dLblPos val="bestFit"/>
            </c:dLbl>
            <c:dLbl>
              <c:idx val="1"/>
              <c:layout>
                <c:manualLayout>
                  <c:x val="6.5441331796762744E-2"/>
                  <c:y val="-3.17436960249126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</a:t>
                    </a:r>
                    <a:r>
                      <a:rPr lang="en-US"/>
                      <a:t>4</a:t>
                    </a:r>
                    <a:r>
                      <a:rPr lang="ru-RU"/>
                      <a:t>,2%
(10г.- 15,9%)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1773876278180755"/>
                  <c:y val="3.23612776596386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образование- 36%
(10г.- 36,3%)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773104421056E-2"/>
                  <c:y val="0.1089385867818960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образование- 17,7%
(10г.- 18,8%)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857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образование- 14,1%
(10г.-1</a:t>
                    </a:r>
                    <a:r>
                      <a:rPr lang="en-US"/>
                      <a:t>2</a:t>
                    </a:r>
                    <a:r>
                      <a:rPr lang="ru-RU"/>
                      <a:t>,4%)</a:t>
                    </a:r>
                  </a:p>
                </c:rich>
              </c:tx>
              <c:spPr/>
              <c:dLblPos val="bestFit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 - высшее образование</c:v>
                </c:pt>
                <c:pt idx="1">
                  <c:v> - среднее прфессиональное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17</c:v>
                </c:pt>
                <c:pt idx="1">
                  <c:v>14.2</c:v>
                </c:pt>
                <c:pt idx="2">
                  <c:v>36</c:v>
                </c:pt>
                <c:pt idx="3">
                  <c:v>17.7</c:v>
                </c:pt>
                <c:pt idx="4">
                  <c:v>14.1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1346"/>
          <c:y val="9.3243871127756547E-2"/>
          <c:w val="0.76275027147819563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031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6845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01.05.2010г.</c:v>
                </c:pt>
                <c:pt idx="1">
                  <c:v>на 01.05.2011г.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41.8</c:v>
                </c:pt>
                <c:pt idx="1">
                  <c:v>39.9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1701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01.05.2010г.</c:v>
                </c:pt>
                <c:pt idx="1">
                  <c:v>на 01.05.2011г.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58.2</c:v>
                </c:pt>
                <c:pt idx="1">
                  <c:v>60.1</c:v>
                </c:pt>
              </c:numCache>
            </c:numRef>
          </c:val>
        </c:ser>
        <c:dLbls>
          <c:showVal val="1"/>
        </c:dLbls>
        <c:shape val="box"/>
        <c:axId val="61736832"/>
        <c:axId val="61738368"/>
        <c:axId val="0"/>
      </c:bar3DChart>
      <c:catAx>
        <c:axId val="6173683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1738368"/>
        <c:crosses val="autoZero"/>
        <c:lblAlgn val="ctr"/>
        <c:lblOffset val="100"/>
        <c:tickLblSkip val="1"/>
        <c:tickMarkSkip val="1"/>
      </c:catAx>
      <c:valAx>
        <c:axId val="61738368"/>
        <c:scaling>
          <c:orientation val="minMax"/>
        </c:scaling>
        <c:delete val="1"/>
        <c:axPos val="b"/>
        <c:numFmt formatCode="#,##0.0" sourceLinked="1"/>
        <c:tickLblPos val="none"/>
        <c:crossAx val="61736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532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19828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666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01.05.2010г.</c:v>
                </c:pt>
                <c:pt idx="1">
                  <c:v>на 01.05.2011г.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41.1</c:v>
                </c:pt>
                <c:pt idx="1">
                  <c:v>43.4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666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01.05.2010г.</c:v>
                </c:pt>
                <c:pt idx="1">
                  <c:v>на 01.05.2011г.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24.9</c:v>
                </c:pt>
                <c:pt idx="1">
                  <c:v>24.4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2091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01.05.2010г.</c:v>
                </c:pt>
                <c:pt idx="1">
                  <c:v>на 01.05.2011г.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34</c:v>
                </c:pt>
                <c:pt idx="1">
                  <c:v>32.200000000000003</c:v>
                </c:pt>
              </c:numCache>
            </c:numRef>
          </c:val>
        </c:ser>
        <c:dLbls>
          <c:showVal val="1"/>
        </c:dLbls>
        <c:shape val="box"/>
        <c:axId val="61794944"/>
        <c:axId val="61821312"/>
        <c:axId val="0"/>
      </c:bar3DChart>
      <c:catAx>
        <c:axId val="6179494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1821312"/>
        <c:crosses val="autoZero"/>
        <c:auto val="1"/>
        <c:lblAlgn val="ctr"/>
        <c:lblOffset val="100"/>
        <c:tickLblSkip val="1"/>
        <c:tickMarkSkip val="1"/>
      </c:catAx>
      <c:valAx>
        <c:axId val="61821312"/>
        <c:scaling>
          <c:orientation val="minMax"/>
        </c:scaling>
        <c:delete val="1"/>
        <c:axPos val="b"/>
        <c:numFmt formatCode="#,##0.0" sourceLinked="1"/>
        <c:tickLblPos val="none"/>
        <c:crossAx val="61794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2584"/>
        </c:manualLayout>
      </c:layout>
      <c:spPr>
        <a:noFill/>
        <a:ln w="25400">
          <a:noFill/>
        </a:ln>
      </c:spPr>
      <c:txPr>
        <a:bodyPr/>
        <a:lstStyle/>
        <a:p>
          <a:pPr>
            <a:defRPr sz="7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47531437549"/>
          <c:y val="7.0874121835822132E-2"/>
          <c:w val="0.68000068109042577"/>
          <c:h val="0.8064443702293137"/>
        </c:manualLayout>
      </c:layout>
      <c:barChart>
        <c:barDir val="bar"/>
        <c:grouping val="stacked"/>
        <c:ser>
          <c:idx val="0"/>
          <c:order val="0"/>
          <c:tx>
            <c:v>2010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10"/>
              <c:numFmt formatCode="#,##0.0" sourceLinked="0"/>
              <c:spPr/>
              <c:txPr>
                <a:bodyPr/>
                <a:lstStyle/>
                <a:p>
                  <a:pPr>
                    <a:defRPr sz="2400" b="1"/>
                  </a:pPr>
                  <a:endParaRPr lang="ru-RU"/>
                </a:p>
              </c:txPr>
            </c:dLbl>
            <c:dLbl>
              <c:idx val="11"/>
              <c:numFmt formatCode="#,##0.0" sourceLinked="0"/>
              <c:spPr/>
              <c:txPr>
                <a:bodyPr/>
                <a:lstStyle/>
                <a:p>
                  <a:pPr>
                    <a:defRPr sz="2400" b="1"/>
                  </a:pPr>
                  <a:endParaRPr lang="ru-RU"/>
                </a:p>
              </c:txPr>
            </c:dLbl>
            <c:numFmt formatCode="#,##0.0" sourceLinked="0"/>
            <c:showVal val="1"/>
            <c:separator>, </c:separator>
          </c:dLbls>
          <c:cat>
            <c:strRef>
              <c:f>диаграмма!$A$35:$A$48</c:f>
              <c:strCache>
                <c:ptCount val="14"/>
                <c:pt idx="0">
                  <c:v>Саратовская область</c:v>
                </c:pt>
                <c:pt idx="1">
                  <c:v>Омская область</c:v>
                </c:pt>
                <c:pt idx="2">
                  <c:v>Курская область</c:v>
                </c:pt>
                <c:pt idx="3">
                  <c:v>Белгородская область</c:v>
                </c:pt>
                <c:pt idx="4">
                  <c:v>Оренбургская область</c:v>
                </c:pt>
                <c:pt idx="5">
                  <c:v>Российская Федеpация</c:v>
                </c:pt>
                <c:pt idx="6">
                  <c:v>Красноярский край</c:v>
                </c:pt>
                <c:pt idx="7">
                  <c:v>Сахалинская область</c:v>
                </c:pt>
                <c:pt idx="8">
                  <c:v>Магаданская область</c:v>
                </c:pt>
                <c:pt idx="9">
                  <c:v>Камчатский край</c:v>
                </c:pt>
                <c:pt idx="10">
                  <c:v>г. Норильск</c:v>
                </c:pt>
                <c:pt idx="11">
                  <c:v>г. Дудинка</c:v>
                </c:pt>
                <c:pt idx="12">
                  <c:v>Ненецкий авт.округ</c:v>
                </c:pt>
                <c:pt idx="13">
                  <c:v>Чукотский авт.округ</c:v>
                </c:pt>
              </c:strCache>
            </c:strRef>
          </c:cat>
          <c:val>
            <c:numRef>
              <c:f>диаграмма!$C$35:$C$48</c:f>
              <c:numCache>
                <c:formatCode>0.0</c:formatCode>
                <c:ptCount val="14"/>
                <c:pt idx="0">
                  <c:v>1869.65</c:v>
                </c:pt>
                <c:pt idx="1">
                  <c:v>1944.75</c:v>
                </c:pt>
                <c:pt idx="2">
                  <c:v>1940.43</c:v>
                </c:pt>
                <c:pt idx="3">
                  <c:v>1936.52</c:v>
                </c:pt>
                <c:pt idx="4">
                  <c:v>1907.64</c:v>
                </c:pt>
                <c:pt idx="5">
                  <c:v>2282.61</c:v>
                </c:pt>
                <c:pt idx="6">
                  <c:v>2470.25</c:v>
                </c:pt>
                <c:pt idx="7">
                  <c:v>3616.23</c:v>
                </c:pt>
                <c:pt idx="8">
                  <c:v>4047.04</c:v>
                </c:pt>
                <c:pt idx="9">
                  <c:v>3818.44</c:v>
                </c:pt>
                <c:pt idx="10">
                  <c:v>3809.35</c:v>
                </c:pt>
                <c:pt idx="11">
                  <c:v>4078.08</c:v>
                </c:pt>
                <c:pt idx="12">
                  <c:v>4065.88</c:v>
                </c:pt>
                <c:pt idx="13">
                  <c:v>6653.96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0"/>
              <c:layout>
                <c:manualLayout>
                  <c:x val="5.9362053391641849E-2"/>
                  <c:y val="9.2918350127719776E-17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2 385,5 </a:t>
                    </a:r>
                    <a:endParaRPr lang="en-US"/>
                  </a:p>
                </c:rich>
              </c:tx>
              <c:showVal val="1"/>
            </c:dLbl>
            <c:dLbl>
              <c:idx val="1"/>
              <c:layout>
                <c:manualLayout>
                  <c:x val="5.5314640660393391E-2"/>
                  <c:y val="-9.9770318656289877E-8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2 414,4 </a:t>
                    </a:r>
                    <a:endParaRPr lang="en-US"/>
                  </a:p>
                </c:rich>
              </c:tx>
              <c:showVal val="1"/>
            </c:dLbl>
            <c:dLbl>
              <c:idx val="2"/>
              <c:layout>
                <c:manualLayout>
                  <c:x val="6.071119096872443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2 471,2 </a:t>
                    </a:r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6.071119096872443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2 497,6 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>
                <c:manualLayout>
                  <c:x val="6.475860369997263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2 516,4 </a:t>
                    </a:r>
                    <a:endParaRPr lang="en-US"/>
                  </a:p>
                </c:rich>
              </c:tx>
              <c:showVal val="1"/>
            </c:dLbl>
            <c:dLbl>
              <c:idx val="5"/>
              <c:layout>
                <c:manualLayout>
                  <c:x val="6.206032854580711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2 840,4 </a:t>
                    </a:r>
                    <a:endParaRPr lang="en-US"/>
                  </a:p>
                </c:rich>
              </c:tx>
              <c:showVal val="1"/>
            </c:dLbl>
            <c:dLbl>
              <c:idx val="6"/>
              <c:layout>
                <c:manualLayout>
                  <c:x val="6.340946612288986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3 016,1 </a:t>
                    </a:r>
                    <a:endParaRPr lang="en-US"/>
                  </a:p>
                </c:rich>
              </c:tx>
              <c:showVal val="1"/>
            </c:dLbl>
            <c:dLbl>
              <c:idx val="7"/>
              <c:layout>
                <c:manualLayout>
                  <c:x val="5.936205339164184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4 149,4 </a:t>
                    </a:r>
                    <a:endParaRPr lang="en-US"/>
                  </a:p>
                </c:rich>
              </c:tx>
              <c:showVal val="1"/>
            </c:dLbl>
            <c:dLbl>
              <c:idx val="8"/>
              <c:layout>
                <c:manualLayout>
                  <c:x val="5.396550308331051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4 458,0 </a:t>
                    </a:r>
                    <a:endParaRPr lang="en-US"/>
                  </a:p>
                </c:rich>
              </c:tx>
              <c:showVal val="1"/>
            </c:dLbl>
            <c:dLbl>
              <c:idx val="9"/>
              <c:layout>
                <c:manualLayout>
                  <c:x val="6.7456878854138438E-2"/>
                  <c:y val="-1.2670830481149346E-3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4 458,8 </a:t>
                    </a:r>
                    <a:endParaRPr lang="en-US"/>
                  </a:p>
                </c:rich>
              </c:tx>
              <c:showVal val="1"/>
            </c:dLbl>
            <c:dLbl>
              <c:idx val="10"/>
              <c:layout>
                <c:manualLayout>
                  <c:x val="8.6344804933296868E-2"/>
                  <c:y val="-1.2670830481149346E-3"/>
                </c:manualLayout>
              </c:layout>
              <c:tx>
                <c:rich>
                  <a:bodyPr/>
                  <a:lstStyle/>
                  <a:p>
                    <a:r>
                      <a:rPr lang="ru-RU" sz="2400" b="1" i="0" u="none" strike="noStrike" baseline="0"/>
                      <a:t>4 558,0</a:t>
                    </a:r>
                    <a:r>
                      <a:rPr lang="ru-RU" sz="2400" b="0" i="0" u="none" strike="noStrike" baseline="0"/>
                      <a:t> </a:t>
                    </a:r>
                    <a:endParaRPr lang="en-US" sz="2400"/>
                  </a:p>
                </c:rich>
              </c:tx>
              <c:showVal val="1"/>
            </c:dLbl>
            <c:dLbl>
              <c:idx val="11"/>
              <c:layout>
                <c:manualLayout>
                  <c:x val="8.2297392202048542E-2"/>
                  <c:y val="-2.5341660962298687E-3"/>
                </c:manualLayout>
              </c:layout>
              <c:tx>
                <c:rich>
                  <a:bodyPr/>
                  <a:lstStyle/>
                  <a:p>
                    <a:pPr>
                      <a:defRPr sz="2400"/>
                    </a:pPr>
                    <a:r>
                      <a:rPr lang="ru-RU" sz="2400" b="1" i="0" u="none" strike="noStrike" baseline="0"/>
                      <a:t>4 637,8</a:t>
                    </a:r>
                    <a:r>
                      <a:rPr lang="ru-RU" sz="2400" b="0" i="0" u="none" strike="noStrike" baseline="0"/>
                      <a:t> </a:t>
                    </a:r>
                    <a:endParaRPr lang="en-US" sz="2400"/>
                  </a:p>
                </c:rich>
              </c:tx>
              <c:numFmt formatCode="#,##0.0" sourceLinked="0"/>
              <c:spPr/>
              <c:showVal val="1"/>
            </c:dLbl>
            <c:dLbl>
              <c:idx val="12"/>
              <c:layout>
                <c:manualLayout>
                  <c:x val="6.475860369997263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4 643,0 </a:t>
                    </a:r>
                    <a:endParaRPr lang="en-US"/>
                  </a:p>
                </c:rich>
              </c:tx>
              <c:showVal val="1"/>
            </c:dLbl>
            <c:dLbl>
              <c:idx val="13"/>
              <c:layout>
                <c:manualLayout>
                  <c:x val="3.9124989735400129E-2"/>
                  <c:y val="2.5341660962298687E-3"/>
                </c:manualLayout>
              </c:layout>
              <c:tx>
                <c:rich>
                  <a:bodyPr/>
                  <a:lstStyle/>
                  <a:p>
                    <a:r>
                      <a:rPr lang="ru-RU" sz="1500" b="0" i="0" u="none" strike="noStrike" baseline="0"/>
                      <a:t> 6 662,7 </a:t>
                    </a:r>
                    <a:endParaRPr lang="en-US"/>
                  </a:p>
                </c:rich>
              </c:tx>
              <c:showVal val="1"/>
            </c:dLbl>
            <c:numFmt formatCode="#,##0.0" sourceLinked="0"/>
            <c:showVal val="1"/>
          </c:dLbls>
          <c:cat>
            <c:strRef>
              <c:f>диаграмма!$A$35:$A$48</c:f>
              <c:strCache>
                <c:ptCount val="14"/>
                <c:pt idx="0">
                  <c:v>Саратовская область</c:v>
                </c:pt>
                <c:pt idx="1">
                  <c:v>Омская область</c:v>
                </c:pt>
                <c:pt idx="2">
                  <c:v>Курская область</c:v>
                </c:pt>
                <c:pt idx="3">
                  <c:v>Белгородская область</c:v>
                </c:pt>
                <c:pt idx="4">
                  <c:v>Оренбургская область</c:v>
                </c:pt>
                <c:pt idx="5">
                  <c:v>Российская Федеpация</c:v>
                </c:pt>
                <c:pt idx="6">
                  <c:v>Красноярский край</c:v>
                </c:pt>
                <c:pt idx="7">
                  <c:v>Сахалинская область</c:v>
                </c:pt>
                <c:pt idx="8">
                  <c:v>Магаданская область</c:v>
                </c:pt>
                <c:pt idx="9">
                  <c:v>Камчатский край</c:v>
                </c:pt>
                <c:pt idx="10">
                  <c:v>г. Норильск</c:v>
                </c:pt>
                <c:pt idx="11">
                  <c:v>г. Дудинка</c:v>
                </c:pt>
                <c:pt idx="12">
                  <c:v>Ненецкий авт.округ</c:v>
                </c:pt>
                <c:pt idx="13">
                  <c:v>Чукотский авт.округ</c:v>
                </c:pt>
              </c:strCache>
            </c:strRef>
          </c:cat>
          <c:val>
            <c:numRef>
              <c:f>диаграмма!$D$35:$D$48</c:f>
              <c:numCache>
                <c:formatCode>0.0</c:formatCode>
                <c:ptCount val="14"/>
                <c:pt idx="0">
                  <c:v>515.86000000000013</c:v>
                </c:pt>
                <c:pt idx="1">
                  <c:v>469.67999999999984</c:v>
                </c:pt>
                <c:pt idx="2">
                  <c:v>530.72999999999979</c:v>
                </c:pt>
                <c:pt idx="3">
                  <c:v>561.0300000000002</c:v>
                </c:pt>
                <c:pt idx="4">
                  <c:v>608.78</c:v>
                </c:pt>
                <c:pt idx="5">
                  <c:v>557.77</c:v>
                </c:pt>
                <c:pt idx="6">
                  <c:v>545.84999999999991</c:v>
                </c:pt>
                <c:pt idx="7">
                  <c:v>533.16999999999962</c:v>
                </c:pt>
                <c:pt idx="8">
                  <c:v>410.9399999999996</c:v>
                </c:pt>
                <c:pt idx="9">
                  <c:v>640.33999999999969</c:v>
                </c:pt>
                <c:pt idx="10">
                  <c:v>748.62000000000035</c:v>
                </c:pt>
                <c:pt idx="11">
                  <c:v>559.76000000000022</c:v>
                </c:pt>
                <c:pt idx="12">
                  <c:v>577.09000000000015</c:v>
                </c:pt>
                <c:pt idx="13">
                  <c:v>8.7699999999995271</c:v>
                </c:pt>
              </c:numCache>
            </c:numRef>
          </c:val>
        </c:ser>
        <c:gapWidth val="123"/>
        <c:overlap val="100"/>
        <c:axId val="62102144"/>
        <c:axId val="62165760"/>
      </c:barChart>
      <c:catAx>
        <c:axId val="6210214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165760"/>
        <c:crosses val="autoZero"/>
        <c:auto val="1"/>
        <c:lblAlgn val="ctr"/>
        <c:lblOffset val="100"/>
        <c:tickLblSkip val="1"/>
        <c:tickMarkSkip val="1"/>
      </c:catAx>
      <c:valAx>
        <c:axId val="62165760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0.51930203365630867"/>
              <c:y val="0.916883830953851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102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1769"/>
          <c:y val="0.95390293541478477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0864768"/>
        <c:axId val="62341120"/>
        <c:axId val="0"/>
      </c:bar3DChart>
      <c:catAx>
        <c:axId val="608647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341120"/>
        <c:crosses val="autoZero"/>
        <c:auto val="1"/>
        <c:lblAlgn val="ctr"/>
        <c:lblOffset val="100"/>
        <c:tickLblSkip val="1"/>
        <c:tickMarkSkip val="1"/>
      </c:catAx>
      <c:valAx>
        <c:axId val="6234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086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2379904"/>
        <c:axId val="62381440"/>
        <c:axId val="0"/>
      </c:bar3DChart>
      <c:catAx>
        <c:axId val="623799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381440"/>
        <c:crosses val="autoZero"/>
        <c:auto val="1"/>
        <c:lblAlgn val="ctr"/>
        <c:lblOffset val="100"/>
        <c:tickLblSkip val="1"/>
        <c:tickMarkSkip val="1"/>
      </c:catAx>
      <c:valAx>
        <c:axId val="62381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379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3686528"/>
        <c:axId val="63688064"/>
        <c:axId val="0"/>
      </c:bar3DChart>
      <c:catAx>
        <c:axId val="636865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688064"/>
        <c:crosses val="autoZero"/>
        <c:auto val="1"/>
        <c:lblAlgn val="ctr"/>
        <c:lblOffset val="100"/>
        <c:tickLblSkip val="1"/>
        <c:tickMarkSkip val="1"/>
      </c:catAx>
      <c:valAx>
        <c:axId val="63688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686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788" r="0.75000000000000788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38100</xdr:rowOff>
    </xdr:from>
    <xdr:to>
      <xdr:col>7</xdr:col>
      <xdr:colOff>704850</xdr:colOff>
      <xdr:row>49</xdr:row>
      <xdr:rowOff>0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57</xdr:row>
      <xdr:rowOff>266700</xdr:rowOff>
    </xdr:from>
    <xdr:to>
      <xdr:col>10</xdr:col>
      <xdr:colOff>428625</xdr:colOff>
      <xdr:row>106</xdr:row>
      <xdr:rowOff>152400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22</xdr:row>
      <xdr:rowOff>76200</xdr:rowOff>
    </xdr:from>
    <xdr:to>
      <xdr:col>8</xdr:col>
      <xdr:colOff>514350</xdr:colOff>
      <xdr:row>42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42</xdr:row>
      <xdr:rowOff>190500</xdr:rowOff>
    </xdr:from>
    <xdr:to>
      <xdr:col>8</xdr:col>
      <xdr:colOff>533400</xdr:colOff>
      <xdr:row>63</xdr:row>
      <xdr:rowOff>9525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9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42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42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Microsoft_Office_Excel_97-20031.xls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/>
  <dimension ref="A1:AB82"/>
  <sheetViews>
    <sheetView topLeftCell="A46" zoomScale="70" zoomScaleNormal="70" workbookViewId="0">
      <selection activeCell="D75" sqref="D75"/>
    </sheetView>
  </sheetViews>
  <sheetFormatPr defaultRowHeight="12.75"/>
  <cols>
    <col min="1" max="1" width="57.7109375" style="2" customWidth="1"/>
    <col min="2" max="2" width="17.5703125" style="2" customWidth="1"/>
    <col min="3" max="3" width="16.5703125" style="2" customWidth="1"/>
    <col min="4" max="4" width="13.85546875" style="2" customWidth="1"/>
    <col min="5" max="5" width="16.42578125" style="2" customWidth="1"/>
    <col min="6" max="6" width="13.7109375" style="2" customWidth="1"/>
    <col min="7" max="13" width="13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8" width="15.7109375" style="2" bestFit="1" customWidth="1"/>
    <col min="29" max="16384" width="9.140625" style="2"/>
  </cols>
  <sheetData>
    <row r="1" spans="1:28" ht="27.75" customHeight="1">
      <c r="A1" s="48" t="s">
        <v>86</v>
      </c>
      <c r="B1" s="67" t="s">
        <v>438</v>
      </c>
      <c r="C1" s="67" t="s">
        <v>439</v>
      </c>
      <c r="D1" s="47"/>
      <c r="F1" s="46"/>
    </row>
    <row r="2" spans="1:28" ht="16.5">
      <c r="A2" s="5"/>
      <c r="B2" s="7"/>
      <c r="C2" s="15"/>
      <c r="D2" s="11"/>
      <c r="E2" s="3"/>
    </row>
    <row r="3" spans="1:28" ht="15.75">
      <c r="A3" s="609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</row>
    <row r="4" spans="1:28" ht="15.75">
      <c r="A4" s="609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</row>
    <row r="5" spans="1:28" ht="15.75">
      <c r="A5" s="609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</row>
    <row r="6" spans="1:28" ht="15.75">
      <c r="A6" s="609"/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</row>
    <row r="7" spans="1:28" ht="15.75">
      <c r="A7" s="609"/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500"/>
      <c r="Z7" s="494"/>
      <c r="AA7" s="494"/>
      <c r="AB7" s="494"/>
    </row>
    <row r="8" spans="1:28" ht="15.75">
      <c r="A8" s="609"/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500"/>
      <c r="Z8" s="494"/>
      <c r="AA8" s="494"/>
      <c r="AB8" s="494"/>
    </row>
    <row r="9" spans="1:28" ht="15.75">
      <c r="A9" s="609"/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</row>
    <row r="10" spans="1:28" ht="16.5" thickBot="1">
      <c r="A10" s="39"/>
      <c r="B10" s="40"/>
      <c r="C10" s="41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28" ht="16.5">
      <c r="A11" s="484" t="s">
        <v>56</v>
      </c>
      <c r="B11" s="223" t="str">
        <f>B1</f>
        <v>на 01.05.2010г.</v>
      </c>
      <c r="C11" s="224" t="str">
        <f>C1</f>
        <v>на 01.05.2011г.</v>
      </c>
      <c r="D11" s="11"/>
      <c r="E11" s="3"/>
    </row>
    <row r="12" spans="1:28" ht="15.75" customHeight="1">
      <c r="A12" s="616"/>
      <c r="B12" s="617"/>
      <c r="C12" s="618"/>
    </row>
    <row r="13" spans="1:28" ht="16.5">
      <c r="A13" s="623" t="s">
        <v>178</v>
      </c>
      <c r="B13" s="286">
        <v>41.8</v>
      </c>
      <c r="C13" s="619">
        <v>39.9</v>
      </c>
      <c r="D13" s="11"/>
      <c r="E13" s="3"/>
    </row>
    <row r="14" spans="1:28" ht="17.25" thickBot="1">
      <c r="A14" s="624" t="s">
        <v>179</v>
      </c>
      <c r="B14" s="621">
        <v>58.2</v>
      </c>
      <c r="C14" s="620">
        <v>60.1</v>
      </c>
      <c r="E14" s="3"/>
    </row>
    <row r="15" spans="1:28" ht="17.25" thickBot="1">
      <c r="A15" s="485"/>
      <c r="B15" s="486"/>
      <c r="C15" s="487"/>
      <c r="E15" s="3"/>
    </row>
    <row r="16" spans="1:28" ht="16.5">
      <c r="A16" s="485" t="s">
        <v>57</v>
      </c>
      <c r="B16" s="486" t="str">
        <f>B1</f>
        <v>на 01.05.2010г.</v>
      </c>
      <c r="C16" s="487" t="str">
        <f>C1</f>
        <v>на 01.05.2011г.</v>
      </c>
      <c r="D16" s="11"/>
      <c r="E16" s="3"/>
    </row>
    <row r="17" spans="1:5" ht="16.5">
      <c r="A17" s="625" t="s">
        <v>180</v>
      </c>
      <c r="B17" s="287">
        <v>41.1</v>
      </c>
      <c r="C17" s="619">
        <v>43.4</v>
      </c>
      <c r="D17" s="11"/>
      <c r="E17" s="3"/>
    </row>
    <row r="18" spans="1:5" ht="16.5">
      <c r="A18" s="625" t="s">
        <v>181</v>
      </c>
      <c r="B18" s="287">
        <v>24.9</v>
      </c>
      <c r="C18" s="619">
        <v>24.4</v>
      </c>
      <c r="D18" s="11"/>
      <c r="E18" s="3"/>
    </row>
    <row r="19" spans="1:5" ht="17.25" thickBot="1">
      <c r="A19" s="573" t="s">
        <v>182</v>
      </c>
      <c r="B19" s="622">
        <v>34</v>
      </c>
      <c r="C19" s="620">
        <v>32.200000000000003</v>
      </c>
      <c r="D19" s="11"/>
      <c r="E19" s="3"/>
    </row>
    <row r="20" spans="1:5" ht="16.5">
      <c r="A20" s="488"/>
      <c r="B20" s="489"/>
      <c r="C20" s="490"/>
      <c r="D20" s="11"/>
      <c r="E20" s="3"/>
    </row>
    <row r="21" spans="1:5" ht="15.75">
      <c r="A21" s="626" t="s">
        <v>251</v>
      </c>
      <c r="B21" s="494">
        <v>16</v>
      </c>
      <c r="C21" s="555">
        <v>17</v>
      </c>
      <c r="D21" s="12"/>
    </row>
    <row r="22" spans="1:5" ht="16.5">
      <c r="A22" s="626" t="s">
        <v>303</v>
      </c>
      <c r="B22" s="494">
        <v>15.9</v>
      </c>
      <c r="C22" s="555">
        <v>14.2</v>
      </c>
      <c r="D22" s="1"/>
      <c r="E22" s="75"/>
    </row>
    <row r="23" spans="1:5" ht="16.5">
      <c r="A23" s="626" t="s">
        <v>252</v>
      </c>
      <c r="B23" s="494">
        <v>36.299999999999997</v>
      </c>
      <c r="C23" s="555">
        <v>36</v>
      </c>
      <c r="D23" s="1"/>
      <c r="E23" s="75"/>
    </row>
    <row r="24" spans="1:5" ht="16.5">
      <c r="A24" s="626" t="s">
        <v>253</v>
      </c>
      <c r="B24" s="494">
        <v>18.8</v>
      </c>
      <c r="C24" s="555">
        <v>17.7</v>
      </c>
      <c r="D24" s="1"/>
      <c r="E24" s="75"/>
    </row>
    <row r="25" spans="1:5" ht="17.25" thickBot="1">
      <c r="A25" s="627" t="s">
        <v>254</v>
      </c>
      <c r="B25" s="628">
        <v>12.4</v>
      </c>
      <c r="C25" s="556">
        <v>14.1</v>
      </c>
      <c r="D25" s="1"/>
      <c r="E25" s="15"/>
    </row>
    <row r="26" spans="1:5" ht="16.5">
      <c r="C26" s="5"/>
      <c r="D26" s="12"/>
    </row>
    <row r="27" spans="1:5" ht="16.5">
      <c r="C27" s="4"/>
      <c r="D27" s="1"/>
      <c r="E27" s="15"/>
    </row>
    <row r="28" spans="1:5">
      <c r="A28" s="4"/>
      <c r="B28" s="4"/>
    </row>
    <row r="29" spans="1:5" ht="15.75">
      <c r="D29" s="18"/>
    </row>
    <row r="30" spans="1:5" ht="15.75">
      <c r="D30" s="18"/>
    </row>
    <row r="31" spans="1:5" ht="16.5">
      <c r="A31" s="10"/>
      <c r="B31" s="14"/>
      <c r="C31" s="14"/>
    </row>
    <row r="32" spans="1:5" ht="13.5" thickBot="1"/>
    <row r="33" spans="1:11" ht="30.75" customHeight="1" thickBot="1">
      <c r="A33" s="495" t="s">
        <v>41</v>
      </c>
      <c r="B33" s="496" t="s">
        <v>440</v>
      </c>
      <c r="C33" s="497" t="s">
        <v>441</v>
      </c>
      <c r="D33" s="60" t="s">
        <v>318</v>
      </c>
      <c r="E33" s="498" t="s">
        <v>360</v>
      </c>
    </row>
    <row r="34" spans="1:11" ht="13.5" customHeight="1">
      <c r="A34" s="602"/>
      <c r="B34" s="603"/>
      <c r="C34" s="604"/>
      <c r="E34" s="59"/>
      <c r="G34" s="99"/>
    </row>
    <row r="35" spans="1:11" s="24" customFormat="1" ht="15.75">
      <c r="A35" s="605" t="s">
        <v>334</v>
      </c>
      <c r="B35" s="595">
        <v>2385.5100000000002</v>
      </c>
      <c r="C35" s="170">
        <v>1869.65</v>
      </c>
      <c r="D35" s="64">
        <f t="shared" ref="D35:D48" si="0">B35-C35</f>
        <v>515.86000000000013</v>
      </c>
      <c r="E35" s="606">
        <f>B35-C35</f>
        <v>515.86000000000013</v>
      </c>
      <c r="G35" s="100"/>
      <c r="I35" s="101"/>
      <c r="J35" s="102"/>
    </row>
    <row r="36" spans="1:11" s="24" customFormat="1" ht="15.75">
      <c r="A36" s="605" t="s">
        <v>346</v>
      </c>
      <c r="B36" s="595">
        <v>2414.4299999999998</v>
      </c>
      <c r="C36" s="170">
        <v>1944.75</v>
      </c>
      <c r="D36" s="64">
        <f t="shared" si="0"/>
        <v>469.67999999999984</v>
      </c>
      <c r="E36" s="606">
        <f t="shared" ref="E36:E48" si="1">B36-C36</f>
        <v>469.67999999999984</v>
      </c>
      <c r="G36" s="100"/>
      <c r="I36" s="101"/>
      <c r="J36" s="102"/>
    </row>
    <row r="37" spans="1:11" s="24" customFormat="1" ht="15.75">
      <c r="A37" s="605" t="s">
        <v>404</v>
      </c>
      <c r="B37" s="595">
        <v>2471.16</v>
      </c>
      <c r="C37" s="170">
        <v>1940.43</v>
      </c>
      <c r="D37" s="64">
        <f t="shared" si="0"/>
        <v>530.72999999999979</v>
      </c>
      <c r="E37" s="606">
        <f t="shared" si="1"/>
        <v>530.72999999999979</v>
      </c>
      <c r="G37" s="100"/>
      <c r="I37" s="101"/>
      <c r="J37" s="102"/>
    </row>
    <row r="38" spans="1:11" s="24" customFormat="1" ht="14.25" customHeight="1">
      <c r="A38" s="605" t="s">
        <v>328</v>
      </c>
      <c r="B38" s="595">
        <v>2497.5500000000002</v>
      </c>
      <c r="C38" s="170">
        <v>1936.52</v>
      </c>
      <c r="D38" s="64">
        <f t="shared" si="0"/>
        <v>561.0300000000002</v>
      </c>
      <c r="E38" s="606">
        <f t="shared" si="1"/>
        <v>561.0300000000002</v>
      </c>
      <c r="F38" s="118"/>
      <c r="G38" s="100"/>
      <c r="I38" s="101"/>
      <c r="J38" s="102"/>
    </row>
    <row r="39" spans="1:11" s="24" customFormat="1" ht="15.75">
      <c r="A39" s="605" t="s">
        <v>463</v>
      </c>
      <c r="B39" s="595">
        <v>2516.42</v>
      </c>
      <c r="C39" s="170">
        <v>1907.64</v>
      </c>
      <c r="D39" s="64">
        <f t="shared" si="0"/>
        <v>608.78</v>
      </c>
      <c r="E39" s="606">
        <f t="shared" si="1"/>
        <v>608.78</v>
      </c>
      <c r="F39" s="118"/>
      <c r="G39" s="100"/>
      <c r="I39" s="101"/>
      <c r="J39" s="102"/>
    </row>
    <row r="40" spans="1:11" s="24" customFormat="1" ht="15.75">
      <c r="A40" s="605" t="s">
        <v>330</v>
      </c>
      <c r="B40" s="595">
        <v>2840.38</v>
      </c>
      <c r="C40" s="598">
        <v>2282.61</v>
      </c>
      <c r="D40" s="64">
        <f t="shared" si="0"/>
        <v>557.77</v>
      </c>
      <c r="E40" s="606">
        <f t="shared" si="1"/>
        <v>557.77</v>
      </c>
      <c r="F40" s="119"/>
      <c r="G40" s="96"/>
      <c r="I40" s="103"/>
      <c r="J40" s="104"/>
    </row>
    <row r="41" spans="1:11" ht="15.75">
      <c r="A41" s="605" t="s">
        <v>87</v>
      </c>
      <c r="B41" s="595">
        <v>3016.1</v>
      </c>
      <c r="C41" s="598">
        <v>2470.25</v>
      </c>
      <c r="D41" s="64">
        <f t="shared" si="0"/>
        <v>545.84999999999991</v>
      </c>
      <c r="E41" s="606">
        <f t="shared" si="1"/>
        <v>545.84999999999991</v>
      </c>
      <c r="F41" s="120"/>
      <c r="G41" s="4"/>
      <c r="H41" s="4"/>
      <c r="I41" s="105"/>
      <c r="J41" s="105"/>
    </row>
    <row r="42" spans="1:11" ht="15.75">
      <c r="A42" s="605" t="s">
        <v>270</v>
      </c>
      <c r="B42" s="595">
        <v>4149.3999999999996</v>
      </c>
      <c r="C42" s="170">
        <v>3616.23</v>
      </c>
      <c r="D42" s="64">
        <f t="shared" si="0"/>
        <v>533.16999999999962</v>
      </c>
      <c r="E42" s="606">
        <f t="shared" si="1"/>
        <v>533.16999999999962</v>
      </c>
      <c r="F42" s="4"/>
      <c r="G42" s="106"/>
      <c r="H42" s="76"/>
      <c r="I42" s="107"/>
      <c r="J42" s="108"/>
      <c r="K42" s="64"/>
    </row>
    <row r="43" spans="1:11" s="115" customFormat="1" ht="15.75">
      <c r="A43" s="605" t="s">
        <v>1</v>
      </c>
      <c r="B43" s="595">
        <v>4457.9799999999996</v>
      </c>
      <c r="C43" s="170">
        <v>4047.04</v>
      </c>
      <c r="D43" s="64">
        <f t="shared" si="0"/>
        <v>410.9399999999996</v>
      </c>
      <c r="E43" s="606">
        <f t="shared" si="1"/>
        <v>410.9399999999996</v>
      </c>
      <c r="F43" s="121"/>
      <c r="G43" s="111"/>
      <c r="H43" s="112"/>
      <c r="I43" s="113"/>
      <c r="J43" s="114"/>
    </row>
    <row r="44" spans="1:11" ht="15.75">
      <c r="A44" s="605" t="s">
        <v>9</v>
      </c>
      <c r="B44" s="595">
        <v>4458.78</v>
      </c>
      <c r="C44" s="170">
        <v>3818.44</v>
      </c>
      <c r="D44" s="64">
        <f t="shared" si="0"/>
        <v>640.33999999999969</v>
      </c>
      <c r="E44" s="606">
        <f t="shared" si="1"/>
        <v>640.33999999999969</v>
      </c>
      <c r="F44" s="122"/>
      <c r="G44" s="106"/>
      <c r="I44" s="107"/>
      <c r="J44" s="108"/>
    </row>
    <row r="45" spans="1:11" ht="15.75">
      <c r="A45" s="607" t="s">
        <v>340</v>
      </c>
      <c r="B45" s="596">
        <v>4557.97</v>
      </c>
      <c r="C45" s="599">
        <v>3809.35</v>
      </c>
      <c r="D45" s="64">
        <f t="shared" si="0"/>
        <v>748.62000000000035</v>
      </c>
      <c r="E45" s="606">
        <f t="shared" si="1"/>
        <v>748.62000000000035</v>
      </c>
      <c r="F45" s="4"/>
      <c r="G45" s="106"/>
      <c r="I45" s="107"/>
      <c r="J45" s="108"/>
    </row>
    <row r="46" spans="1:11" s="115" customFormat="1" ht="15.75">
      <c r="A46" s="607" t="s">
        <v>341</v>
      </c>
      <c r="B46" s="596">
        <v>4637.84</v>
      </c>
      <c r="C46" s="600">
        <v>4078.08</v>
      </c>
      <c r="D46" s="64">
        <f t="shared" si="0"/>
        <v>559.76000000000022</v>
      </c>
      <c r="E46" s="606">
        <f t="shared" si="1"/>
        <v>559.76000000000022</v>
      </c>
      <c r="F46" s="123"/>
      <c r="G46" s="111"/>
      <c r="I46" s="113"/>
      <c r="J46" s="114"/>
    </row>
    <row r="47" spans="1:11" ht="15.75">
      <c r="A47" s="605" t="s">
        <v>329</v>
      </c>
      <c r="B47" s="595">
        <v>4642.97</v>
      </c>
      <c r="C47" s="170">
        <v>4065.88</v>
      </c>
      <c r="D47" s="64">
        <f t="shared" si="0"/>
        <v>577.09000000000015</v>
      </c>
      <c r="E47" s="606">
        <f t="shared" si="1"/>
        <v>577.09000000000015</v>
      </c>
      <c r="F47" s="124"/>
      <c r="G47" s="106"/>
      <c r="I47" s="107"/>
      <c r="J47" s="108"/>
    </row>
    <row r="48" spans="1:11" ht="16.5" thickBot="1">
      <c r="A48" s="608" t="s">
        <v>3</v>
      </c>
      <c r="B48" s="597">
        <v>6662.73</v>
      </c>
      <c r="C48" s="601">
        <v>6653.96</v>
      </c>
      <c r="D48" s="64">
        <f t="shared" si="0"/>
        <v>8.7699999999995271</v>
      </c>
      <c r="E48" s="606">
        <f t="shared" si="1"/>
        <v>8.7699999999995271</v>
      </c>
      <c r="F48" s="124"/>
      <c r="G48" s="106"/>
      <c r="I48" s="107"/>
      <c r="J48" s="108"/>
    </row>
    <row r="49" spans="1:19">
      <c r="F49" s="4"/>
    </row>
    <row r="50" spans="1:19" ht="29.25" customHeight="1">
      <c r="A50" s="34"/>
      <c r="C50" s="32"/>
      <c r="E50" s="4"/>
      <c r="G50" s="4"/>
    </row>
    <row r="51" spans="1:19">
      <c r="A51" s="4"/>
      <c r="B51" s="4"/>
      <c r="C51" s="33"/>
      <c r="D51" s="4"/>
      <c r="E51" s="4"/>
      <c r="F51" s="4"/>
      <c r="G51" s="4"/>
    </row>
    <row r="52" spans="1:19" ht="13.5" thickBot="1">
      <c r="A52" s="4"/>
      <c r="B52" s="4"/>
      <c r="C52" s="4"/>
      <c r="D52" s="4"/>
      <c r="E52" s="4"/>
      <c r="F52" s="4"/>
      <c r="G52" s="4"/>
    </row>
    <row r="53" spans="1:19" ht="16.5" customHeight="1" thickBot="1">
      <c r="A53" s="652" t="s">
        <v>407</v>
      </c>
      <c r="B53" s="654" t="s">
        <v>13</v>
      </c>
      <c r="C53" s="655"/>
      <c r="D53" s="656"/>
      <c r="E53" s="654" t="s">
        <v>14</v>
      </c>
      <c r="F53" s="655"/>
      <c r="G53" s="656"/>
      <c r="H53" s="649" t="s">
        <v>16</v>
      </c>
      <c r="I53" s="650"/>
      <c r="J53" s="651"/>
      <c r="K53" s="649" t="s">
        <v>15</v>
      </c>
      <c r="L53" s="650"/>
      <c r="M53" s="651"/>
      <c r="N53" s="649" t="s">
        <v>320</v>
      </c>
      <c r="O53" s="650"/>
      <c r="P53" s="651"/>
      <c r="Q53" s="649" t="s">
        <v>321</v>
      </c>
      <c r="R53" s="650"/>
      <c r="S53" s="651"/>
    </row>
    <row r="54" spans="1:19" ht="16.5" thickBot="1">
      <c r="A54" s="653"/>
      <c r="B54" s="562">
        <v>2009</v>
      </c>
      <c r="C54" s="563">
        <v>2010</v>
      </c>
      <c r="D54" s="293">
        <v>2011</v>
      </c>
      <c r="E54" s="562">
        <v>2009</v>
      </c>
      <c r="F54" s="563">
        <v>2010</v>
      </c>
      <c r="G54" s="293">
        <v>2011</v>
      </c>
      <c r="H54" s="562">
        <v>2009</v>
      </c>
      <c r="I54" s="563">
        <v>2010</v>
      </c>
      <c r="J54" s="293">
        <v>2011</v>
      </c>
      <c r="K54" s="562">
        <v>2009</v>
      </c>
      <c r="L54" s="563">
        <v>2010</v>
      </c>
      <c r="M54" s="293">
        <v>2011</v>
      </c>
      <c r="N54" s="562">
        <v>2009</v>
      </c>
      <c r="O54" s="563">
        <v>2010</v>
      </c>
      <c r="P54" s="293">
        <v>2011</v>
      </c>
      <c r="Q54" s="562">
        <v>2009</v>
      </c>
      <c r="R54" s="563">
        <v>2010</v>
      </c>
      <c r="S54" s="293">
        <v>2011</v>
      </c>
    </row>
    <row r="55" spans="1:19" ht="16.5">
      <c r="A55" s="564" t="s">
        <v>17</v>
      </c>
      <c r="B55" s="565">
        <v>3220.2738095238096</v>
      </c>
      <c r="C55" s="566">
        <v>7385.6125000000002</v>
      </c>
      <c r="D55" s="567">
        <v>9554.92</v>
      </c>
      <c r="E55" s="579">
        <v>11302.380952380952</v>
      </c>
      <c r="F55" s="567">
        <v>18434.625</v>
      </c>
      <c r="G55" s="580">
        <v>25642.38</v>
      </c>
      <c r="H55" s="565">
        <v>949.76190476190482</v>
      </c>
      <c r="I55" s="566">
        <v>1562.75</v>
      </c>
      <c r="J55" s="567">
        <v>1786.95</v>
      </c>
      <c r="K55" s="587">
        <v>188.35714285714286</v>
      </c>
      <c r="L55" s="588">
        <v>434.1</v>
      </c>
      <c r="M55" s="567">
        <v>793.35</v>
      </c>
      <c r="N55" s="587">
        <v>858.69047619047615</v>
      </c>
      <c r="O55" s="588">
        <v>1117.9625000000001</v>
      </c>
      <c r="P55" s="567">
        <v>1356.4</v>
      </c>
      <c r="Q55" s="587">
        <v>11.291428571428572</v>
      </c>
      <c r="R55" s="588">
        <v>17.805500000000002</v>
      </c>
      <c r="S55" s="567">
        <v>28.4</v>
      </c>
    </row>
    <row r="56" spans="1:19" ht="16.5">
      <c r="A56" s="568" t="s">
        <v>18</v>
      </c>
      <c r="B56" s="569">
        <v>3314.0374999999999</v>
      </c>
      <c r="C56" s="570">
        <v>6847.6875</v>
      </c>
      <c r="D56" s="571">
        <v>9867.18</v>
      </c>
      <c r="E56" s="581">
        <v>10403.75</v>
      </c>
      <c r="F56" s="571">
        <v>18970.375</v>
      </c>
      <c r="G56" s="582">
        <v>28249.5</v>
      </c>
      <c r="H56" s="569">
        <v>1035.7</v>
      </c>
      <c r="I56" s="570">
        <v>1520.35</v>
      </c>
      <c r="J56" s="571">
        <v>1825.9</v>
      </c>
      <c r="K56" s="589">
        <v>205.7</v>
      </c>
      <c r="L56" s="590">
        <v>425.5</v>
      </c>
      <c r="M56" s="571">
        <v>821.35</v>
      </c>
      <c r="N56" s="589">
        <v>943.16250000000002</v>
      </c>
      <c r="O56" s="590">
        <v>1095.4124999999999</v>
      </c>
      <c r="P56" s="571">
        <v>1372.73</v>
      </c>
      <c r="Q56" s="589">
        <v>13.4125</v>
      </c>
      <c r="R56" s="590">
        <v>15.873000000000001</v>
      </c>
      <c r="S56" s="571">
        <v>30.78</v>
      </c>
    </row>
    <row r="57" spans="1:19" ht="16.5">
      <c r="A57" s="568" t="s">
        <v>19</v>
      </c>
      <c r="B57" s="569">
        <v>3748.7727272727275</v>
      </c>
      <c r="C57" s="570">
        <v>7462.4</v>
      </c>
      <c r="D57" s="571">
        <v>9530.11</v>
      </c>
      <c r="E57" s="581">
        <v>9692.954545454546</v>
      </c>
      <c r="F57" s="571">
        <v>22453.8</v>
      </c>
      <c r="G57" s="582">
        <v>26807.39</v>
      </c>
      <c r="H57" s="569">
        <v>1081.1818181818182</v>
      </c>
      <c r="I57" s="570">
        <v>1599.43</v>
      </c>
      <c r="J57" s="571">
        <v>1770.17</v>
      </c>
      <c r="K57" s="589">
        <v>202.36363636363637</v>
      </c>
      <c r="L57" s="590">
        <v>461.5</v>
      </c>
      <c r="M57" s="571">
        <v>762</v>
      </c>
      <c r="N57" s="589">
        <v>924.27272727272725</v>
      </c>
      <c r="O57" s="590">
        <v>1113.3399999999999</v>
      </c>
      <c r="P57" s="571">
        <v>1424.01</v>
      </c>
      <c r="Q57" s="589">
        <v>13.116818181818182</v>
      </c>
      <c r="R57" s="590">
        <v>17.11</v>
      </c>
      <c r="S57" s="571">
        <v>35.81</v>
      </c>
    </row>
    <row r="58" spans="1:19" ht="16.5">
      <c r="A58" s="568" t="s">
        <v>20</v>
      </c>
      <c r="B58" s="569">
        <v>4405.8625000000002</v>
      </c>
      <c r="C58" s="570">
        <v>7744.4</v>
      </c>
      <c r="D58" s="571">
        <v>9482.91</v>
      </c>
      <c r="E58" s="581">
        <v>11158</v>
      </c>
      <c r="F58" s="571">
        <v>26022.799999999999</v>
      </c>
      <c r="G58" s="582">
        <v>26325.14</v>
      </c>
      <c r="H58" s="569">
        <v>1162.5</v>
      </c>
      <c r="I58" s="570">
        <v>1715.55</v>
      </c>
      <c r="J58" s="571">
        <v>1794</v>
      </c>
      <c r="K58" s="589">
        <v>226.15</v>
      </c>
      <c r="L58" s="590">
        <v>533.25</v>
      </c>
      <c r="M58" s="571">
        <v>771.31</v>
      </c>
      <c r="N58" s="589">
        <v>890.2</v>
      </c>
      <c r="O58" s="590">
        <v>1148.69</v>
      </c>
      <c r="P58" s="571">
        <v>1473.81</v>
      </c>
      <c r="Q58" s="589">
        <v>12.514750000000001</v>
      </c>
      <c r="R58" s="590">
        <v>18.100000000000001</v>
      </c>
      <c r="S58" s="571">
        <v>41.97</v>
      </c>
    </row>
    <row r="59" spans="1:19" ht="16.5">
      <c r="A59" s="568" t="s">
        <v>21</v>
      </c>
      <c r="B59" s="569">
        <v>4568.144736842105</v>
      </c>
      <c r="C59" s="570">
        <v>6837.2</v>
      </c>
      <c r="D59" s="571"/>
      <c r="E59" s="581">
        <v>12628.815789473685</v>
      </c>
      <c r="F59" s="571">
        <v>22001.71</v>
      </c>
      <c r="G59" s="582"/>
      <c r="H59" s="569">
        <v>1130.3684210526317</v>
      </c>
      <c r="I59" s="570">
        <v>1622.58</v>
      </c>
      <c r="J59" s="571"/>
      <c r="K59" s="589">
        <v>229.81578947368422</v>
      </c>
      <c r="L59" s="590">
        <v>488.58</v>
      </c>
      <c r="M59" s="571"/>
      <c r="N59" s="589">
        <v>928.64473684210532</v>
      </c>
      <c r="O59" s="590">
        <v>1205.43</v>
      </c>
      <c r="P59" s="571"/>
      <c r="Q59" s="589">
        <v>14.028947368421051</v>
      </c>
      <c r="R59" s="590">
        <v>18.420000000000002</v>
      </c>
      <c r="S59" s="571"/>
    </row>
    <row r="60" spans="1:19" ht="16.5">
      <c r="A60" s="568" t="s">
        <v>22</v>
      </c>
      <c r="B60" s="572">
        <v>5013.18</v>
      </c>
      <c r="C60" s="570">
        <v>6498.66</v>
      </c>
      <c r="D60" s="571"/>
      <c r="E60" s="583">
        <v>14955.91</v>
      </c>
      <c r="F60" s="571">
        <v>19383.2</v>
      </c>
      <c r="G60" s="582"/>
      <c r="H60" s="572">
        <v>1217.8599999999999</v>
      </c>
      <c r="I60" s="570">
        <v>1553.95</v>
      </c>
      <c r="J60" s="571"/>
      <c r="K60" s="591">
        <v>245.52</v>
      </c>
      <c r="L60" s="590">
        <v>463</v>
      </c>
      <c r="M60" s="571"/>
      <c r="N60" s="591">
        <v>945.67</v>
      </c>
      <c r="O60" s="590">
        <v>1234.075</v>
      </c>
      <c r="P60" s="571"/>
      <c r="Q60" s="591">
        <v>14.65</v>
      </c>
      <c r="R60" s="590">
        <v>18.46</v>
      </c>
      <c r="S60" s="571"/>
    </row>
    <row r="61" spans="1:19" ht="16.5">
      <c r="A61" s="568" t="s">
        <v>206</v>
      </c>
      <c r="B61" s="572">
        <v>5214.630434782609</v>
      </c>
      <c r="C61" s="570">
        <v>6734.63</v>
      </c>
      <c r="D61" s="571"/>
      <c r="E61" s="583">
        <v>15980.326086956522</v>
      </c>
      <c r="F61" s="571">
        <v>19512.84</v>
      </c>
      <c r="G61" s="582"/>
      <c r="H61" s="572">
        <v>1162.2608695652175</v>
      </c>
      <c r="I61" s="570">
        <v>1526.32</v>
      </c>
      <c r="J61" s="571"/>
      <c r="K61" s="591">
        <v>248.63043478260869</v>
      </c>
      <c r="L61" s="590">
        <v>455.61</v>
      </c>
      <c r="M61" s="571"/>
      <c r="N61" s="591">
        <v>934.22826086956525</v>
      </c>
      <c r="O61" s="590">
        <v>1192.97</v>
      </c>
      <c r="P61" s="571"/>
      <c r="Q61" s="591">
        <v>13.361739130434783</v>
      </c>
      <c r="R61" s="590">
        <v>17.96</v>
      </c>
      <c r="S61" s="571"/>
    </row>
    <row r="62" spans="1:19" ht="16.5">
      <c r="A62" s="573" t="s">
        <v>218</v>
      </c>
      <c r="B62" s="574">
        <v>6164.7250000000004</v>
      </c>
      <c r="C62" s="570">
        <v>7283.04</v>
      </c>
      <c r="D62" s="571"/>
      <c r="E62" s="584">
        <v>19634.875</v>
      </c>
      <c r="F62" s="571">
        <v>21408.93</v>
      </c>
      <c r="G62" s="582"/>
      <c r="H62" s="574">
        <v>1244.5999999999999</v>
      </c>
      <c r="I62" s="570">
        <v>1540.95</v>
      </c>
      <c r="J62" s="571"/>
      <c r="K62" s="592">
        <v>275.77499999999998</v>
      </c>
      <c r="L62" s="590">
        <v>489.12</v>
      </c>
      <c r="M62" s="571"/>
      <c r="N62" s="592">
        <v>949.37999999999988</v>
      </c>
      <c r="O62" s="590">
        <v>1215.81</v>
      </c>
      <c r="P62" s="571"/>
      <c r="Q62" s="592">
        <v>14.3475</v>
      </c>
      <c r="R62" s="590">
        <v>18.36</v>
      </c>
      <c r="S62" s="571"/>
    </row>
    <row r="63" spans="1:19" ht="16.5">
      <c r="A63" s="573" t="s">
        <v>225</v>
      </c>
      <c r="B63" s="574">
        <v>6195.761363636364</v>
      </c>
      <c r="C63" s="570">
        <v>7708.931818181818</v>
      </c>
      <c r="D63" s="571"/>
      <c r="E63" s="584">
        <v>17467.727272727272</v>
      </c>
      <c r="F63" s="571">
        <v>22640.56818181818</v>
      </c>
      <c r="G63" s="582"/>
      <c r="H63" s="574">
        <v>1288.7045454545455</v>
      </c>
      <c r="I63" s="570">
        <v>1591.61</v>
      </c>
      <c r="J63" s="571"/>
      <c r="K63" s="592">
        <v>293.31818181818181</v>
      </c>
      <c r="L63" s="590">
        <v>539.02</v>
      </c>
      <c r="M63" s="571"/>
      <c r="N63" s="592">
        <v>996.5886363636364</v>
      </c>
      <c r="O63" s="590">
        <v>1270.98</v>
      </c>
      <c r="P63" s="571"/>
      <c r="Q63" s="592">
        <v>16.389545454545456</v>
      </c>
      <c r="R63" s="590">
        <v>20.55</v>
      </c>
      <c r="S63" s="571"/>
    </row>
    <row r="64" spans="1:19" ht="16.5">
      <c r="A64" s="573" t="s">
        <v>232</v>
      </c>
      <c r="B64" s="574">
        <v>6287.375</v>
      </c>
      <c r="C64" s="570">
        <v>8291.85</v>
      </c>
      <c r="D64" s="571"/>
      <c r="E64" s="584">
        <v>18519.659090909092</v>
      </c>
      <c r="F64" s="571">
        <v>23802.02</v>
      </c>
      <c r="G64" s="582"/>
      <c r="H64" s="574">
        <v>1332.7727272727273</v>
      </c>
      <c r="I64" s="570">
        <v>1688.69</v>
      </c>
      <c r="J64" s="571"/>
      <c r="K64" s="592">
        <v>322.06818181818181</v>
      </c>
      <c r="L64" s="590">
        <v>591.71</v>
      </c>
      <c r="M64" s="571"/>
      <c r="N64" s="592">
        <v>1043.159090909091</v>
      </c>
      <c r="O64" s="590">
        <v>1342</v>
      </c>
      <c r="P64" s="571"/>
      <c r="Q64" s="592">
        <v>17.236136363636362</v>
      </c>
      <c r="R64" s="590">
        <v>23.39</v>
      </c>
      <c r="S64" s="571"/>
    </row>
    <row r="65" spans="1:19" ht="16.5">
      <c r="A65" s="573" t="s">
        <v>237</v>
      </c>
      <c r="B65" s="574">
        <v>6674.916666666667</v>
      </c>
      <c r="C65" s="570">
        <v>8469.14</v>
      </c>
      <c r="D65" s="571"/>
      <c r="E65" s="584">
        <v>16986.904761904763</v>
      </c>
      <c r="F65" s="571">
        <v>22905.46</v>
      </c>
      <c r="G65" s="582"/>
      <c r="H65" s="574">
        <v>1400.6190476190477</v>
      </c>
      <c r="I65" s="570">
        <v>1692.77</v>
      </c>
      <c r="J65" s="571"/>
      <c r="K65" s="592">
        <v>352.28571428571428</v>
      </c>
      <c r="L65" s="590">
        <v>682.91</v>
      </c>
      <c r="M65" s="571"/>
      <c r="N65" s="592">
        <v>1124.0595238095239</v>
      </c>
      <c r="O65" s="590">
        <v>1369.89</v>
      </c>
      <c r="P65" s="571"/>
      <c r="Q65" s="592">
        <v>17.809880952380951</v>
      </c>
      <c r="R65" s="590">
        <v>26.54</v>
      </c>
      <c r="S65" s="571"/>
    </row>
    <row r="66" spans="1:19" ht="17.25" thickBot="1">
      <c r="A66" s="575" t="s">
        <v>238</v>
      </c>
      <c r="B66" s="576">
        <v>6980.8214285714284</v>
      </c>
      <c r="C66" s="577">
        <v>9146.67</v>
      </c>
      <c r="D66" s="578"/>
      <c r="E66" s="585">
        <v>17060.714285714286</v>
      </c>
      <c r="F66" s="578">
        <v>24107.26</v>
      </c>
      <c r="G66" s="586"/>
      <c r="H66" s="576">
        <v>1444.0952380952381</v>
      </c>
      <c r="I66" s="577">
        <v>1709.48</v>
      </c>
      <c r="J66" s="578"/>
      <c r="K66" s="593">
        <v>373.95238095238096</v>
      </c>
      <c r="L66" s="594">
        <v>755.12</v>
      </c>
      <c r="M66" s="578"/>
      <c r="N66" s="593">
        <v>1131.8214285714287</v>
      </c>
      <c r="O66" s="594">
        <v>1391.01</v>
      </c>
      <c r="P66" s="578"/>
      <c r="Q66" s="593">
        <v>17.672857142857143</v>
      </c>
      <c r="R66" s="594">
        <v>29.35</v>
      </c>
      <c r="S66" s="578"/>
    </row>
    <row r="67" spans="1:19">
      <c r="A67" s="4"/>
      <c r="B67" s="4"/>
      <c r="C67" s="4"/>
      <c r="D67" s="4"/>
      <c r="E67" s="4"/>
      <c r="F67" s="4"/>
      <c r="G67" s="4"/>
    </row>
    <row r="68" spans="1:19">
      <c r="A68" s="4"/>
      <c r="B68" s="4"/>
      <c r="C68" s="4"/>
      <c r="D68" s="4"/>
      <c r="E68" s="4"/>
      <c r="F68" s="4"/>
      <c r="G68" s="4"/>
    </row>
    <row r="69" spans="1:19">
      <c r="A69" s="4"/>
      <c r="B69" s="4"/>
      <c r="C69" s="4"/>
      <c r="D69" s="4"/>
      <c r="E69" s="4"/>
      <c r="F69" s="4"/>
      <c r="G69" s="4"/>
    </row>
    <row r="70" spans="1:19">
      <c r="A70" s="4"/>
      <c r="B70" s="4"/>
      <c r="C70" s="4"/>
      <c r="D70" s="4"/>
      <c r="E70" s="4"/>
      <c r="F70" s="4"/>
      <c r="G70" s="4"/>
    </row>
    <row r="71" spans="1:19">
      <c r="A71" s="4"/>
      <c r="B71" s="4"/>
      <c r="C71" s="4"/>
      <c r="D71" s="4"/>
      <c r="E71" s="4"/>
      <c r="F71" s="4"/>
      <c r="G71" s="4"/>
    </row>
    <row r="72" spans="1:19">
      <c r="A72" s="4"/>
      <c r="B72" s="4"/>
      <c r="C72" s="4"/>
      <c r="D72" s="4"/>
      <c r="E72" s="4"/>
      <c r="F72" s="4"/>
      <c r="G72" s="4"/>
    </row>
    <row r="73" spans="1:19">
      <c r="A73" s="4"/>
      <c r="B73" s="4"/>
      <c r="C73" s="4"/>
      <c r="D73" s="4"/>
      <c r="E73" s="4"/>
      <c r="F73" s="4"/>
      <c r="G73" s="4"/>
    </row>
    <row r="74" spans="1:19">
      <c r="A74" s="4"/>
      <c r="B74" s="4"/>
      <c r="C74" s="4"/>
      <c r="D74" s="4"/>
      <c r="E74" s="4"/>
      <c r="F74" s="4"/>
      <c r="G74" s="4"/>
    </row>
    <row r="75" spans="1:19">
      <c r="A75" s="4"/>
      <c r="B75" s="4"/>
      <c r="C75" s="4"/>
      <c r="D75" s="4"/>
      <c r="E75" s="4"/>
      <c r="F75" s="4"/>
      <c r="G75" s="4"/>
    </row>
    <row r="76" spans="1:19">
      <c r="A76" s="4"/>
      <c r="B76" s="4"/>
      <c r="C76" s="4"/>
      <c r="D76" s="4"/>
      <c r="E76" s="4"/>
      <c r="F76" s="4"/>
      <c r="G76" s="4"/>
    </row>
    <row r="77" spans="1:19">
      <c r="A77" s="4"/>
      <c r="B77" s="4"/>
      <c r="C77" s="4"/>
      <c r="D77" s="4"/>
      <c r="E77" s="4"/>
      <c r="F77" s="4"/>
      <c r="G77" s="4"/>
    </row>
    <row r="78" spans="1:19">
      <c r="A78" s="4"/>
      <c r="B78" s="4"/>
      <c r="C78" s="4"/>
      <c r="D78" s="4"/>
      <c r="E78" s="4"/>
      <c r="F78" s="4"/>
      <c r="G78" s="4"/>
    </row>
    <row r="79" spans="1:19">
      <c r="A79" s="4"/>
      <c r="B79" s="4"/>
      <c r="C79" s="4"/>
      <c r="D79" s="4"/>
      <c r="E79" s="4"/>
      <c r="F79" s="4"/>
      <c r="G79" s="4"/>
    </row>
    <row r="80" spans="1:19">
      <c r="A80" s="4"/>
      <c r="B80" s="4"/>
      <c r="C80" s="4"/>
      <c r="D80" s="4"/>
      <c r="E80" s="4"/>
      <c r="F80" s="4"/>
      <c r="G80" s="4"/>
    </row>
    <row r="81" spans="1:7">
      <c r="A81" s="4"/>
      <c r="B81" s="4"/>
      <c r="C81" s="4"/>
      <c r="D81" s="4"/>
      <c r="E81" s="4"/>
      <c r="F81" s="4"/>
      <c r="G81" s="4"/>
    </row>
    <row r="82" spans="1:7">
      <c r="A82" s="4"/>
      <c r="B82" s="4"/>
      <c r="C82" s="4"/>
      <c r="D82" s="4"/>
      <c r="E82" s="4"/>
      <c r="F82" s="4"/>
      <c r="G82" s="4"/>
    </row>
  </sheetData>
  <mergeCells count="7">
    <mergeCell ref="Q53:S53"/>
    <mergeCell ref="A53:A54"/>
    <mergeCell ref="B53:D53"/>
    <mergeCell ref="E53:G53"/>
    <mergeCell ref="N53:P53"/>
    <mergeCell ref="K53:M53"/>
    <mergeCell ref="H53:J5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5:M59"/>
  <sheetViews>
    <sheetView topLeftCell="A25" zoomScale="80" zoomScaleNormal="80" zoomScaleSheetLayoutView="85" workbookViewId="0">
      <selection activeCell="K60" sqref="K60"/>
    </sheetView>
  </sheetViews>
  <sheetFormatPr defaultRowHeight="12.75"/>
  <cols>
    <col min="1" max="1" width="17.140625" style="17" customWidth="1"/>
    <col min="2" max="2" width="14.28515625" style="17" customWidth="1"/>
    <col min="3" max="12" width="7.7109375" style="17" customWidth="1"/>
    <col min="13" max="13" width="10.28515625" style="17" customWidth="1"/>
    <col min="14" max="256" width="9.140625" style="17"/>
    <col min="257" max="257" width="17.140625" style="17" customWidth="1"/>
    <col min="258" max="258" width="14.28515625" style="17" customWidth="1"/>
    <col min="259" max="268" width="7.7109375" style="17" customWidth="1"/>
    <col min="269" max="269" width="10.28515625" style="17" customWidth="1"/>
    <col min="270" max="512" width="9.140625" style="17"/>
    <col min="513" max="513" width="17.140625" style="17" customWidth="1"/>
    <col min="514" max="514" width="14.28515625" style="17" customWidth="1"/>
    <col min="515" max="524" width="7.7109375" style="17" customWidth="1"/>
    <col min="525" max="525" width="10.28515625" style="17" customWidth="1"/>
    <col min="526" max="768" width="9.140625" style="17"/>
    <col min="769" max="769" width="17.140625" style="17" customWidth="1"/>
    <col min="770" max="770" width="14.28515625" style="17" customWidth="1"/>
    <col min="771" max="780" width="7.7109375" style="17" customWidth="1"/>
    <col min="781" max="781" width="10.28515625" style="17" customWidth="1"/>
    <col min="782" max="1024" width="9.140625" style="17"/>
    <col min="1025" max="1025" width="17.140625" style="17" customWidth="1"/>
    <col min="1026" max="1026" width="14.28515625" style="17" customWidth="1"/>
    <col min="1027" max="1036" width="7.7109375" style="17" customWidth="1"/>
    <col min="1037" max="1037" width="10.28515625" style="17" customWidth="1"/>
    <col min="1038" max="1280" width="9.140625" style="17"/>
    <col min="1281" max="1281" width="17.140625" style="17" customWidth="1"/>
    <col min="1282" max="1282" width="14.28515625" style="17" customWidth="1"/>
    <col min="1283" max="1292" width="7.7109375" style="17" customWidth="1"/>
    <col min="1293" max="1293" width="10.28515625" style="17" customWidth="1"/>
    <col min="1294" max="1536" width="9.140625" style="17"/>
    <col min="1537" max="1537" width="17.140625" style="17" customWidth="1"/>
    <col min="1538" max="1538" width="14.28515625" style="17" customWidth="1"/>
    <col min="1539" max="1548" width="7.7109375" style="17" customWidth="1"/>
    <col min="1549" max="1549" width="10.28515625" style="17" customWidth="1"/>
    <col min="1550" max="1792" width="9.140625" style="17"/>
    <col min="1793" max="1793" width="17.140625" style="17" customWidth="1"/>
    <col min="1794" max="1794" width="14.28515625" style="17" customWidth="1"/>
    <col min="1795" max="1804" width="7.7109375" style="17" customWidth="1"/>
    <col min="1805" max="1805" width="10.28515625" style="17" customWidth="1"/>
    <col min="1806" max="2048" width="9.140625" style="17"/>
    <col min="2049" max="2049" width="17.140625" style="17" customWidth="1"/>
    <col min="2050" max="2050" width="14.28515625" style="17" customWidth="1"/>
    <col min="2051" max="2060" width="7.7109375" style="17" customWidth="1"/>
    <col min="2061" max="2061" width="10.28515625" style="17" customWidth="1"/>
    <col min="2062" max="2304" width="9.140625" style="17"/>
    <col min="2305" max="2305" width="17.140625" style="17" customWidth="1"/>
    <col min="2306" max="2306" width="14.28515625" style="17" customWidth="1"/>
    <col min="2307" max="2316" width="7.7109375" style="17" customWidth="1"/>
    <col min="2317" max="2317" width="10.28515625" style="17" customWidth="1"/>
    <col min="2318" max="2560" width="9.140625" style="17"/>
    <col min="2561" max="2561" width="17.140625" style="17" customWidth="1"/>
    <col min="2562" max="2562" width="14.28515625" style="17" customWidth="1"/>
    <col min="2563" max="2572" width="7.7109375" style="17" customWidth="1"/>
    <col min="2573" max="2573" width="10.28515625" style="17" customWidth="1"/>
    <col min="2574" max="2816" width="9.140625" style="17"/>
    <col min="2817" max="2817" width="17.140625" style="17" customWidth="1"/>
    <col min="2818" max="2818" width="14.28515625" style="17" customWidth="1"/>
    <col min="2819" max="2828" width="7.7109375" style="17" customWidth="1"/>
    <col min="2829" max="2829" width="10.28515625" style="17" customWidth="1"/>
    <col min="2830" max="3072" width="9.140625" style="17"/>
    <col min="3073" max="3073" width="17.140625" style="17" customWidth="1"/>
    <col min="3074" max="3074" width="14.28515625" style="17" customWidth="1"/>
    <col min="3075" max="3084" width="7.7109375" style="17" customWidth="1"/>
    <col min="3085" max="3085" width="10.28515625" style="17" customWidth="1"/>
    <col min="3086" max="3328" width="9.140625" style="17"/>
    <col min="3329" max="3329" width="17.140625" style="17" customWidth="1"/>
    <col min="3330" max="3330" width="14.28515625" style="17" customWidth="1"/>
    <col min="3331" max="3340" width="7.7109375" style="17" customWidth="1"/>
    <col min="3341" max="3341" width="10.28515625" style="17" customWidth="1"/>
    <col min="3342" max="3584" width="9.140625" style="17"/>
    <col min="3585" max="3585" width="17.140625" style="17" customWidth="1"/>
    <col min="3586" max="3586" width="14.28515625" style="17" customWidth="1"/>
    <col min="3587" max="3596" width="7.7109375" style="17" customWidth="1"/>
    <col min="3597" max="3597" width="10.28515625" style="17" customWidth="1"/>
    <col min="3598" max="3840" width="9.140625" style="17"/>
    <col min="3841" max="3841" width="17.140625" style="17" customWidth="1"/>
    <col min="3842" max="3842" width="14.28515625" style="17" customWidth="1"/>
    <col min="3843" max="3852" width="7.7109375" style="17" customWidth="1"/>
    <col min="3853" max="3853" width="10.28515625" style="17" customWidth="1"/>
    <col min="3854" max="4096" width="9.140625" style="17"/>
    <col min="4097" max="4097" width="17.140625" style="17" customWidth="1"/>
    <col min="4098" max="4098" width="14.28515625" style="17" customWidth="1"/>
    <col min="4099" max="4108" width="7.7109375" style="17" customWidth="1"/>
    <col min="4109" max="4109" width="10.28515625" style="17" customWidth="1"/>
    <col min="4110" max="4352" width="9.140625" style="17"/>
    <col min="4353" max="4353" width="17.140625" style="17" customWidth="1"/>
    <col min="4354" max="4354" width="14.28515625" style="17" customWidth="1"/>
    <col min="4355" max="4364" width="7.7109375" style="17" customWidth="1"/>
    <col min="4365" max="4365" width="10.28515625" style="17" customWidth="1"/>
    <col min="4366" max="4608" width="9.140625" style="17"/>
    <col min="4609" max="4609" width="17.140625" style="17" customWidth="1"/>
    <col min="4610" max="4610" width="14.28515625" style="17" customWidth="1"/>
    <col min="4611" max="4620" width="7.7109375" style="17" customWidth="1"/>
    <col min="4621" max="4621" width="10.28515625" style="17" customWidth="1"/>
    <col min="4622" max="4864" width="9.140625" style="17"/>
    <col min="4865" max="4865" width="17.140625" style="17" customWidth="1"/>
    <col min="4866" max="4866" width="14.28515625" style="17" customWidth="1"/>
    <col min="4867" max="4876" width="7.7109375" style="17" customWidth="1"/>
    <col min="4877" max="4877" width="10.28515625" style="17" customWidth="1"/>
    <col min="4878" max="5120" width="9.140625" style="17"/>
    <col min="5121" max="5121" width="17.140625" style="17" customWidth="1"/>
    <col min="5122" max="5122" width="14.28515625" style="17" customWidth="1"/>
    <col min="5123" max="5132" width="7.7109375" style="17" customWidth="1"/>
    <col min="5133" max="5133" width="10.28515625" style="17" customWidth="1"/>
    <col min="5134" max="5376" width="9.140625" style="17"/>
    <col min="5377" max="5377" width="17.140625" style="17" customWidth="1"/>
    <col min="5378" max="5378" width="14.28515625" style="17" customWidth="1"/>
    <col min="5379" max="5388" width="7.7109375" style="17" customWidth="1"/>
    <col min="5389" max="5389" width="10.28515625" style="17" customWidth="1"/>
    <col min="5390" max="5632" width="9.140625" style="17"/>
    <col min="5633" max="5633" width="17.140625" style="17" customWidth="1"/>
    <col min="5634" max="5634" width="14.28515625" style="17" customWidth="1"/>
    <col min="5635" max="5644" width="7.7109375" style="17" customWidth="1"/>
    <col min="5645" max="5645" width="10.28515625" style="17" customWidth="1"/>
    <col min="5646" max="5888" width="9.140625" style="17"/>
    <col min="5889" max="5889" width="17.140625" style="17" customWidth="1"/>
    <col min="5890" max="5890" width="14.28515625" style="17" customWidth="1"/>
    <col min="5891" max="5900" width="7.7109375" style="17" customWidth="1"/>
    <col min="5901" max="5901" width="10.28515625" style="17" customWidth="1"/>
    <col min="5902" max="6144" width="9.140625" style="17"/>
    <col min="6145" max="6145" width="17.140625" style="17" customWidth="1"/>
    <col min="6146" max="6146" width="14.28515625" style="17" customWidth="1"/>
    <col min="6147" max="6156" width="7.7109375" style="17" customWidth="1"/>
    <col min="6157" max="6157" width="10.28515625" style="17" customWidth="1"/>
    <col min="6158" max="6400" width="9.140625" style="17"/>
    <col min="6401" max="6401" width="17.140625" style="17" customWidth="1"/>
    <col min="6402" max="6402" width="14.28515625" style="17" customWidth="1"/>
    <col min="6403" max="6412" width="7.7109375" style="17" customWidth="1"/>
    <col min="6413" max="6413" width="10.28515625" style="17" customWidth="1"/>
    <col min="6414" max="6656" width="9.140625" style="17"/>
    <col min="6657" max="6657" width="17.140625" style="17" customWidth="1"/>
    <col min="6658" max="6658" width="14.28515625" style="17" customWidth="1"/>
    <col min="6659" max="6668" width="7.7109375" style="17" customWidth="1"/>
    <col min="6669" max="6669" width="10.28515625" style="17" customWidth="1"/>
    <col min="6670" max="6912" width="9.140625" style="17"/>
    <col min="6913" max="6913" width="17.140625" style="17" customWidth="1"/>
    <col min="6914" max="6914" width="14.28515625" style="17" customWidth="1"/>
    <col min="6915" max="6924" width="7.7109375" style="17" customWidth="1"/>
    <col min="6925" max="6925" width="10.28515625" style="17" customWidth="1"/>
    <col min="6926" max="7168" width="9.140625" style="17"/>
    <col min="7169" max="7169" width="17.140625" style="17" customWidth="1"/>
    <col min="7170" max="7170" width="14.28515625" style="17" customWidth="1"/>
    <col min="7171" max="7180" width="7.7109375" style="17" customWidth="1"/>
    <col min="7181" max="7181" width="10.28515625" style="17" customWidth="1"/>
    <col min="7182" max="7424" width="9.140625" style="17"/>
    <col min="7425" max="7425" width="17.140625" style="17" customWidth="1"/>
    <col min="7426" max="7426" width="14.28515625" style="17" customWidth="1"/>
    <col min="7427" max="7436" width="7.7109375" style="17" customWidth="1"/>
    <col min="7437" max="7437" width="10.28515625" style="17" customWidth="1"/>
    <col min="7438" max="7680" width="9.140625" style="17"/>
    <col min="7681" max="7681" width="17.140625" style="17" customWidth="1"/>
    <col min="7682" max="7682" width="14.28515625" style="17" customWidth="1"/>
    <col min="7683" max="7692" width="7.7109375" style="17" customWidth="1"/>
    <col min="7693" max="7693" width="10.28515625" style="17" customWidth="1"/>
    <col min="7694" max="7936" width="9.140625" style="17"/>
    <col min="7937" max="7937" width="17.140625" style="17" customWidth="1"/>
    <col min="7938" max="7938" width="14.28515625" style="17" customWidth="1"/>
    <col min="7939" max="7948" width="7.7109375" style="17" customWidth="1"/>
    <col min="7949" max="7949" width="10.28515625" style="17" customWidth="1"/>
    <col min="7950" max="8192" width="9.140625" style="17"/>
    <col min="8193" max="8193" width="17.140625" style="17" customWidth="1"/>
    <col min="8194" max="8194" width="14.28515625" style="17" customWidth="1"/>
    <col min="8195" max="8204" width="7.7109375" style="17" customWidth="1"/>
    <col min="8205" max="8205" width="10.28515625" style="17" customWidth="1"/>
    <col min="8206" max="8448" width="9.140625" style="17"/>
    <col min="8449" max="8449" width="17.140625" style="17" customWidth="1"/>
    <col min="8450" max="8450" width="14.28515625" style="17" customWidth="1"/>
    <col min="8451" max="8460" width="7.7109375" style="17" customWidth="1"/>
    <col min="8461" max="8461" width="10.28515625" style="17" customWidth="1"/>
    <col min="8462" max="8704" width="9.140625" style="17"/>
    <col min="8705" max="8705" width="17.140625" style="17" customWidth="1"/>
    <col min="8706" max="8706" width="14.28515625" style="17" customWidth="1"/>
    <col min="8707" max="8716" width="7.7109375" style="17" customWidth="1"/>
    <col min="8717" max="8717" width="10.28515625" style="17" customWidth="1"/>
    <col min="8718" max="8960" width="9.140625" style="17"/>
    <col min="8961" max="8961" width="17.140625" style="17" customWidth="1"/>
    <col min="8962" max="8962" width="14.28515625" style="17" customWidth="1"/>
    <col min="8963" max="8972" width="7.7109375" style="17" customWidth="1"/>
    <col min="8973" max="8973" width="10.28515625" style="17" customWidth="1"/>
    <col min="8974" max="9216" width="9.140625" style="17"/>
    <col min="9217" max="9217" width="17.140625" style="17" customWidth="1"/>
    <col min="9218" max="9218" width="14.28515625" style="17" customWidth="1"/>
    <col min="9219" max="9228" width="7.7109375" style="17" customWidth="1"/>
    <col min="9229" max="9229" width="10.28515625" style="17" customWidth="1"/>
    <col min="9230" max="9472" width="9.140625" style="17"/>
    <col min="9473" max="9473" width="17.140625" style="17" customWidth="1"/>
    <col min="9474" max="9474" width="14.28515625" style="17" customWidth="1"/>
    <col min="9475" max="9484" width="7.7109375" style="17" customWidth="1"/>
    <col min="9485" max="9485" width="10.28515625" style="17" customWidth="1"/>
    <col min="9486" max="9728" width="9.140625" style="17"/>
    <col min="9729" max="9729" width="17.140625" style="17" customWidth="1"/>
    <col min="9730" max="9730" width="14.28515625" style="17" customWidth="1"/>
    <col min="9731" max="9740" width="7.7109375" style="17" customWidth="1"/>
    <col min="9741" max="9741" width="10.28515625" style="17" customWidth="1"/>
    <col min="9742" max="9984" width="9.140625" style="17"/>
    <col min="9985" max="9985" width="17.140625" style="17" customWidth="1"/>
    <col min="9986" max="9986" width="14.28515625" style="17" customWidth="1"/>
    <col min="9987" max="9996" width="7.7109375" style="17" customWidth="1"/>
    <col min="9997" max="9997" width="10.28515625" style="17" customWidth="1"/>
    <col min="9998" max="10240" width="9.140625" style="17"/>
    <col min="10241" max="10241" width="17.140625" style="17" customWidth="1"/>
    <col min="10242" max="10242" width="14.28515625" style="17" customWidth="1"/>
    <col min="10243" max="10252" width="7.7109375" style="17" customWidth="1"/>
    <col min="10253" max="10253" width="10.28515625" style="17" customWidth="1"/>
    <col min="10254" max="10496" width="9.140625" style="17"/>
    <col min="10497" max="10497" width="17.140625" style="17" customWidth="1"/>
    <col min="10498" max="10498" width="14.28515625" style="17" customWidth="1"/>
    <col min="10499" max="10508" width="7.7109375" style="17" customWidth="1"/>
    <col min="10509" max="10509" width="10.28515625" style="17" customWidth="1"/>
    <col min="10510" max="10752" width="9.140625" style="17"/>
    <col min="10753" max="10753" width="17.140625" style="17" customWidth="1"/>
    <col min="10754" max="10754" width="14.28515625" style="17" customWidth="1"/>
    <col min="10755" max="10764" width="7.7109375" style="17" customWidth="1"/>
    <col min="10765" max="10765" width="10.28515625" style="17" customWidth="1"/>
    <col min="10766" max="11008" width="9.140625" style="17"/>
    <col min="11009" max="11009" width="17.140625" style="17" customWidth="1"/>
    <col min="11010" max="11010" width="14.28515625" style="17" customWidth="1"/>
    <col min="11011" max="11020" width="7.7109375" style="17" customWidth="1"/>
    <col min="11021" max="11021" width="10.28515625" style="17" customWidth="1"/>
    <col min="11022" max="11264" width="9.140625" style="17"/>
    <col min="11265" max="11265" width="17.140625" style="17" customWidth="1"/>
    <col min="11266" max="11266" width="14.28515625" style="17" customWidth="1"/>
    <col min="11267" max="11276" width="7.7109375" style="17" customWidth="1"/>
    <col min="11277" max="11277" width="10.28515625" style="17" customWidth="1"/>
    <col min="11278" max="11520" width="9.140625" style="17"/>
    <col min="11521" max="11521" width="17.140625" style="17" customWidth="1"/>
    <col min="11522" max="11522" width="14.28515625" style="17" customWidth="1"/>
    <col min="11523" max="11532" width="7.7109375" style="17" customWidth="1"/>
    <col min="11533" max="11533" width="10.28515625" style="17" customWidth="1"/>
    <col min="11534" max="11776" width="9.140625" style="17"/>
    <col min="11777" max="11777" width="17.140625" style="17" customWidth="1"/>
    <col min="11778" max="11778" width="14.28515625" style="17" customWidth="1"/>
    <col min="11779" max="11788" width="7.7109375" style="17" customWidth="1"/>
    <col min="11789" max="11789" width="10.28515625" style="17" customWidth="1"/>
    <col min="11790" max="12032" width="9.140625" style="17"/>
    <col min="12033" max="12033" width="17.140625" style="17" customWidth="1"/>
    <col min="12034" max="12034" width="14.28515625" style="17" customWidth="1"/>
    <col min="12035" max="12044" width="7.7109375" style="17" customWidth="1"/>
    <col min="12045" max="12045" width="10.28515625" style="17" customWidth="1"/>
    <col min="12046" max="12288" width="9.140625" style="17"/>
    <col min="12289" max="12289" width="17.140625" style="17" customWidth="1"/>
    <col min="12290" max="12290" width="14.28515625" style="17" customWidth="1"/>
    <col min="12291" max="12300" width="7.7109375" style="17" customWidth="1"/>
    <col min="12301" max="12301" width="10.28515625" style="17" customWidth="1"/>
    <col min="12302" max="12544" width="9.140625" style="17"/>
    <col min="12545" max="12545" width="17.140625" style="17" customWidth="1"/>
    <col min="12546" max="12546" width="14.28515625" style="17" customWidth="1"/>
    <col min="12547" max="12556" width="7.7109375" style="17" customWidth="1"/>
    <col min="12557" max="12557" width="10.28515625" style="17" customWidth="1"/>
    <col min="12558" max="12800" width="9.140625" style="17"/>
    <col min="12801" max="12801" width="17.140625" style="17" customWidth="1"/>
    <col min="12802" max="12802" width="14.28515625" style="17" customWidth="1"/>
    <col min="12803" max="12812" width="7.7109375" style="17" customWidth="1"/>
    <col min="12813" max="12813" width="10.28515625" style="17" customWidth="1"/>
    <col min="12814" max="13056" width="9.140625" style="17"/>
    <col min="13057" max="13057" width="17.140625" style="17" customWidth="1"/>
    <col min="13058" max="13058" width="14.28515625" style="17" customWidth="1"/>
    <col min="13059" max="13068" width="7.7109375" style="17" customWidth="1"/>
    <col min="13069" max="13069" width="10.28515625" style="17" customWidth="1"/>
    <col min="13070" max="13312" width="9.140625" style="17"/>
    <col min="13313" max="13313" width="17.140625" style="17" customWidth="1"/>
    <col min="13314" max="13314" width="14.28515625" style="17" customWidth="1"/>
    <col min="13315" max="13324" width="7.7109375" style="17" customWidth="1"/>
    <col min="13325" max="13325" width="10.28515625" style="17" customWidth="1"/>
    <col min="13326" max="13568" width="9.140625" style="17"/>
    <col min="13569" max="13569" width="17.140625" style="17" customWidth="1"/>
    <col min="13570" max="13570" width="14.28515625" style="17" customWidth="1"/>
    <col min="13571" max="13580" width="7.7109375" style="17" customWidth="1"/>
    <col min="13581" max="13581" width="10.28515625" style="17" customWidth="1"/>
    <col min="13582" max="13824" width="9.140625" style="17"/>
    <col min="13825" max="13825" width="17.140625" style="17" customWidth="1"/>
    <col min="13826" max="13826" width="14.28515625" style="17" customWidth="1"/>
    <col min="13827" max="13836" width="7.7109375" style="17" customWidth="1"/>
    <col min="13837" max="13837" width="10.28515625" style="17" customWidth="1"/>
    <col min="13838" max="14080" width="9.140625" style="17"/>
    <col min="14081" max="14081" width="17.140625" style="17" customWidth="1"/>
    <col min="14082" max="14082" width="14.28515625" style="17" customWidth="1"/>
    <col min="14083" max="14092" width="7.7109375" style="17" customWidth="1"/>
    <col min="14093" max="14093" width="10.28515625" style="17" customWidth="1"/>
    <col min="14094" max="14336" width="9.140625" style="17"/>
    <col min="14337" max="14337" width="17.140625" style="17" customWidth="1"/>
    <col min="14338" max="14338" width="14.28515625" style="17" customWidth="1"/>
    <col min="14339" max="14348" width="7.7109375" style="17" customWidth="1"/>
    <col min="14349" max="14349" width="10.28515625" style="17" customWidth="1"/>
    <col min="14350" max="14592" width="9.140625" style="17"/>
    <col min="14593" max="14593" width="17.140625" style="17" customWidth="1"/>
    <col min="14594" max="14594" width="14.28515625" style="17" customWidth="1"/>
    <col min="14595" max="14604" width="7.7109375" style="17" customWidth="1"/>
    <col min="14605" max="14605" width="10.28515625" style="17" customWidth="1"/>
    <col min="14606" max="14848" width="9.140625" style="17"/>
    <col min="14849" max="14849" width="17.140625" style="17" customWidth="1"/>
    <col min="14850" max="14850" width="14.28515625" style="17" customWidth="1"/>
    <col min="14851" max="14860" width="7.7109375" style="17" customWidth="1"/>
    <col min="14861" max="14861" width="10.28515625" style="17" customWidth="1"/>
    <col min="14862" max="15104" width="9.140625" style="17"/>
    <col min="15105" max="15105" width="17.140625" style="17" customWidth="1"/>
    <col min="15106" max="15106" width="14.28515625" style="17" customWidth="1"/>
    <col min="15107" max="15116" width="7.7109375" style="17" customWidth="1"/>
    <col min="15117" max="15117" width="10.28515625" style="17" customWidth="1"/>
    <col min="15118" max="15360" width="9.140625" style="17"/>
    <col min="15361" max="15361" width="17.140625" style="17" customWidth="1"/>
    <col min="15362" max="15362" width="14.28515625" style="17" customWidth="1"/>
    <col min="15363" max="15372" width="7.7109375" style="17" customWidth="1"/>
    <col min="15373" max="15373" width="10.28515625" style="17" customWidth="1"/>
    <col min="15374" max="15616" width="9.140625" style="17"/>
    <col min="15617" max="15617" width="17.140625" style="17" customWidth="1"/>
    <col min="15618" max="15618" width="14.28515625" style="17" customWidth="1"/>
    <col min="15619" max="15628" width="7.7109375" style="17" customWidth="1"/>
    <col min="15629" max="15629" width="10.28515625" style="17" customWidth="1"/>
    <col min="15630" max="15872" width="9.140625" style="17"/>
    <col min="15873" max="15873" width="17.140625" style="17" customWidth="1"/>
    <col min="15874" max="15874" width="14.28515625" style="17" customWidth="1"/>
    <col min="15875" max="15884" width="7.7109375" style="17" customWidth="1"/>
    <col min="15885" max="15885" width="10.28515625" style="17" customWidth="1"/>
    <col min="15886" max="16128" width="9.140625" style="17"/>
    <col min="16129" max="16129" width="17.140625" style="17" customWidth="1"/>
    <col min="16130" max="16130" width="14.28515625" style="17" customWidth="1"/>
    <col min="16131" max="16140" width="7.7109375" style="17" customWidth="1"/>
    <col min="16141" max="16141" width="10.28515625" style="17" customWidth="1"/>
    <col min="16142" max="16384" width="9.140625" style="17"/>
  </cols>
  <sheetData>
    <row r="35" spans="1:13" ht="15" thickBot="1">
      <c r="A35" s="818" t="s">
        <v>242</v>
      </c>
      <c r="B35" s="818"/>
      <c r="C35" s="818"/>
      <c r="D35" s="818"/>
      <c r="E35" s="818"/>
      <c r="F35" s="818"/>
      <c r="G35" s="818"/>
      <c r="H35" s="818"/>
      <c r="I35" s="818"/>
      <c r="J35" s="818"/>
      <c r="K35" s="818"/>
      <c r="L35" s="818"/>
      <c r="M35" s="818"/>
    </row>
    <row r="36" spans="1:13" ht="12.75" customHeight="1">
      <c r="A36" s="834" t="s">
        <v>234</v>
      </c>
      <c r="B36" s="835"/>
      <c r="C36" s="838">
        <v>2007</v>
      </c>
      <c r="D36" s="838">
        <v>2008</v>
      </c>
      <c r="E36" s="838">
        <v>2009</v>
      </c>
      <c r="F36" s="838">
        <v>2010</v>
      </c>
      <c r="G36" s="840">
        <v>2011</v>
      </c>
      <c r="H36" s="840"/>
      <c r="I36" s="840"/>
      <c r="J36" s="840"/>
      <c r="K36" s="840"/>
      <c r="L36" s="840"/>
      <c r="M36" s="841" t="s">
        <v>446</v>
      </c>
    </row>
    <row r="37" spans="1:13">
      <c r="A37" s="836"/>
      <c r="B37" s="837"/>
      <c r="C37" s="839"/>
      <c r="D37" s="839"/>
      <c r="E37" s="839"/>
      <c r="F37" s="839"/>
      <c r="G37" s="416" t="s">
        <v>10</v>
      </c>
      <c r="H37" s="416" t="s">
        <v>11</v>
      </c>
      <c r="I37" s="416" t="s">
        <v>19</v>
      </c>
      <c r="J37" s="416" t="s">
        <v>12</v>
      </c>
      <c r="K37" s="416" t="s">
        <v>21</v>
      </c>
      <c r="L37" s="416" t="s">
        <v>22</v>
      </c>
      <c r="M37" s="842"/>
    </row>
    <row r="38" spans="1:13" ht="12.75" customHeight="1">
      <c r="A38" s="822" t="s">
        <v>295</v>
      </c>
      <c r="B38" s="823"/>
      <c r="C38" s="828">
        <v>109.16</v>
      </c>
      <c r="D38" s="828">
        <v>111.82</v>
      </c>
      <c r="E38" s="828">
        <v>107.7</v>
      </c>
      <c r="F38" s="829">
        <v>107.9</v>
      </c>
      <c r="G38" s="477">
        <v>101.9</v>
      </c>
      <c r="H38" s="477">
        <v>100.9</v>
      </c>
      <c r="I38" s="477">
        <v>100.7</v>
      </c>
      <c r="J38" s="477">
        <v>100.7</v>
      </c>
      <c r="K38" s="417"/>
      <c r="L38" s="417"/>
      <c r="M38" s="832">
        <v>104.4</v>
      </c>
    </row>
    <row r="39" spans="1:13" ht="12.75" customHeight="1">
      <c r="A39" s="824"/>
      <c r="B39" s="825"/>
      <c r="C39" s="812"/>
      <c r="D39" s="812"/>
      <c r="E39" s="812"/>
      <c r="F39" s="830"/>
      <c r="G39" s="418" t="s">
        <v>206</v>
      </c>
      <c r="H39" s="418" t="s">
        <v>219</v>
      </c>
      <c r="I39" s="418" t="s">
        <v>220</v>
      </c>
      <c r="J39" s="418" t="s">
        <v>221</v>
      </c>
      <c r="K39" s="418" t="s">
        <v>222</v>
      </c>
      <c r="L39" s="418" t="s">
        <v>223</v>
      </c>
      <c r="M39" s="832"/>
    </row>
    <row r="40" spans="1:13" ht="12.75" customHeight="1" thickBot="1">
      <c r="A40" s="826"/>
      <c r="B40" s="827"/>
      <c r="C40" s="813"/>
      <c r="D40" s="813"/>
      <c r="E40" s="813"/>
      <c r="F40" s="831"/>
      <c r="G40" s="419"/>
      <c r="H40" s="419"/>
      <c r="I40" s="419"/>
      <c r="J40" s="419"/>
      <c r="K40" s="419"/>
      <c r="L40" s="419"/>
      <c r="M40" s="833"/>
    </row>
    <row r="41" spans="1:13" ht="12.75" customHeight="1">
      <c r="A41" s="805" t="s">
        <v>235</v>
      </c>
      <c r="B41" s="806"/>
      <c r="C41" s="811">
        <v>108.52</v>
      </c>
      <c r="D41" s="811">
        <v>110.55</v>
      </c>
      <c r="E41" s="811">
        <v>107.4</v>
      </c>
      <c r="F41" s="814">
        <v>107.5</v>
      </c>
      <c r="G41" s="418" t="s">
        <v>10</v>
      </c>
      <c r="H41" s="418" t="s">
        <v>11</v>
      </c>
      <c r="I41" s="418" t="s">
        <v>19</v>
      </c>
      <c r="J41" s="418" t="s">
        <v>12</v>
      </c>
      <c r="K41" s="418" t="s">
        <v>21</v>
      </c>
      <c r="L41" s="418" t="s">
        <v>22</v>
      </c>
      <c r="M41" s="814">
        <v>103.9</v>
      </c>
    </row>
    <row r="42" spans="1:13" ht="12.75" customHeight="1">
      <c r="A42" s="807"/>
      <c r="B42" s="808"/>
      <c r="C42" s="812"/>
      <c r="D42" s="812"/>
      <c r="E42" s="812"/>
      <c r="F42" s="815"/>
      <c r="G42" s="477">
        <v>101.5</v>
      </c>
      <c r="H42" s="477">
        <v>101</v>
      </c>
      <c r="I42" s="477">
        <v>100.9</v>
      </c>
      <c r="J42" s="477">
        <v>100.5</v>
      </c>
      <c r="K42" s="477"/>
      <c r="L42" s="477"/>
      <c r="M42" s="815"/>
    </row>
    <row r="43" spans="1:13" ht="12.75" customHeight="1">
      <c r="A43" s="807"/>
      <c r="B43" s="808"/>
      <c r="C43" s="812"/>
      <c r="D43" s="812"/>
      <c r="E43" s="812"/>
      <c r="F43" s="815"/>
      <c r="G43" s="418" t="s">
        <v>206</v>
      </c>
      <c r="H43" s="418" t="s">
        <v>219</v>
      </c>
      <c r="I43" s="418" t="s">
        <v>220</v>
      </c>
      <c r="J43" s="418" t="s">
        <v>221</v>
      </c>
      <c r="K43" s="418" t="s">
        <v>222</v>
      </c>
      <c r="L43" s="418" t="s">
        <v>223</v>
      </c>
      <c r="M43" s="815"/>
    </row>
    <row r="44" spans="1:13" ht="12.75" customHeight="1" thickBot="1">
      <c r="A44" s="809"/>
      <c r="B44" s="810"/>
      <c r="C44" s="813"/>
      <c r="D44" s="813"/>
      <c r="E44" s="813"/>
      <c r="F44" s="816"/>
      <c r="G44" s="476"/>
      <c r="H44" s="476"/>
      <c r="I44" s="476"/>
      <c r="J44" s="476"/>
      <c r="K44" s="476"/>
      <c r="L44" s="476"/>
      <c r="M44" s="816"/>
    </row>
    <row r="45" spans="1:13" ht="12.75" customHeight="1">
      <c r="A45" s="805" t="s">
        <v>233</v>
      </c>
      <c r="B45" s="806"/>
      <c r="C45" s="811">
        <v>111.06</v>
      </c>
      <c r="D45" s="811">
        <v>115.57</v>
      </c>
      <c r="E45" s="811">
        <v>108.6</v>
      </c>
      <c r="F45" s="814">
        <v>109.1</v>
      </c>
      <c r="G45" s="420" t="s">
        <v>10</v>
      </c>
      <c r="H45" s="420" t="s">
        <v>11</v>
      </c>
      <c r="I45" s="420" t="s">
        <v>19</v>
      </c>
      <c r="J45" s="420" t="s">
        <v>12</v>
      </c>
      <c r="K45" s="420" t="s">
        <v>21</v>
      </c>
      <c r="L45" s="420" t="s">
        <v>22</v>
      </c>
      <c r="M45" s="814">
        <v>105.7</v>
      </c>
    </row>
    <row r="46" spans="1:13" ht="12.75" customHeight="1">
      <c r="A46" s="807"/>
      <c r="B46" s="808"/>
      <c r="C46" s="812"/>
      <c r="D46" s="812"/>
      <c r="E46" s="812"/>
      <c r="F46" s="815"/>
      <c r="G46" s="477">
        <v>103.2</v>
      </c>
      <c r="H46" s="477">
        <v>100.5</v>
      </c>
      <c r="I46" s="477">
        <v>100.4</v>
      </c>
      <c r="J46" s="477">
        <v>101.5</v>
      </c>
      <c r="K46" s="477"/>
      <c r="L46" s="477"/>
      <c r="M46" s="815"/>
    </row>
    <row r="47" spans="1:13" ht="12.75" customHeight="1">
      <c r="A47" s="807"/>
      <c r="B47" s="808"/>
      <c r="C47" s="812"/>
      <c r="D47" s="812"/>
      <c r="E47" s="812"/>
      <c r="F47" s="815"/>
      <c r="G47" s="418" t="s">
        <v>206</v>
      </c>
      <c r="H47" s="418" t="s">
        <v>219</v>
      </c>
      <c r="I47" s="418" t="s">
        <v>220</v>
      </c>
      <c r="J47" s="418" t="s">
        <v>221</v>
      </c>
      <c r="K47" s="418" t="s">
        <v>222</v>
      </c>
      <c r="L47" s="418" t="s">
        <v>223</v>
      </c>
      <c r="M47" s="815"/>
    </row>
    <row r="48" spans="1:13" ht="12.75" customHeight="1" thickBot="1">
      <c r="A48" s="809"/>
      <c r="B48" s="810"/>
      <c r="C48" s="813"/>
      <c r="D48" s="813"/>
      <c r="E48" s="813"/>
      <c r="F48" s="816"/>
      <c r="G48" s="476"/>
      <c r="H48" s="476"/>
      <c r="I48" s="476"/>
      <c r="J48" s="476"/>
      <c r="K48" s="476"/>
      <c r="L48" s="421"/>
      <c r="M48" s="817"/>
    </row>
    <row r="49" spans="1:13" ht="3.75" customHeight="1">
      <c r="A49" s="472"/>
      <c r="B49" s="473"/>
      <c r="C49" s="480"/>
      <c r="D49" s="480"/>
      <c r="E49" s="474"/>
      <c r="F49" s="474"/>
      <c r="G49" s="475"/>
      <c r="H49" s="475"/>
      <c r="I49" s="475"/>
      <c r="J49" s="475"/>
      <c r="K49" s="475"/>
      <c r="L49" s="474"/>
      <c r="M49" s="474"/>
    </row>
    <row r="51" spans="1:13" ht="13.5" customHeight="1" thickBot="1">
      <c r="A51" s="818" t="s">
        <v>447</v>
      </c>
      <c r="B51" s="818"/>
      <c r="C51" s="818"/>
      <c r="D51" s="818"/>
      <c r="E51" s="818"/>
      <c r="F51" s="818"/>
      <c r="G51" s="818"/>
      <c r="H51" s="818"/>
      <c r="I51" s="818"/>
      <c r="J51" s="818"/>
      <c r="K51" s="818"/>
      <c r="L51" s="818"/>
      <c r="M51" s="818"/>
    </row>
    <row r="52" spans="1:13" ht="13.5" thickBot="1">
      <c r="A52" s="819" t="s">
        <v>234</v>
      </c>
      <c r="B52" s="820"/>
      <c r="C52" s="802" t="s">
        <v>301</v>
      </c>
      <c r="D52" s="803"/>
      <c r="E52" s="803"/>
      <c r="F52" s="821"/>
      <c r="G52" s="802" t="s">
        <v>317</v>
      </c>
      <c r="H52" s="803"/>
      <c r="I52" s="803"/>
      <c r="J52" s="821"/>
      <c r="K52" s="802" t="s">
        <v>362</v>
      </c>
      <c r="L52" s="803"/>
      <c r="M52" s="804"/>
    </row>
    <row r="53" spans="1:13">
      <c r="A53" s="791" t="s">
        <v>236</v>
      </c>
      <c r="B53" s="792"/>
      <c r="C53" s="793">
        <v>112.3</v>
      </c>
      <c r="D53" s="794"/>
      <c r="E53" s="794"/>
      <c r="F53" s="795"/>
      <c r="G53" s="793">
        <v>105.8</v>
      </c>
      <c r="H53" s="794"/>
      <c r="I53" s="794"/>
      <c r="J53" s="795"/>
      <c r="K53" s="796">
        <v>108.5</v>
      </c>
      <c r="L53" s="797"/>
      <c r="M53" s="798"/>
    </row>
    <row r="54" spans="1:13">
      <c r="A54" s="783" t="s">
        <v>235</v>
      </c>
      <c r="B54" s="784"/>
      <c r="C54" s="785">
        <v>111.2</v>
      </c>
      <c r="D54" s="786"/>
      <c r="E54" s="786"/>
      <c r="F54" s="787"/>
      <c r="G54" s="785">
        <v>104.4</v>
      </c>
      <c r="H54" s="786"/>
      <c r="I54" s="786"/>
      <c r="J54" s="787"/>
      <c r="K54" s="788">
        <v>108.9</v>
      </c>
      <c r="L54" s="789"/>
      <c r="M54" s="790"/>
    </row>
    <row r="55" spans="1:13" ht="13.5" thickBot="1">
      <c r="A55" s="775" t="s">
        <v>233</v>
      </c>
      <c r="B55" s="776"/>
      <c r="C55" s="777">
        <v>115.6</v>
      </c>
      <c r="D55" s="778"/>
      <c r="E55" s="778"/>
      <c r="F55" s="779"/>
      <c r="G55" s="777">
        <v>109.6</v>
      </c>
      <c r="H55" s="778"/>
      <c r="I55" s="778"/>
      <c r="J55" s="779"/>
      <c r="K55" s="780">
        <v>107.4</v>
      </c>
      <c r="L55" s="781"/>
      <c r="M55" s="782"/>
    </row>
    <row r="56" spans="1:13" ht="15" thickBot="1">
      <c r="A56" s="799" t="s">
        <v>448</v>
      </c>
      <c r="B56" s="800"/>
      <c r="C56" s="800"/>
      <c r="D56" s="800"/>
      <c r="E56" s="800"/>
      <c r="F56" s="800"/>
      <c r="G56" s="800"/>
      <c r="H56" s="800"/>
      <c r="I56" s="800"/>
      <c r="J56" s="800"/>
      <c r="K56" s="800"/>
      <c r="L56" s="800"/>
      <c r="M56" s="801"/>
    </row>
    <row r="57" spans="1:13">
      <c r="A57" s="791" t="s">
        <v>236</v>
      </c>
      <c r="B57" s="792"/>
      <c r="C57" s="793">
        <v>112.7</v>
      </c>
      <c r="D57" s="794"/>
      <c r="E57" s="794"/>
      <c r="F57" s="795"/>
      <c r="G57" s="793">
        <v>106.2</v>
      </c>
      <c r="H57" s="794"/>
      <c r="I57" s="794"/>
      <c r="J57" s="795"/>
      <c r="K57" s="796">
        <v>108.4</v>
      </c>
      <c r="L57" s="797"/>
      <c r="M57" s="798"/>
    </row>
    <row r="58" spans="1:13">
      <c r="A58" s="783" t="s">
        <v>235</v>
      </c>
      <c r="B58" s="784"/>
      <c r="C58" s="785">
        <v>111.2</v>
      </c>
      <c r="D58" s="786"/>
      <c r="E58" s="786"/>
      <c r="F58" s="787"/>
      <c r="G58" s="785">
        <v>105.6</v>
      </c>
      <c r="H58" s="786"/>
      <c r="I58" s="786"/>
      <c r="J58" s="787"/>
      <c r="K58" s="788">
        <v>108.7</v>
      </c>
      <c r="L58" s="789"/>
      <c r="M58" s="790"/>
    </row>
    <row r="59" spans="1:13" ht="13.5" thickBot="1">
      <c r="A59" s="775" t="s">
        <v>233</v>
      </c>
      <c r="B59" s="776"/>
      <c r="C59" s="777">
        <v>116.7</v>
      </c>
      <c r="D59" s="778"/>
      <c r="E59" s="778"/>
      <c r="F59" s="779"/>
      <c r="G59" s="777">
        <v>107.6</v>
      </c>
      <c r="H59" s="778"/>
      <c r="I59" s="778"/>
      <c r="J59" s="779"/>
      <c r="K59" s="780">
        <v>107.7</v>
      </c>
      <c r="L59" s="781"/>
      <c r="M59" s="782"/>
    </row>
  </sheetData>
  <mergeCells count="56">
    <mergeCell ref="A35:M35"/>
    <mergeCell ref="A36:B37"/>
    <mergeCell ref="C36:C37"/>
    <mergeCell ref="D36:D37"/>
    <mergeCell ref="E36:E37"/>
    <mergeCell ref="F36:F37"/>
    <mergeCell ref="G36:L36"/>
    <mergeCell ref="M36:M37"/>
    <mergeCell ref="M41:M44"/>
    <mergeCell ref="A38:B40"/>
    <mergeCell ref="C38:C40"/>
    <mergeCell ref="D38:D40"/>
    <mergeCell ref="E38:E40"/>
    <mergeCell ref="F38:F40"/>
    <mergeCell ref="M38:M40"/>
    <mergeCell ref="A41:B44"/>
    <mergeCell ref="C41:C44"/>
    <mergeCell ref="D41:D44"/>
    <mergeCell ref="E41:E44"/>
    <mergeCell ref="F41:F44"/>
    <mergeCell ref="K52:M52"/>
    <mergeCell ref="A45:B48"/>
    <mergeCell ref="C45:C48"/>
    <mergeCell ref="D45:D48"/>
    <mergeCell ref="E45:E48"/>
    <mergeCell ref="F45:F48"/>
    <mergeCell ref="M45:M48"/>
    <mergeCell ref="A51:M51"/>
    <mergeCell ref="A52:B52"/>
    <mergeCell ref="C52:F52"/>
    <mergeCell ref="G52:J52"/>
    <mergeCell ref="A56:M56"/>
    <mergeCell ref="A57:B57"/>
    <mergeCell ref="C57:F57"/>
    <mergeCell ref="G57:J57"/>
    <mergeCell ref="K57:M57"/>
    <mergeCell ref="A55:B55"/>
    <mergeCell ref="C55:F55"/>
    <mergeCell ref="G55:J55"/>
    <mergeCell ref="K55:M55"/>
    <mergeCell ref="A53:B53"/>
    <mergeCell ref="C53:F53"/>
    <mergeCell ref="G53:J53"/>
    <mergeCell ref="K53:M53"/>
    <mergeCell ref="A54:B54"/>
    <mergeCell ref="C54:F54"/>
    <mergeCell ref="G54:J54"/>
    <mergeCell ref="K54:M54"/>
    <mergeCell ref="A59:B59"/>
    <mergeCell ref="C59:F59"/>
    <mergeCell ref="G59:J59"/>
    <mergeCell ref="K59:M59"/>
    <mergeCell ref="A58:B58"/>
    <mergeCell ref="C58:F58"/>
    <mergeCell ref="G58:J58"/>
    <mergeCell ref="K58:M58"/>
  </mergeCells>
  <pageMargins left="0.86614173228346458" right="0.47244094488188981" top="2.57" bottom="0.39370078740157483" header="0.51181102362204722" footer="0.27559055118110237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39"/>
  <sheetViews>
    <sheetView topLeftCell="A19" zoomScale="75" workbookViewId="0">
      <selection activeCell="T34" sqref="T34"/>
    </sheetView>
  </sheetViews>
  <sheetFormatPr defaultColWidth="4.5703125" defaultRowHeight="15.75"/>
  <cols>
    <col min="1" max="1" width="3.7109375" style="23" customWidth="1"/>
    <col min="2" max="2" width="3.85546875" style="28" customWidth="1"/>
    <col min="3" max="3" width="5.42578125" style="28" customWidth="1"/>
    <col min="4" max="4" width="4.28515625" style="28" customWidth="1"/>
    <col min="5" max="8" width="4.7109375" style="23" customWidth="1"/>
    <col min="9" max="9" width="4.85546875" style="23" customWidth="1"/>
    <col min="10" max="11" width="4.28515625" style="23" customWidth="1"/>
    <col min="12" max="12" width="5.42578125" style="23" customWidth="1"/>
    <col min="13" max="13" width="5.5703125" style="23" customWidth="1"/>
    <col min="14" max="14" width="5.28515625" style="23" customWidth="1"/>
    <col min="15" max="15" width="6" style="23" customWidth="1"/>
    <col min="16" max="16" width="4.85546875" style="23" customWidth="1"/>
    <col min="17" max="17" width="5.140625" style="23" customWidth="1"/>
    <col min="18" max="18" width="4.42578125" style="23" customWidth="1"/>
    <col min="19" max="19" width="5.7109375" style="23" customWidth="1"/>
    <col min="20" max="20" width="5" style="23" customWidth="1"/>
    <col min="21" max="21" width="3.5703125" style="23" customWidth="1"/>
    <col min="22" max="228" width="4.28515625" style="23" customWidth="1"/>
    <col min="229" max="16384" width="4.5703125" style="23"/>
  </cols>
  <sheetData>
    <row r="1" spans="1:47" ht="15" customHeight="1">
      <c r="A1" s="875" t="s">
        <v>449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5"/>
    </row>
    <row r="2" spans="1:47" ht="12.75" customHeight="1" thickBot="1">
      <c r="A2" s="159"/>
      <c r="B2" s="159"/>
      <c r="C2" s="159"/>
      <c r="D2" s="159"/>
      <c r="E2" s="159"/>
      <c r="S2" s="922" t="s">
        <v>215</v>
      </c>
      <c r="T2" s="922"/>
      <c r="U2" s="922"/>
    </row>
    <row r="3" spans="1:47" ht="27.75" customHeight="1" thickBot="1">
      <c r="A3" s="923" t="s">
        <v>23</v>
      </c>
      <c r="B3" s="924"/>
      <c r="C3" s="924"/>
      <c r="D3" s="924"/>
      <c r="E3" s="925"/>
      <c r="F3" s="926" t="s">
        <v>174</v>
      </c>
      <c r="G3" s="927"/>
      <c r="H3" s="926" t="s">
        <v>69</v>
      </c>
      <c r="I3" s="927"/>
      <c r="J3" s="926" t="s">
        <v>70</v>
      </c>
      <c r="K3" s="927"/>
      <c r="L3" s="932" t="s">
        <v>25</v>
      </c>
      <c r="M3" s="933"/>
      <c r="N3" s="932" t="s">
        <v>87</v>
      </c>
      <c r="O3" s="933"/>
      <c r="P3" s="926" t="s">
        <v>24</v>
      </c>
      <c r="Q3" s="927"/>
      <c r="R3" s="926" t="s">
        <v>26</v>
      </c>
      <c r="S3" s="927"/>
      <c r="T3" s="926" t="s">
        <v>27</v>
      </c>
      <c r="U3" s="927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7" ht="31.5" customHeight="1">
      <c r="A4" s="733" t="s">
        <v>211</v>
      </c>
      <c r="B4" s="939"/>
      <c r="C4" s="939"/>
      <c r="D4" s="939"/>
      <c r="E4" s="940"/>
      <c r="F4" s="941" t="s">
        <v>28</v>
      </c>
      <c r="G4" s="942"/>
      <c r="H4" s="928">
        <v>22</v>
      </c>
      <c r="I4" s="929"/>
      <c r="J4" s="928">
        <v>17</v>
      </c>
      <c r="K4" s="929"/>
      <c r="L4" s="928">
        <v>13</v>
      </c>
      <c r="M4" s="929"/>
      <c r="N4" s="934">
        <v>13.28</v>
      </c>
      <c r="O4" s="935"/>
      <c r="P4" s="928">
        <v>25</v>
      </c>
      <c r="Q4" s="929"/>
      <c r="R4" s="928">
        <v>14</v>
      </c>
      <c r="S4" s="929"/>
      <c r="T4" s="928">
        <v>16.5</v>
      </c>
      <c r="U4" s="929"/>
    </row>
    <row r="5" spans="1:47" ht="32.25" customHeight="1">
      <c r="A5" s="734" t="s">
        <v>29</v>
      </c>
      <c r="B5" s="916"/>
      <c r="C5" s="916"/>
      <c r="D5" s="916"/>
      <c r="E5" s="917"/>
      <c r="F5" s="918" t="s">
        <v>30</v>
      </c>
      <c r="G5" s="919"/>
      <c r="H5" s="920">
        <v>440.63</v>
      </c>
      <c r="I5" s="921"/>
      <c r="J5" s="915">
        <v>327.35000000000002</v>
      </c>
      <c r="K5" s="867"/>
      <c r="L5" s="915">
        <v>178.41</v>
      </c>
      <c r="M5" s="867"/>
      <c r="N5" s="915">
        <v>248.67</v>
      </c>
      <c r="O5" s="867"/>
      <c r="P5" s="915">
        <v>356.1</v>
      </c>
      <c r="Q5" s="867"/>
      <c r="R5" s="915">
        <v>227.2</v>
      </c>
      <c r="S5" s="867"/>
      <c r="T5" s="915">
        <v>426.8</v>
      </c>
      <c r="U5" s="867"/>
    </row>
    <row r="6" spans="1:47" ht="30.75" customHeight="1">
      <c r="A6" s="936" t="s">
        <v>31</v>
      </c>
      <c r="B6" s="865"/>
      <c r="C6" s="865"/>
      <c r="D6" s="865"/>
      <c r="E6" s="937"/>
      <c r="F6" s="918" t="s">
        <v>216</v>
      </c>
      <c r="G6" s="919"/>
      <c r="H6" s="920">
        <v>29.37</v>
      </c>
      <c r="I6" s="921"/>
      <c r="J6" s="915">
        <v>31.1</v>
      </c>
      <c r="K6" s="867"/>
      <c r="L6" s="920">
        <v>22.64</v>
      </c>
      <c r="M6" s="921"/>
      <c r="N6" s="920">
        <v>24.88</v>
      </c>
      <c r="O6" s="921"/>
      <c r="P6" s="930">
        <v>21.2</v>
      </c>
      <c r="Q6" s="931"/>
      <c r="R6" s="930">
        <v>46.4</v>
      </c>
      <c r="S6" s="931"/>
      <c r="T6" s="915">
        <v>35.6</v>
      </c>
      <c r="U6" s="867"/>
    </row>
    <row r="7" spans="1:47" ht="30.75" customHeight="1">
      <c r="A7" s="734" t="s">
        <v>32</v>
      </c>
      <c r="B7" s="916"/>
      <c r="C7" s="916"/>
      <c r="D7" s="916"/>
      <c r="E7" s="917"/>
      <c r="F7" s="918" t="s">
        <v>30</v>
      </c>
      <c r="G7" s="919"/>
      <c r="H7" s="920">
        <v>215.66</v>
      </c>
      <c r="I7" s="921"/>
      <c r="J7" s="915">
        <v>256.98</v>
      </c>
      <c r="K7" s="867"/>
      <c r="L7" s="915">
        <v>316.13</v>
      </c>
      <c r="M7" s="867"/>
      <c r="N7" s="920">
        <v>276.29000000000002</v>
      </c>
      <c r="O7" s="921"/>
      <c r="P7" s="915">
        <v>500.4</v>
      </c>
      <c r="Q7" s="867"/>
      <c r="R7" s="915">
        <v>500.7</v>
      </c>
      <c r="S7" s="867"/>
      <c r="T7" s="915">
        <v>518.70000000000005</v>
      </c>
      <c r="U7" s="867"/>
    </row>
    <row r="8" spans="1:47" ht="30.75" customHeight="1" thickBot="1">
      <c r="A8" s="735" t="s">
        <v>210</v>
      </c>
      <c r="B8" s="909"/>
      <c r="C8" s="909"/>
      <c r="D8" s="909"/>
      <c r="E8" s="910"/>
      <c r="F8" s="911" t="s">
        <v>33</v>
      </c>
      <c r="G8" s="912"/>
      <c r="H8" s="893">
        <v>116</v>
      </c>
      <c r="I8" s="894"/>
      <c r="J8" s="893">
        <v>106</v>
      </c>
      <c r="K8" s="894"/>
      <c r="L8" s="893">
        <v>106</v>
      </c>
      <c r="M8" s="894"/>
      <c r="N8" s="913">
        <v>106.77</v>
      </c>
      <c r="O8" s="914"/>
      <c r="P8" s="907">
        <v>311.60000000000002</v>
      </c>
      <c r="Q8" s="908"/>
      <c r="R8" s="893">
        <v>159.80000000000001</v>
      </c>
      <c r="S8" s="894"/>
      <c r="T8" s="893">
        <v>155.80000000000001</v>
      </c>
      <c r="U8" s="894"/>
    </row>
    <row r="9" spans="1:47" ht="15.75" customHeight="1">
      <c r="A9" s="159"/>
      <c r="B9" s="159"/>
      <c r="C9" s="159"/>
      <c r="D9" s="159"/>
      <c r="E9" s="159"/>
    </row>
    <row r="10" spans="1:47" ht="15" customHeight="1" thickBot="1">
      <c r="A10" s="875" t="s">
        <v>6</v>
      </c>
      <c r="B10" s="895"/>
      <c r="C10" s="895"/>
      <c r="D10" s="895"/>
      <c r="E10" s="895"/>
      <c r="F10" s="895"/>
      <c r="G10" s="895"/>
      <c r="H10" s="895"/>
      <c r="I10" s="895"/>
      <c r="J10" s="895"/>
      <c r="K10" s="895"/>
      <c r="L10" s="895"/>
      <c r="M10" s="895"/>
      <c r="N10" s="895"/>
      <c r="O10" s="895"/>
      <c r="P10" s="895"/>
      <c r="Q10" s="895"/>
      <c r="R10" s="895"/>
      <c r="S10" s="895"/>
    </row>
    <row r="11" spans="1:47" ht="15" customHeight="1" thickBot="1">
      <c r="A11" s="896"/>
      <c r="B11" s="897"/>
      <c r="C11" s="898"/>
      <c r="D11" s="899" t="s">
        <v>450</v>
      </c>
      <c r="E11" s="900"/>
      <c r="F11" s="900"/>
      <c r="G11" s="901"/>
      <c r="H11" s="902" t="s">
        <v>451</v>
      </c>
      <c r="I11" s="900"/>
      <c r="J11" s="900"/>
      <c r="K11" s="903"/>
      <c r="L11" s="904" t="s">
        <v>452</v>
      </c>
      <c r="M11" s="905"/>
      <c r="N11" s="905"/>
      <c r="O11" s="906"/>
      <c r="P11" s="899" t="s">
        <v>453</v>
      </c>
      <c r="Q11" s="900"/>
      <c r="R11" s="900"/>
      <c r="S11" s="901"/>
    </row>
    <row r="12" spans="1:47" ht="15" customHeight="1">
      <c r="A12" s="943" t="s">
        <v>35</v>
      </c>
      <c r="B12" s="944"/>
      <c r="C12" s="945"/>
      <c r="D12" s="946">
        <v>22</v>
      </c>
      <c r="E12" s="947"/>
      <c r="F12" s="947"/>
      <c r="G12" s="948"/>
      <c r="H12" s="949" t="s">
        <v>337</v>
      </c>
      <c r="I12" s="950"/>
      <c r="J12" s="950"/>
      <c r="K12" s="951"/>
      <c r="L12" s="952" t="s">
        <v>335</v>
      </c>
      <c r="M12" s="953"/>
      <c r="N12" s="953"/>
      <c r="O12" s="954"/>
      <c r="P12" s="946" t="s">
        <v>390</v>
      </c>
      <c r="Q12" s="947"/>
      <c r="R12" s="947"/>
      <c r="S12" s="948"/>
    </row>
    <row r="13" spans="1:47" ht="15" customHeight="1">
      <c r="A13" s="881" t="s">
        <v>212</v>
      </c>
      <c r="B13" s="882"/>
      <c r="C13" s="883"/>
      <c r="D13" s="872">
        <v>24</v>
      </c>
      <c r="E13" s="873"/>
      <c r="F13" s="873"/>
      <c r="G13" s="874"/>
      <c r="H13" s="872" t="s">
        <v>338</v>
      </c>
      <c r="I13" s="873"/>
      <c r="J13" s="873"/>
      <c r="K13" s="874"/>
      <c r="L13" s="869" t="s">
        <v>454</v>
      </c>
      <c r="M13" s="870"/>
      <c r="N13" s="870"/>
      <c r="O13" s="871"/>
      <c r="P13" s="872" t="s">
        <v>391</v>
      </c>
      <c r="Q13" s="873"/>
      <c r="R13" s="873"/>
      <c r="S13" s="874"/>
    </row>
    <row r="14" spans="1:47" ht="15" customHeight="1">
      <c r="A14" s="881" t="s">
        <v>213</v>
      </c>
      <c r="B14" s="882"/>
      <c r="C14" s="883"/>
      <c r="D14" s="872">
        <v>27</v>
      </c>
      <c r="E14" s="873"/>
      <c r="F14" s="873"/>
      <c r="G14" s="874"/>
      <c r="H14" s="872" t="s">
        <v>339</v>
      </c>
      <c r="I14" s="873"/>
      <c r="J14" s="873"/>
      <c r="K14" s="874"/>
      <c r="L14" s="869" t="s">
        <v>455</v>
      </c>
      <c r="M14" s="870"/>
      <c r="N14" s="870"/>
      <c r="O14" s="871"/>
      <c r="P14" s="872" t="s">
        <v>392</v>
      </c>
      <c r="Q14" s="873"/>
      <c r="R14" s="873"/>
      <c r="S14" s="874"/>
    </row>
    <row r="15" spans="1:47" ht="15" customHeight="1" thickBot="1">
      <c r="A15" s="884" t="s">
        <v>36</v>
      </c>
      <c r="B15" s="885"/>
      <c r="C15" s="886"/>
      <c r="D15" s="887">
        <v>23</v>
      </c>
      <c r="E15" s="888"/>
      <c r="F15" s="888"/>
      <c r="G15" s="889"/>
      <c r="H15" s="887">
        <v>30</v>
      </c>
      <c r="I15" s="888"/>
      <c r="J15" s="888"/>
      <c r="K15" s="889"/>
      <c r="L15" s="890" t="s">
        <v>393</v>
      </c>
      <c r="M15" s="891"/>
      <c r="N15" s="891"/>
      <c r="O15" s="892"/>
      <c r="P15" s="887" t="s">
        <v>421</v>
      </c>
      <c r="Q15" s="888"/>
      <c r="R15" s="888"/>
      <c r="S15" s="889"/>
    </row>
    <row r="16" spans="1:47" ht="9.75" customHeight="1">
      <c r="A16" s="43"/>
      <c r="B16" s="43"/>
      <c r="C16" s="43"/>
      <c r="D16" s="43"/>
      <c r="E16" s="43"/>
    </row>
    <row r="17" spans="1:34" ht="16.5" customHeight="1" thickBot="1">
      <c r="A17" s="875" t="s">
        <v>309</v>
      </c>
      <c r="B17" s="875"/>
      <c r="C17" s="875"/>
      <c r="D17" s="875"/>
      <c r="E17" s="875"/>
      <c r="F17" s="875"/>
      <c r="G17" s="875"/>
      <c r="H17" s="875"/>
      <c r="I17" s="875"/>
      <c r="J17" s="875"/>
      <c r="K17" s="875"/>
      <c r="L17" s="875"/>
      <c r="M17" s="875"/>
      <c r="N17" s="875"/>
      <c r="O17" s="875"/>
      <c r="P17" s="875"/>
      <c r="Q17" s="875"/>
      <c r="R17" s="875"/>
      <c r="S17" s="875"/>
    </row>
    <row r="18" spans="1:34" ht="15" customHeight="1">
      <c r="A18" s="876" t="s">
        <v>209</v>
      </c>
      <c r="B18" s="877"/>
      <c r="C18" s="877"/>
      <c r="D18" s="877" t="s">
        <v>38</v>
      </c>
      <c r="E18" s="877"/>
      <c r="F18" s="877"/>
      <c r="G18" s="877"/>
      <c r="H18" s="879" t="s">
        <v>280</v>
      </c>
      <c r="I18" s="879"/>
      <c r="J18" s="879"/>
      <c r="K18" s="879"/>
      <c r="L18" s="879"/>
      <c r="M18" s="879"/>
      <c r="N18" s="879"/>
      <c r="O18" s="879"/>
      <c r="P18" s="879"/>
      <c r="Q18" s="879"/>
      <c r="R18" s="879"/>
      <c r="S18" s="880"/>
    </row>
    <row r="19" spans="1:34">
      <c r="A19" s="878"/>
      <c r="B19" s="850"/>
      <c r="C19" s="850"/>
      <c r="D19" s="850"/>
      <c r="E19" s="850"/>
      <c r="F19" s="850"/>
      <c r="G19" s="850"/>
      <c r="H19" s="851" t="s">
        <v>37</v>
      </c>
      <c r="I19" s="851"/>
      <c r="J19" s="851"/>
      <c r="K19" s="851"/>
      <c r="L19" s="850" t="s">
        <v>207</v>
      </c>
      <c r="M19" s="850"/>
      <c r="N19" s="850"/>
      <c r="O19" s="850"/>
      <c r="P19" s="851" t="s">
        <v>208</v>
      </c>
      <c r="Q19" s="851"/>
      <c r="R19" s="851"/>
      <c r="S19" s="852"/>
    </row>
    <row r="20" spans="1:34" ht="15.75" customHeight="1">
      <c r="A20" s="955" t="s">
        <v>342</v>
      </c>
      <c r="B20" s="956"/>
      <c r="C20" s="956"/>
      <c r="D20" s="957">
        <v>30.47</v>
      </c>
      <c r="E20" s="957"/>
      <c r="F20" s="957"/>
      <c r="G20" s="957"/>
      <c r="H20" s="958" t="s">
        <v>349</v>
      </c>
      <c r="I20" s="958"/>
      <c r="J20" s="958"/>
      <c r="K20" s="958"/>
      <c r="L20" s="959" t="s">
        <v>352</v>
      </c>
      <c r="M20" s="959"/>
      <c r="N20" s="959"/>
      <c r="O20" s="959"/>
      <c r="P20" s="958" t="s">
        <v>183</v>
      </c>
      <c r="Q20" s="958"/>
      <c r="R20" s="958"/>
      <c r="S20" s="960"/>
    </row>
    <row r="21" spans="1:34" ht="15.75" customHeight="1">
      <c r="A21" s="853" t="s">
        <v>327</v>
      </c>
      <c r="B21" s="854"/>
      <c r="C21" s="854"/>
      <c r="D21" s="868">
        <v>29.66</v>
      </c>
      <c r="E21" s="868"/>
      <c r="F21" s="868"/>
      <c r="G21" s="868"/>
      <c r="H21" s="851" t="s">
        <v>384</v>
      </c>
      <c r="I21" s="851"/>
      <c r="J21" s="851"/>
      <c r="K21" s="851"/>
      <c r="L21" s="850" t="s">
        <v>385</v>
      </c>
      <c r="M21" s="850"/>
      <c r="N21" s="850"/>
      <c r="O21" s="850"/>
      <c r="P21" s="851" t="s">
        <v>386</v>
      </c>
      <c r="Q21" s="851"/>
      <c r="R21" s="851"/>
      <c r="S21" s="852"/>
    </row>
    <row r="22" spans="1:34" ht="15.75" customHeight="1">
      <c r="A22" s="853" t="s">
        <v>18</v>
      </c>
      <c r="B22" s="854"/>
      <c r="C22" s="854"/>
      <c r="D22" s="868">
        <v>28.94</v>
      </c>
      <c r="E22" s="868"/>
      <c r="F22" s="868"/>
      <c r="G22" s="868"/>
      <c r="H22" s="851" t="s">
        <v>398</v>
      </c>
      <c r="I22" s="851"/>
      <c r="J22" s="851"/>
      <c r="K22" s="851"/>
      <c r="L22" s="850" t="s">
        <v>399</v>
      </c>
      <c r="M22" s="850"/>
      <c r="N22" s="850"/>
      <c r="O22" s="850"/>
      <c r="P22" s="851" t="s">
        <v>400</v>
      </c>
      <c r="Q22" s="851"/>
      <c r="R22" s="851"/>
      <c r="S22" s="852"/>
    </row>
    <row r="23" spans="1:34" ht="15.75" customHeight="1">
      <c r="A23" s="853" t="s">
        <v>19</v>
      </c>
      <c r="B23" s="854"/>
      <c r="C23" s="854"/>
      <c r="D23" s="868">
        <v>28.42</v>
      </c>
      <c r="E23" s="868"/>
      <c r="F23" s="868"/>
      <c r="G23" s="868"/>
      <c r="H23" s="851" t="s">
        <v>422</v>
      </c>
      <c r="I23" s="851"/>
      <c r="J23" s="851"/>
      <c r="K23" s="851"/>
      <c r="L23" s="850" t="s">
        <v>423</v>
      </c>
      <c r="M23" s="850"/>
      <c r="N23" s="850"/>
      <c r="O23" s="850"/>
      <c r="P23" s="851" t="s">
        <v>424</v>
      </c>
      <c r="Q23" s="851"/>
      <c r="R23" s="851"/>
      <c r="S23" s="852"/>
    </row>
    <row r="24" spans="1:34" ht="15.75" customHeight="1" thickBot="1">
      <c r="A24" s="847" t="s">
        <v>20</v>
      </c>
      <c r="B24" s="848"/>
      <c r="C24" s="848"/>
      <c r="D24" s="843">
        <v>27.5</v>
      </c>
      <c r="E24" s="843"/>
      <c r="F24" s="843"/>
      <c r="G24" s="843"/>
      <c r="H24" s="844" t="s">
        <v>458</v>
      </c>
      <c r="I24" s="844"/>
      <c r="J24" s="844"/>
      <c r="K24" s="844"/>
      <c r="L24" s="845" t="s">
        <v>456</v>
      </c>
      <c r="M24" s="845"/>
      <c r="N24" s="845"/>
      <c r="O24" s="845"/>
      <c r="P24" s="844" t="s">
        <v>457</v>
      </c>
      <c r="Q24" s="844"/>
      <c r="R24" s="844"/>
      <c r="S24" s="846"/>
    </row>
    <row r="25" spans="1:34" ht="15.75" customHeight="1" thickBot="1">
      <c r="A25" s="938" t="s">
        <v>308</v>
      </c>
      <c r="B25" s="938"/>
      <c r="C25" s="938"/>
      <c r="D25" s="938"/>
      <c r="E25" s="938"/>
      <c r="F25" s="938"/>
      <c r="G25" s="938"/>
      <c r="H25" s="938"/>
      <c r="I25" s="938"/>
      <c r="J25" s="938"/>
      <c r="K25" s="938"/>
      <c r="L25" s="938"/>
      <c r="M25" s="938"/>
      <c r="N25" s="938"/>
      <c r="O25" s="938"/>
      <c r="P25" s="938"/>
      <c r="Q25" s="938"/>
      <c r="R25" s="938"/>
      <c r="S25" s="938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 ht="16.5" customHeight="1">
      <c r="A26" s="876" t="s">
        <v>209</v>
      </c>
      <c r="B26" s="877"/>
      <c r="C26" s="877"/>
      <c r="D26" s="877" t="s">
        <v>38</v>
      </c>
      <c r="E26" s="877"/>
      <c r="F26" s="877"/>
      <c r="G26" s="877"/>
      <c r="H26" s="879" t="s">
        <v>280</v>
      </c>
      <c r="I26" s="879"/>
      <c r="J26" s="879"/>
      <c r="K26" s="879"/>
      <c r="L26" s="879"/>
      <c r="M26" s="879"/>
      <c r="N26" s="879"/>
      <c r="O26" s="879"/>
      <c r="P26" s="879"/>
      <c r="Q26" s="879"/>
      <c r="R26" s="879"/>
      <c r="S26" s="880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>
      <c r="A27" s="878"/>
      <c r="B27" s="850"/>
      <c r="C27" s="850"/>
      <c r="D27" s="850"/>
      <c r="E27" s="850"/>
      <c r="F27" s="850"/>
      <c r="G27" s="850"/>
      <c r="H27" s="851" t="s">
        <v>37</v>
      </c>
      <c r="I27" s="851"/>
      <c r="J27" s="851"/>
      <c r="K27" s="851"/>
      <c r="L27" s="850" t="s">
        <v>207</v>
      </c>
      <c r="M27" s="850"/>
      <c r="N27" s="850"/>
      <c r="O27" s="850"/>
      <c r="P27" s="851" t="s">
        <v>208</v>
      </c>
      <c r="Q27" s="851"/>
      <c r="R27" s="851"/>
      <c r="S27" s="85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>
      <c r="A28" s="955" t="s">
        <v>342</v>
      </c>
      <c r="B28" s="956"/>
      <c r="C28" s="956"/>
      <c r="D28" s="959">
        <v>40.33</v>
      </c>
      <c r="E28" s="959"/>
      <c r="F28" s="959"/>
      <c r="G28" s="959"/>
      <c r="H28" s="958" t="s">
        <v>350</v>
      </c>
      <c r="I28" s="958"/>
      <c r="J28" s="958"/>
      <c r="K28" s="958"/>
      <c r="L28" s="959" t="s">
        <v>351</v>
      </c>
      <c r="M28" s="959"/>
      <c r="N28" s="959"/>
      <c r="O28" s="959"/>
      <c r="P28" s="958" t="s">
        <v>183</v>
      </c>
      <c r="Q28" s="958"/>
      <c r="R28" s="958"/>
      <c r="S28" s="960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ht="16.5" customHeight="1">
      <c r="A29" s="853" t="s">
        <v>327</v>
      </c>
      <c r="B29" s="854"/>
      <c r="C29" s="854"/>
      <c r="D29" s="850">
        <v>40.64</v>
      </c>
      <c r="E29" s="850"/>
      <c r="F29" s="850"/>
      <c r="G29" s="850"/>
      <c r="H29" s="851" t="s">
        <v>387</v>
      </c>
      <c r="I29" s="851"/>
      <c r="J29" s="851"/>
      <c r="K29" s="851"/>
      <c r="L29" s="850" t="s">
        <v>388</v>
      </c>
      <c r="M29" s="850"/>
      <c r="N29" s="850"/>
      <c r="O29" s="850"/>
      <c r="P29" s="851" t="s">
        <v>389</v>
      </c>
      <c r="Q29" s="851"/>
      <c r="R29" s="851"/>
      <c r="S29" s="85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ht="16.5" customHeight="1">
      <c r="A30" s="853" t="s">
        <v>18</v>
      </c>
      <c r="B30" s="854"/>
      <c r="C30" s="854"/>
      <c r="D30" s="858">
        <v>40</v>
      </c>
      <c r="E30" s="859"/>
      <c r="F30" s="859"/>
      <c r="G30" s="860"/>
      <c r="H30" s="861" t="s">
        <v>401</v>
      </c>
      <c r="I30" s="862"/>
      <c r="J30" s="862"/>
      <c r="K30" s="863"/>
      <c r="L30" s="864" t="s">
        <v>402</v>
      </c>
      <c r="M30" s="865"/>
      <c r="N30" s="865"/>
      <c r="O30" s="866"/>
      <c r="P30" s="861" t="s">
        <v>403</v>
      </c>
      <c r="Q30" s="862"/>
      <c r="R30" s="862"/>
      <c r="S30" s="867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ht="16.5" customHeight="1">
      <c r="A31" s="853" t="s">
        <v>19</v>
      </c>
      <c r="B31" s="854"/>
      <c r="C31" s="854"/>
      <c r="D31" s="857">
        <v>40.020000000000003</v>
      </c>
      <c r="E31" s="857"/>
      <c r="F31" s="857"/>
      <c r="G31" s="857"/>
      <c r="H31" s="851" t="s">
        <v>425</v>
      </c>
      <c r="I31" s="851"/>
      <c r="J31" s="851"/>
      <c r="K31" s="851"/>
      <c r="L31" s="850" t="s">
        <v>426</v>
      </c>
      <c r="M31" s="850"/>
      <c r="N31" s="850"/>
      <c r="O31" s="850"/>
      <c r="P31" s="851" t="s">
        <v>427</v>
      </c>
      <c r="Q31" s="851"/>
      <c r="R31" s="851"/>
      <c r="S31" s="85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ht="16.5" customHeight="1" thickBot="1">
      <c r="A32" s="847" t="s">
        <v>20</v>
      </c>
      <c r="B32" s="848"/>
      <c r="C32" s="848"/>
      <c r="D32" s="849">
        <v>40.81</v>
      </c>
      <c r="E32" s="849"/>
      <c r="F32" s="849"/>
      <c r="G32" s="849"/>
      <c r="H32" s="844" t="s">
        <v>459</v>
      </c>
      <c r="I32" s="844"/>
      <c r="J32" s="844"/>
      <c r="K32" s="844"/>
      <c r="L32" s="845" t="s">
        <v>460</v>
      </c>
      <c r="M32" s="845"/>
      <c r="N32" s="845"/>
      <c r="O32" s="845"/>
      <c r="P32" s="844" t="s">
        <v>461</v>
      </c>
      <c r="Q32" s="844"/>
      <c r="R32" s="844"/>
      <c r="S32" s="846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4" ht="23.25" customHeight="1">
      <c r="A33" s="856" t="s">
        <v>307</v>
      </c>
      <c r="B33" s="856"/>
      <c r="C33" s="856"/>
      <c r="D33" s="856"/>
      <c r="E33" s="856"/>
      <c r="F33" s="856"/>
      <c r="G33" s="856"/>
      <c r="H33" s="856"/>
      <c r="I33" s="856"/>
      <c r="J33" s="856"/>
      <c r="K33" s="856"/>
      <c r="L33" s="856"/>
      <c r="M33" s="856"/>
      <c r="N33" s="856"/>
      <c r="O33" s="856"/>
      <c r="P33" s="856"/>
      <c r="Q33" s="856"/>
      <c r="R33" s="856"/>
      <c r="S33" s="856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ht="258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ht="18.75">
      <c r="A35" s="217"/>
      <c r="B35" s="128"/>
      <c r="C35" s="129"/>
      <c r="D35" s="129"/>
      <c r="E35" s="129"/>
      <c r="F35" s="130"/>
      <c r="G35" s="131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18.75">
      <c r="A36" s="217"/>
      <c r="B36" s="128"/>
      <c r="C36" s="129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855"/>
      <c r="P36" s="855"/>
      <c r="Q36" s="855"/>
      <c r="R36" s="855"/>
      <c r="S36" s="855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:34" ht="10.5" customHeight="1">
      <c r="A37" s="128"/>
      <c r="B37" s="128"/>
      <c r="C37" s="129"/>
      <c r="D37" s="129"/>
      <c r="E37" s="129"/>
      <c r="F37" s="130"/>
      <c r="G37" s="131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34" ht="15.75" customHeight="1">
      <c r="A38" s="128"/>
      <c r="B38" s="128"/>
      <c r="C38" s="129"/>
      <c r="D38" s="129"/>
      <c r="E38" s="129"/>
      <c r="F38" s="130"/>
      <c r="G38" s="13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1:34" ht="18.75">
      <c r="A39" s="37"/>
      <c r="B39" s="38"/>
      <c r="C39" s="38"/>
      <c r="D39" s="3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Q39" s="37"/>
      <c r="R39" s="37"/>
      <c r="S39" s="37"/>
    </row>
  </sheetData>
  <mergeCells count="148">
    <mergeCell ref="A20:C20"/>
    <mergeCell ref="D20:G20"/>
    <mergeCell ref="H20:K20"/>
    <mergeCell ref="L20:O20"/>
    <mergeCell ref="P20:S20"/>
    <mergeCell ref="P31:S31"/>
    <mergeCell ref="A23:C23"/>
    <mergeCell ref="D23:G23"/>
    <mergeCell ref="H23:K23"/>
    <mergeCell ref="L23:O23"/>
    <mergeCell ref="D26:G27"/>
    <mergeCell ref="H27:K27"/>
    <mergeCell ref="L27:O27"/>
    <mergeCell ref="P27:S27"/>
    <mergeCell ref="H26:S26"/>
    <mergeCell ref="A28:C28"/>
    <mergeCell ref="D28:G28"/>
    <mergeCell ref="H28:K28"/>
    <mergeCell ref="L28:O28"/>
    <mergeCell ref="P28:S28"/>
    <mergeCell ref="P23:S23"/>
    <mergeCell ref="A21:C21"/>
    <mergeCell ref="D21:G21"/>
    <mergeCell ref="H21:K21"/>
    <mergeCell ref="P4:Q4"/>
    <mergeCell ref="H19:K19"/>
    <mergeCell ref="A25:S25"/>
    <mergeCell ref="A26:C27"/>
    <mergeCell ref="A4:E4"/>
    <mergeCell ref="F4:G4"/>
    <mergeCell ref="H4:I4"/>
    <mergeCell ref="J4:K4"/>
    <mergeCell ref="F5:G5"/>
    <mergeCell ref="H5:I5"/>
    <mergeCell ref="J5:K5"/>
    <mergeCell ref="J6:K6"/>
    <mergeCell ref="L6:M6"/>
    <mergeCell ref="N6:O6"/>
    <mergeCell ref="A5:E5"/>
    <mergeCell ref="R6:S6"/>
    <mergeCell ref="A12:C12"/>
    <mergeCell ref="D12:G12"/>
    <mergeCell ref="H12:K12"/>
    <mergeCell ref="L12:O12"/>
    <mergeCell ref="P12:S12"/>
    <mergeCell ref="A13:C13"/>
    <mergeCell ref="D13:G13"/>
    <mergeCell ref="H13:K13"/>
    <mergeCell ref="A1:U1"/>
    <mergeCell ref="S2:U2"/>
    <mergeCell ref="A3:E3"/>
    <mergeCell ref="F3:G3"/>
    <mergeCell ref="H3:I3"/>
    <mergeCell ref="J3:K3"/>
    <mergeCell ref="R4:S4"/>
    <mergeCell ref="T4:U4"/>
    <mergeCell ref="P6:Q6"/>
    <mergeCell ref="L3:M3"/>
    <mergeCell ref="N3:O3"/>
    <mergeCell ref="P3:Q3"/>
    <mergeCell ref="R3:S3"/>
    <mergeCell ref="T3:U3"/>
    <mergeCell ref="P5:Q5"/>
    <mergeCell ref="R5:S5"/>
    <mergeCell ref="L5:M5"/>
    <mergeCell ref="N5:O5"/>
    <mergeCell ref="L4:M4"/>
    <mergeCell ref="N4:O4"/>
    <mergeCell ref="T5:U5"/>
    <mergeCell ref="A6:E6"/>
    <mergeCell ref="F6:G6"/>
    <mergeCell ref="H6:I6"/>
    <mergeCell ref="T6:U6"/>
    <mergeCell ref="A7:E7"/>
    <mergeCell ref="F7:G7"/>
    <mergeCell ref="H7:I7"/>
    <mergeCell ref="J7:K7"/>
    <mergeCell ref="L7:M7"/>
    <mergeCell ref="N7:O7"/>
    <mergeCell ref="P7:Q7"/>
    <mergeCell ref="R7:S7"/>
    <mergeCell ref="T7:U7"/>
    <mergeCell ref="T8:U8"/>
    <mergeCell ref="A10:S10"/>
    <mergeCell ref="A11:C11"/>
    <mergeCell ref="D11:G11"/>
    <mergeCell ref="H11:K11"/>
    <mergeCell ref="L11:O11"/>
    <mergeCell ref="P8:Q8"/>
    <mergeCell ref="R8:S8"/>
    <mergeCell ref="P11:S11"/>
    <mergeCell ref="A8:E8"/>
    <mergeCell ref="F8:G8"/>
    <mergeCell ref="H8:I8"/>
    <mergeCell ref="J8:K8"/>
    <mergeCell ref="L8:M8"/>
    <mergeCell ref="N8:O8"/>
    <mergeCell ref="L13:O13"/>
    <mergeCell ref="P13:S13"/>
    <mergeCell ref="A17:S17"/>
    <mergeCell ref="A18:C19"/>
    <mergeCell ref="D18:G19"/>
    <mergeCell ref="H18:S18"/>
    <mergeCell ref="A14:C14"/>
    <mergeCell ref="D14:G14"/>
    <mergeCell ref="H14:K14"/>
    <mergeCell ref="L14:O14"/>
    <mergeCell ref="P14:S14"/>
    <mergeCell ref="A15:C15"/>
    <mergeCell ref="P19:S19"/>
    <mergeCell ref="D15:G15"/>
    <mergeCell ref="H15:K15"/>
    <mergeCell ref="L15:O15"/>
    <mergeCell ref="P15:S15"/>
    <mergeCell ref="L19:O19"/>
    <mergeCell ref="L21:O21"/>
    <mergeCell ref="P21:S21"/>
    <mergeCell ref="A29:C29"/>
    <mergeCell ref="D29:G29"/>
    <mergeCell ref="H29:K29"/>
    <mergeCell ref="L29:O29"/>
    <mergeCell ref="P29:S29"/>
    <mergeCell ref="O36:S36"/>
    <mergeCell ref="A33:S33"/>
    <mergeCell ref="A31:C31"/>
    <mergeCell ref="D31:G31"/>
    <mergeCell ref="H31:K31"/>
    <mergeCell ref="L31:O31"/>
    <mergeCell ref="A30:C30"/>
    <mergeCell ref="D30:G30"/>
    <mergeCell ref="H30:K30"/>
    <mergeCell ref="L30:O30"/>
    <mergeCell ref="P30:S30"/>
    <mergeCell ref="A22:C22"/>
    <mergeCell ref="D22:G22"/>
    <mergeCell ref="H22:K22"/>
    <mergeCell ref="L22:O22"/>
    <mergeCell ref="P22:S22"/>
    <mergeCell ref="A24:C24"/>
    <mergeCell ref="D24:G24"/>
    <mergeCell ref="H24:K24"/>
    <mergeCell ref="L24:O24"/>
    <mergeCell ref="P24:S24"/>
    <mergeCell ref="A32:C32"/>
    <mergeCell ref="D32:G32"/>
    <mergeCell ref="H32:K32"/>
    <mergeCell ref="L32:O32"/>
    <mergeCell ref="P32:S32"/>
  </mergeCells>
  <printOptions horizontalCentered="1"/>
  <pageMargins left="0.31496062992125984" right="0.59055118110236227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35"/>
  <sheetViews>
    <sheetView tabSelected="1" zoomScale="70" zoomScaleNormal="70" workbookViewId="0">
      <selection activeCell="A15" sqref="A15:G15"/>
    </sheetView>
  </sheetViews>
  <sheetFormatPr defaultRowHeight="12.75"/>
  <cols>
    <col min="1" max="1" width="42.140625" style="2" bestFit="1" customWidth="1"/>
    <col min="2" max="2" width="7.7109375" style="2" bestFit="1" customWidth="1"/>
    <col min="3" max="3" width="14.85546875" style="49" bestFit="1" customWidth="1"/>
    <col min="4" max="4" width="14.85546875" style="49" customWidth="1"/>
    <col min="5" max="5" width="14.85546875" style="2" bestFit="1" customWidth="1"/>
    <col min="6" max="7" width="17.85546875" style="2" customWidth="1"/>
    <col min="8" max="16384" width="9.140625" style="2"/>
  </cols>
  <sheetData>
    <row r="1" spans="1:9" ht="22.5">
      <c r="A1" s="657" t="s">
        <v>271</v>
      </c>
      <c r="B1" s="657"/>
      <c r="C1" s="657"/>
      <c r="D1" s="657"/>
      <c r="E1" s="657"/>
      <c r="F1" s="657"/>
      <c r="G1" s="657"/>
    </row>
    <row r="2" spans="1:9" ht="32.25" customHeight="1" thickBot="1">
      <c r="A2" s="186"/>
      <c r="B2" s="186"/>
      <c r="C2" s="186"/>
      <c r="D2" s="667"/>
      <c r="E2" s="668"/>
      <c r="F2" s="668"/>
      <c r="G2" s="233"/>
    </row>
    <row r="3" spans="1:9" ht="39" thickBot="1">
      <c r="A3" s="658" t="s">
        <v>111</v>
      </c>
      <c r="B3" s="660" t="s">
        <v>58</v>
      </c>
      <c r="C3" s="665" t="s">
        <v>106</v>
      </c>
      <c r="D3" s="666"/>
      <c r="E3" s="666"/>
      <c r="F3" s="187" t="s">
        <v>248</v>
      </c>
      <c r="G3" s="193"/>
    </row>
    <row r="4" spans="1:9" ht="39" thickBot="1">
      <c r="A4" s="659"/>
      <c r="B4" s="661"/>
      <c r="C4" s="202" t="s">
        <v>311</v>
      </c>
      <c r="D4" s="203" t="s">
        <v>345</v>
      </c>
      <c r="E4" s="204" t="s">
        <v>355</v>
      </c>
      <c r="F4" s="231" t="s">
        <v>345</v>
      </c>
    </row>
    <row r="5" spans="1:9" ht="20.25" thickBot="1">
      <c r="A5" s="216" t="s">
        <v>476</v>
      </c>
      <c r="B5" s="198" t="s">
        <v>42</v>
      </c>
      <c r="C5" s="205">
        <v>177479</v>
      </c>
      <c r="D5" s="205">
        <v>176024</v>
      </c>
      <c r="E5" s="184">
        <f>D5-C5</f>
        <v>-1455</v>
      </c>
      <c r="F5" s="662">
        <v>34352</v>
      </c>
      <c r="I5" s="74"/>
    </row>
    <row r="6" spans="1:9" ht="19.5" hidden="1" customHeight="1">
      <c r="A6" s="97" t="s">
        <v>250</v>
      </c>
      <c r="B6" s="206" t="s">
        <v>42</v>
      </c>
      <c r="C6" s="155"/>
      <c r="D6" s="155"/>
      <c r="E6" s="185">
        <f>D6-C6</f>
        <v>0</v>
      </c>
      <c r="F6" s="663"/>
    </row>
    <row r="7" spans="1:9" ht="17.25" hidden="1" thickBot="1">
      <c r="A7" s="19" t="s">
        <v>217</v>
      </c>
      <c r="B7" s="207" t="s">
        <v>42</v>
      </c>
      <c r="C7" s="156">
        <v>1083</v>
      </c>
      <c r="D7" s="156">
        <v>1083</v>
      </c>
      <c r="E7" s="157">
        <f>D7-C7</f>
        <v>0</v>
      </c>
      <c r="F7" s="664"/>
    </row>
    <row r="8" spans="1:9" ht="19.5" customHeight="1">
      <c r="A8" s="208" t="s">
        <v>112</v>
      </c>
      <c r="B8" s="198"/>
      <c r="C8" s="184"/>
      <c r="D8" s="184"/>
      <c r="E8" s="212"/>
      <c r="F8" s="232"/>
      <c r="H8" s="74"/>
    </row>
    <row r="9" spans="1:9" ht="20.25" customHeight="1" thickBot="1">
      <c r="A9" s="209" t="s">
        <v>108</v>
      </c>
      <c r="B9" s="206" t="s">
        <v>42</v>
      </c>
      <c r="C9" s="185">
        <v>3591</v>
      </c>
      <c r="D9" s="185">
        <v>4348</v>
      </c>
      <c r="E9" s="213">
        <f>D9-C9</f>
        <v>757</v>
      </c>
      <c r="F9" s="200">
        <v>768</v>
      </c>
      <c r="H9" s="74"/>
    </row>
    <row r="10" spans="1:9" ht="18.75" customHeight="1">
      <c r="A10" s="199" t="s">
        <v>113</v>
      </c>
      <c r="B10" s="198"/>
      <c r="C10" s="98"/>
      <c r="D10" s="98"/>
      <c r="E10" s="214"/>
      <c r="F10" s="8"/>
    </row>
    <row r="11" spans="1:9" ht="20.25" customHeight="1" thickBot="1">
      <c r="A11" s="209" t="s">
        <v>108</v>
      </c>
      <c r="B11" s="206" t="s">
        <v>42</v>
      </c>
      <c r="C11" s="185">
        <v>6752</v>
      </c>
      <c r="D11" s="185">
        <v>6996</v>
      </c>
      <c r="E11" s="215">
        <f>D11-C11</f>
        <v>244</v>
      </c>
      <c r="F11" s="201">
        <v>1350</v>
      </c>
    </row>
    <row r="12" spans="1:9" ht="18.75" customHeight="1">
      <c r="A12" s="210" t="s">
        <v>105</v>
      </c>
      <c r="B12" s="198"/>
      <c r="C12" s="98"/>
      <c r="D12" s="98"/>
      <c r="E12" s="212"/>
      <c r="F12" s="232"/>
    </row>
    <row r="13" spans="1:9" ht="19.5" customHeight="1" thickBot="1">
      <c r="A13" s="211" t="s">
        <v>108</v>
      </c>
      <c r="B13" s="188" t="s">
        <v>42</v>
      </c>
      <c r="C13" s="157">
        <f>C9-C11</f>
        <v>-3161</v>
      </c>
      <c r="D13" s="157">
        <f>D9-D11</f>
        <v>-2648</v>
      </c>
      <c r="E13" s="158">
        <f>D13-C13</f>
        <v>513</v>
      </c>
      <c r="F13" s="157">
        <f>F9-F11</f>
        <v>-582</v>
      </c>
    </row>
    <row r="14" spans="1:9" ht="45" customHeight="1">
      <c r="A14" s="678" t="s">
        <v>483</v>
      </c>
      <c r="B14" s="678"/>
      <c r="C14" s="678"/>
      <c r="D14" s="678"/>
      <c r="E14" s="678"/>
      <c r="F14" s="678"/>
      <c r="G14" s="678"/>
    </row>
    <row r="15" spans="1:9" ht="18" customHeight="1">
      <c r="A15" s="678" t="s">
        <v>429</v>
      </c>
      <c r="B15" s="679"/>
      <c r="C15" s="679"/>
      <c r="D15" s="679"/>
      <c r="E15" s="679"/>
      <c r="F15" s="679"/>
      <c r="G15" s="679"/>
    </row>
    <row r="16" spans="1:9" ht="25.5" customHeight="1" thickBot="1">
      <c r="A16" s="190"/>
      <c r="B16" s="189"/>
      <c r="C16" s="189"/>
      <c r="D16" s="189"/>
      <c r="E16" s="189"/>
      <c r="F16" s="189"/>
      <c r="G16" s="189"/>
    </row>
    <row r="17" spans="1:7" ht="39" thickBot="1">
      <c r="A17" s="671" t="s">
        <v>111</v>
      </c>
      <c r="B17" s="673"/>
      <c r="C17" s="675" t="s">
        <v>106</v>
      </c>
      <c r="D17" s="676"/>
      <c r="E17" s="676"/>
      <c r="F17" s="677"/>
      <c r="G17" s="276" t="s">
        <v>248</v>
      </c>
    </row>
    <row r="18" spans="1:7" ht="39" thickBot="1">
      <c r="A18" s="672"/>
      <c r="B18" s="674"/>
      <c r="C18" s="277" t="s">
        <v>442</v>
      </c>
      <c r="D18" s="275" t="s">
        <v>345</v>
      </c>
      <c r="E18" s="278" t="s">
        <v>443</v>
      </c>
      <c r="F18" s="276" t="s">
        <v>466</v>
      </c>
      <c r="G18" s="275" t="s">
        <v>443</v>
      </c>
    </row>
    <row r="19" spans="1:7" ht="19.5" customHeight="1" thickBot="1">
      <c r="A19" s="633" t="s">
        <v>50</v>
      </c>
      <c r="B19" s="630" t="s">
        <v>42</v>
      </c>
      <c r="C19" s="279">
        <v>812</v>
      </c>
      <c r="D19" s="274">
        <v>2472</v>
      </c>
      <c r="E19" s="274" t="s">
        <v>467</v>
      </c>
      <c r="F19" s="274">
        <v>8</v>
      </c>
      <c r="G19" s="201">
        <v>185</v>
      </c>
    </row>
    <row r="20" spans="1:7" ht="20.25" customHeight="1" thickBot="1">
      <c r="A20" s="281" t="s">
        <v>51</v>
      </c>
      <c r="B20" s="634" t="s">
        <v>42</v>
      </c>
      <c r="C20" s="280">
        <v>435</v>
      </c>
      <c r="D20" s="274">
        <v>1278</v>
      </c>
      <c r="E20" s="274" t="s">
        <v>468</v>
      </c>
      <c r="F20" s="274">
        <v>24</v>
      </c>
      <c r="G20" s="282">
        <v>129</v>
      </c>
    </row>
    <row r="21" spans="1:7" ht="18.75" customHeight="1">
      <c r="A21" s="199" t="s">
        <v>288</v>
      </c>
      <c r="B21" s="673" t="s">
        <v>42</v>
      </c>
      <c r="C21" s="669">
        <f>C19-C20</f>
        <v>377</v>
      </c>
      <c r="D21" s="669">
        <f>D19-D20</f>
        <v>1194</v>
      </c>
      <c r="E21" s="669">
        <v>361</v>
      </c>
      <c r="F21" s="662">
        <f>E21-C21</f>
        <v>-16</v>
      </c>
      <c r="G21" s="669">
        <f>G19-G20</f>
        <v>56</v>
      </c>
    </row>
    <row r="22" spans="1:7" ht="17.25" thickBot="1">
      <c r="A22" s="635" t="s">
        <v>108</v>
      </c>
      <c r="B22" s="674"/>
      <c r="C22" s="670"/>
      <c r="D22" s="670"/>
      <c r="E22" s="670"/>
      <c r="F22" s="664"/>
      <c r="G22" s="670"/>
    </row>
    <row r="23" spans="1:7" ht="19.5" customHeight="1" thickBot="1">
      <c r="A23" s="636" t="s">
        <v>109</v>
      </c>
      <c r="B23" s="630"/>
      <c r="C23" s="274">
        <v>613</v>
      </c>
      <c r="D23" s="274">
        <v>1982</v>
      </c>
      <c r="E23" s="274">
        <v>621</v>
      </c>
      <c r="F23" s="274">
        <f>E23-C23</f>
        <v>8</v>
      </c>
      <c r="G23" s="282">
        <v>81</v>
      </c>
    </row>
    <row r="24" spans="1:7" ht="20.25" customHeight="1" thickBot="1">
      <c r="A24" s="637" t="s">
        <v>110</v>
      </c>
      <c r="B24" s="634"/>
      <c r="C24" s="274">
        <v>453</v>
      </c>
      <c r="D24" s="274">
        <v>1314</v>
      </c>
      <c r="E24" s="274">
        <v>472</v>
      </c>
      <c r="F24" s="274">
        <f>E24-C24</f>
        <v>19</v>
      </c>
      <c r="G24" s="282">
        <v>78</v>
      </c>
    </row>
    <row r="25" spans="1:7" ht="15.75" customHeight="1">
      <c r="A25" s="51" t="s">
        <v>469</v>
      </c>
    </row>
    <row r="35" ht="12" customHeight="1"/>
  </sheetData>
  <mergeCells count="17">
    <mergeCell ref="G21:G22"/>
    <mergeCell ref="A17:A18"/>
    <mergeCell ref="B17:B18"/>
    <mergeCell ref="C17:F17"/>
    <mergeCell ref="A14:G14"/>
    <mergeCell ref="B21:B22"/>
    <mergeCell ref="C21:C22"/>
    <mergeCell ref="D21:D22"/>
    <mergeCell ref="E21:E22"/>
    <mergeCell ref="F21:F22"/>
    <mergeCell ref="A15:G15"/>
    <mergeCell ref="A1:G1"/>
    <mergeCell ref="A3:A4"/>
    <mergeCell ref="B3:B4"/>
    <mergeCell ref="F5:F7"/>
    <mergeCell ref="C3:E3"/>
    <mergeCell ref="D2:F2"/>
  </mergeCells>
  <phoneticPr fontId="0" type="noConversion"/>
  <printOptions horizontalCentered="1"/>
  <pageMargins left="0.57999999999999996" right="0.15748031496062992" top="0.35433070866141736" bottom="0.43307086614173229" header="0.23622047244094491" footer="0.15748031496062992"/>
  <pageSetup paperSize="9" scale="72" orientation="portrait" r:id="rId1"/>
  <headerFooter alignWithMargins="0">
    <oddFooter>&amp;C1</oddFooter>
  </headerFooter>
  <legacyDrawing r:id="rId2"/>
  <oleObjects>
    <oleObject progId="Excel.Chart.8" shapeId="24372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pageSetUpPr fitToPage="1"/>
  </sheetPr>
  <dimension ref="A1:K65"/>
  <sheetViews>
    <sheetView topLeftCell="A37" zoomScale="70" zoomScaleNormal="70" workbookViewId="0">
      <selection activeCell="M13" sqref="M13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22.5">
      <c r="A1" s="688" t="s">
        <v>269</v>
      </c>
      <c r="B1" s="688"/>
      <c r="C1" s="688"/>
      <c r="D1" s="688"/>
      <c r="E1" s="688"/>
      <c r="F1" s="688"/>
      <c r="G1" s="688"/>
      <c r="H1" s="688"/>
    </row>
    <row r="2" spans="1:11" ht="23.25" thickBot="1">
      <c r="A2" s="109"/>
      <c r="B2" s="109"/>
      <c r="C2" s="689"/>
      <c r="D2" s="689"/>
      <c r="E2" s="689"/>
      <c r="F2" s="689"/>
      <c r="G2" s="689"/>
      <c r="H2" s="109"/>
    </row>
    <row r="3" spans="1:11" ht="17.25" customHeight="1" thickBot="1">
      <c r="A3" s="702" t="s">
        <v>111</v>
      </c>
      <c r="B3" s="693" t="s">
        <v>58</v>
      </c>
      <c r="C3" s="690" t="s">
        <v>464</v>
      </c>
      <c r="D3" s="690" t="s">
        <v>347</v>
      </c>
      <c r="E3" s="690" t="s">
        <v>465</v>
      </c>
      <c r="F3" s="698" t="s">
        <v>474</v>
      </c>
      <c r="G3" s="699"/>
      <c r="H3" s="147" t="s">
        <v>75</v>
      </c>
    </row>
    <row r="4" spans="1:11" ht="13.5" customHeight="1" thickBot="1">
      <c r="A4" s="703"/>
      <c r="B4" s="694"/>
      <c r="C4" s="691"/>
      <c r="D4" s="691"/>
      <c r="E4" s="691"/>
      <c r="F4" s="700"/>
      <c r="G4" s="701"/>
      <c r="H4" s="147"/>
    </row>
    <row r="5" spans="1:11" ht="15.75" customHeight="1" thickBot="1">
      <c r="A5" s="704"/>
      <c r="B5" s="695"/>
      <c r="C5" s="692"/>
      <c r="D5" s="692"/>
      <c r="E5" s="692"/>
      <c r="F5" s="501" t="s">
        <v>190</v>
      </c>
      <c r="G5" s="502" t="s">
        <v>43</v>
      </c>
      <c r="H5" s="148" t="s">
        <v>184</v>
      </c>
    </row>
    <row r="6" spans="1:11" ht="79.5" customHeight="1">
      <c r="A6" s="510" t="s">
        <v>490</v>
      </c>
      <c r="B6" s="511" t="s">
        <v>42</v>
      </c>
      <c r="C6" s="509">
        <f>83571+7131</f>
        <v>90702</v>
      </c>
      <c r="D6" s="509">
        <f>83395+7131</f>
        <v>90526</v>
      </c>
      <c r="E6" s="509">
        <f>84026+7131</f>
        <v>91157</v>
      </c>
      <c r="F6" s="553">
        <f>E6-C6</f>
        <v>455</v>
      </c>
      <c r="G6" s="554">
        <f>E6/C6*100</f>
        <v>100.50164274216667</v>
      </c>
      <c r="H6" s="149"/>
      <c r="I6" s="50"/>
      <c r="J6" s="50"/>
    </row>
    <row r="7" spans="1:11" ht="16.5">
      <c r="A7" s="505" t="s">
        <v>45</v>
      </c>
      <c r="B7" s="506"/>
      <c r="C7" s="504"/>
      <c r="D7" s="504"/>
      <c r="E7" s="504"/>
      <c r="F7" s="507"/>
      <c r="G7" s="508"/>
      <c r="H7" s="150"/>
    </row>
    <row r="8" spans="1:11" ht="16.5">
      <c r="A8" s="512" t="s">
        <v>255</v>
      </c>
      <c r="B8" s="506"/>
      <c r="C8" s="504">
        <v>5</v>
      </c>
      <c r="D8" s="504">
        <v>5</v>
      </c>
      <c r="E8" s="504">
        <v>4</v>
      </c>
      <c r="F8" s="507">
        <f t="shared" ref="F8:F22" si="0">E8-C8</f>
        <v>-1</v>
      </c>
      <c r="G8" s="508">
        <f t="shared" ref="G8:G22" si="1">E8/C8*100</f>
        <v>80</v>
      </c>
      <c r="H8" s="150"/>
    </row>
    <row r="9" spans="1:11" ht="16.5">
      <c r="A9" s="512" t="s">
        <v>256</v>
      </c>
      <c r="B9" s="513" t="s">
        <v>42</v>
      </c>
      <c r="C9" s="504">
        <v>9804</v>
      </c>
      <c r="D9" s="504">
        <v>9817</v>
      </c>
      <c r="E9" s="504">
        <v>9713</v>
      </c>
      <c r="F9" s="507">
        <f t="shared" si="0"/>
        <v>-91</v>
      </c>
      <c r="G9" s="508">
        <f t="shared" si="1"/>
        <v>99.071807425540598</v>
      </c>
      <c r="H9" s="150"/>
      <c r="I9" s="12"/>
      <c r="J9" s="50"/>
      <c r="K9" s="12"/>
    </row>
    <row r="10" spans="1:11" ht="16.5">
      <c r="A10" s="514" t="s">
        <v>257</v>
      </c>
      <c r="B10" s="513" t="s">
        <v>42</v>
      </c>
      <c r="C10" s="504">
        <v>23655</v>
      </c>
      <c r="D10" s="504">
        <v>23843</v>
      </c>
      <c r="E10" s="504">
        <v>24927</v>
      </c>
      <c r="F10" s="507">
        <f t="shared" si="0"/>
        <v>1272</v>
      </c>
      <c r="G10" s="508">
        <f t="shared" si="1"/>
        <v>105.37729866835764</v>
      </c>
      <c r="H10" s="150"/>
      <c r="I10" s="12"/>
      <c r="J10" s="50"/>
      <c r="K10" s="12"/>
    </row>
    <row r="11" spans="1:11" ht="16.5">
      <c r="A11" s="515" t="s">
        <v>258</v>
      </c>
      <c r="B11" s="513" t="s">
        <v>42</v>
      </c>
      <c r="C11" s="504">
        <v>3672</v>
      </c>
      <c r="D11" s="504">
        <v>3658</v>
      </c>
      <c r="E11" s="504">
        <v>3672</v>
      </c>
      <c r="F11" s="507">
        <f t="shared" si="0"/>
        <v>0</v>
      </c>
      <c r="G11" s="508">
        <f t="shared" si="1"/>
        <v>100</v>
      </c>
      <c r="H11" s="150"/>
      <c r="I11" s="12"/>
      <c r="J11" s="50"/>
      <c r="K11" s="12"/>
    </row>
    <row r="12" spans="1:11" ht="16.5">
      <c r="A12" s="514" t="s">
        <v>259</v>
      </c>
      <c r="B12" s="513" t="s">
        <v>42</v>
      </c>
      <c r="C12" s="504">
        <v>5263</v>
      </c>
      <c r="D12" s="504">
        <v>5471</v>
      </c>
      <c r="E12" s="504">
        <v>5613</v>
      </c>
      <c r="F12" s="507">
        <f t="shared" si="0"/>
        <v>350</v>
      </c>
      <c r="G12" s="508">
        <f t="shared" si="1"/>
        <v>106.65019950598517</v>
      </c>
      <c r="H12" s="150"/>
      <c r="I12" s="12"/>
      <c r="J12" s="50"/>
      <c r="K12" s="12"/>
    </row>
    <row r="13" spans="1:11" ht="33">
      <c r="A13" s="514" t="s">
        <v>287</v>
      </c>
      <c r="B13" s="516" t="s">
        <v>42</v>
      </c>
      <c r="C13" s="504">
        <v>767</v>
      </c>
      <c r="D13" s="504">
        <v>844</v>
      </c>
      <c r="E13" s="504">
        <v>808</v>
      </c>
      <c r="F13" s="507">
        <f t="shared" si="0"/>
        <v>41</v>
      </c>
      <c r="G13" s="508">
        <f t="shared" si="1"/>
        <v>105.34550195567145</v>
      </c>
      <c r="H13" s="150"/>
      <c r="I13" s="12"/>
      <c r="J13" s="50"/>
      <c r="K13" s="12"/>
    </row>
    <row r="14" spans="1:11" s="51" customFormat="1" ht="16.5">
      <c r="A14" s="514" t="s">
        <v>285</v>
      </c>
      <c r="B14" s="516" t="s">
        <v>42</v>
      </c>
      <c r="C14" s="504">
        <v>1277</v>
      </c>
      <c r="D14" s="504">
        <v>1221</v>
      </c>
      <c r="E14" s="504">
        <v>1252</v>
      </c>
      <c r="F14" s="507">
        <f t="shared" si="0"/>
        <v>-25</v>
      </c>
      <c r="G14" s="508">
        <f t="shared" si="1"/>
        <v>98.042286609240406</v>
      </c>
      <c r="H14" s="151"/>
      <c r="I14" s="62"/>
      <c r="J14" s="63"/>
      <c r="K14" s="62"/>
    </row>
    <row r="15" spans="1:11" ht="16.5">
      <c r="A15" s="517" t="s">
        <v>260</v>
      </c>
      <c r="B15" s="513" t="s">
        <v>42</v>
      </c>
      <c r="C15" s="504">
        <v>11111</v>
      </c>
      <c r="D15" s="504">
        <v>11068</v>
      </c>
      <c r="E15" s="504">
        <v>10910</v>
      </c>
      <c r="F15" s="507">
        <f t="shared" si="0"/>
        <v>-201</v>
      </c>
      <c r="G15" s="508">
        <f t="shared" si="1"/>
        <v>98.190981909819101</v>
      </c>
      <c r="H15" s="150"/>
      <c r="I15" s="12"/>
      <c r="J15" s="50"/>
      <c r="K15" s="12"/>
    </row>
    <row r="16" spans="1:11" ht="16.5">
      <c r="A16" s="517" t="s">
        <v>261</v>
      </c>
      <c r="B16" s="513" t="s">
        <v>42</v>
      </c>
      <c r="C16" s="504">
        <v>785</v>
      </c>
      <c r="D16" s="504">
        <v>792</v>
      </c>
      <c r="E16" s="504">
        <v>756</v>
      </c>
      <c r="F16" s="507">
        <f t="shared" si="0"/>
        <v>-29</v>
      </c>
      <c r="G16" s="508">
        <f t="shared" si="1"/>
        <v>96.30573248407643</v>
      </c>
      <c r="H16" s="150"/>
      <c r="I16" s="12"/>
      <c r="J16" s="50"/>
      <c r="K16" s="12"/>
    </row>
    <row r="17" spans="1:11" ht="16.5" customHeight="1">
      <c r="A17" s="514" t="s">
        <v>262</v>
      </c>
      <c r="B17" s="513" t="s">
        <v>42</v>
      </c>
      <c r="C17" s="504">
        <v>5521</v>
      </c>
      <c r="D17" s="504">
        <v>5126</v>
      </c>
      <c r="E17" s="504">
        <v>4961</v>
      </c>
      <c r="F17" s="507">
        <f t="shared" si="0"/>
        <v>-560</v>
      </c>
      <c r="G17" s="508">
        <f t="shared" si="1"/>
        <v>89.856909980076068</v>
      </c>
      <c r="H17" s="150"/>
      <c r="I17" s="12"/>
      <c r="J17" s="50"/>
      <c r="K17" s="12"/>
    </row>
    <row r="18" spans="1:11" ht="33">
      <c r="A18" s="514" t="s">
        <v>286</v>
      </c>
      <c r="B18" s="513" t="s">
        <v>42</v>
      </c>
      <c r="C18" s="504">
        <v>5339</v>
      </c>
      <c r="D18" s="504">
        <v>5312</v>
      </c>
      <c r="E18" s="504">
        <v>5126</v>
      </c>
      <c r="F18" s="507">
        <f t="shared" si="0"/>
        <v>-213</v>
      </c>
      <c r="G18" s="508">
        <f t="shared" si="1"/>
        <v>96.010488855590935</v>
      </c>
      <c r="H18" s="150"/>
      <c r="I18" s="12"/>
      <c r="J18" s="50"/>
      <c r="K18" s="12"/>
    </row>
    <row r="19" spans="1:11" ht="16.5">
      <c r="A19" s="514" t="s">
        <v>263</v>
      </c>
      <c r="B19" s="513" t="s">
        <v>42</v>
      </c>
      <c r="C19" s="504">
        <v>7350</v>
      </c>
      <c r="D19" s="504">
        <v>7248</v>
      </c>
      <c r="E19" s="504">
        <v>7438</v>
      </c>
      <c r="F19" s="507">
        <f t="shared" si="0"/>
        <v>88</v>
      </c>
      <c r="G19" s="508">
        <f t="shared" si="1"/>
        <v>101.19727891156462</v>
      </c>
      <c r="H19" s="150"/>
      <c r="I19" s="12"/>
      <c r="J19" s="50"/>
      <c r="K19" s="12"/>
    </row>
    <row r="20" spans="1:11" ht="16.5">
      <c r="A20" s="514" t="s">
        <v>264</v>
      </c>
      <c r="B20" s="513" t="s">
        <v>42</v>
      </c>
      <c r="C20" s="504">
        <v>6442</v>
      </c>
      <c r="D20" s="504">
        <v>6419</v>
      </c>
      <c r="E20" s="504">
        <v>6363</v>
      </c>
      <c r="F20" s="507">
        <f t="shared" si="0"/>
        <v>-79</v>
      </c>
      <c r="G20" s="508">
        <f t="shared" si="1"/>
        <v>98.773672772430928</v>
      </c>
      <c r="H20" s="150"/>
      <c r="I20" s="12"/>
      <c r="J20" s="50"/>
      <c r="K20" s="12"/>
    </row>
    <row r="21" spans="1:11" ht="33">
      <c r="A21" s="514" t="s">
        <v>265</v>
      </c>
      <c r="B21" s="513" t="s">
        <v>42</v>
      </c>
      <c r="C21" s="504">
        <v>2563</v>
      </c>
      <c r="D21" s="504">
        <v>2554</v>
      </c>
      <c r="E21" s="504">
        <v>2466</v>
      </c>
      <c r="F21" s="507">
        <f t="shared" si="0"/>
        <v>-97</v>
      </c>
      <c r="G21" s="508">
        <f t="shared" si="1"/>
        <v>96.215372610222389</v>
      </c>
      <c r="H21" s="150"/>
      <c r="I21" s="12"/>
      <c r="J21" s="50"/>
      <c r="K21" s="12"/>
    </row>
    <row r="22" spans="1:11" s="16" customFormat="1" ht="16.5">
      <c r="A22" s="517" t="s">
        <v>266</v>
      </c>
      <c r="B22" s="513" t="s">
        <v>42</v>
      </c>
      <c r="C22" s="504">
        <v>17</v>
      </c>
      <c r="D22" s="504">
        <v>17</v>
      </c>
      <c r="E22" s="504">
        <v>17</v>
      </c>
      <c r="F22" s="507">
        <f t="shared" si="0"/>
        <v>0</v>
      </c>
      <c r="G22" s="508">
        <f t="shared" si="1"/>
        <v>100</v>
      </c>
      <c r="H22" s="152"/>
      <c r="I22" s="12"/>
      <c r="J22" s="50"/>
      <c r="K22" s="12"/>
    </row>
    <row r="23" spans="1:11" s="16" customFormat="1" ht="42.75" thickBot="1">
      <c r="A23" s="518" t="s">
        <v>267</v>
      </c>
      <c r="B23" s="519" t="s">
        <v>42</v>
      </c>
      <c r="C23" s="503" t="s">
        <v>428</v>
      </c>
      <c r="D23" s="503" t="s">
        <v>428</v>
      </c>
      <c r="E23" s="503" t="s">
        <v>428</v>
      </c>
      <c r="F23" s="551">
        <v>0</v>
      </c>
      <c r="G23" s="552">
        <v>100</v>
      </c>
      <c r="H23" s="152"/>
      <c r="I23" s="12"/>
      <c r="J23" s="50"/>
      <c r="K23" s="12"/>
    </row>
    <row r="24" spans="1:11" s="16" customFormat="1" ht="17.25" thickBot="1">
      <c r="A24" s="697"/>
      <c r="B24" s="697"/>
      <c r="C24" s="697"/>
      <c r="D24" s="697"/>
      <c r="E24" s="697"/>
      <c r="F24" s="697"/>
      <c r="G24" s="192"/>
      <c r="H24" s="152"/>
      <c r="I24" s="12"/>
      <c r="J24" s="50"/>
      <c r="K24" s="12"/>
    </row>
    <row r="25" spans="1:11" s="16" customFormat="1" ht="33.75" customHeight="1" thickBot="1">
      <c r="A25" s="671" t="s">
        <v>111</v>
      </c>
      <c r="B25" s="710"/>
      <c r="C25" s="705" t="s">
        <v>471</v>
      </c>
      <c r="D25" s="705" t="s">
        <v>348</v>
      </c>
      <c r="E25" s="705" t="s">
        <v>472</v>
      </c>
      <c r="F25" s="708" t="s">
        <v>473</v>
      </c>
      <c r="G25" s="709"/>
      <c r="H25" s="226"/>
      <c r="I25" s="12"/>
      <c r="J25" s="225"/>
      <c r="K25" s="12"/>
    </row>
    <row r="26" spans="1:11" s="16" customFormat="1" ht="17.25" thickBot="1">
      <c r="A26" s="672"/>
      <c r="B26" s="711"/>
      <c r="C26" s="706"/>
      <c r="D26" s="706"/>
      <c r="E26" s="706"/>
      <c r="F26" s="501" t="s">
        <v>190</v>
      </c>
      <c r="G26" s="520" t="s">
        <v>43</v>
      </c>
      <c r="H26" s="226"/>
      <c r="I26" s="12"/>
      <c r="J26" s="225"/>
      <c r="K26" s="12"/>
    </row>
    <row r="27" spans="1:11" ht="33">
      <c r="A27" s="523" t="s">
        <v>294</v>
      </c>
      <c r="B27" s="524" t="s">
        <v>42</v>
      </c>
      <c r="C27" s="646">
        <v>38681</v>
      </c>
      <c r="D27" s="183">
        <v>38700</v>
      </c>
      <c r="E27" s="183">
        <v>39041</v>
      </c>
      <c r="F27" s="535">
        <f>E27-C27</f>
        <v>360</v>
      </c>
      <c r="G27" s="117">
        <f>E27/C27*100</f>
        <v>100.93068948579406</v>
      </c>
      <c r="H27" s="227"/>
      <c r="J27" s="4"/>
    </row>
    <row r="28" spans="1:11" ht="16.5">
      <c r="A28" s="525" t="s">
        <v>305</v>
      </c>
      <c r="B28" s="513" t="s">
        <v>42</v>
      </c>
      <c r="C28" s="647">
        <v>21130</v>
      </c>
      <c r="D28" s="522">
        <v>21178</v>
      </c>
      <c r="E28" s="522">
        <v>21509</v>
      </c>
      <c r="F28" s="535">
        <f t="shared" ref="F28:F37" si="2">E28-C28</f>
        <v>379</v>
      </c>
      <c r="G28" s="117">
        <f t="shared" ref="G28:G37" si="3">E28/C28*100</f>
        <v>101.79365830572647</v>
      </c>
      <c r="H28" s="227"/>
      <c r="J28" s="4"/>
    </row>
    <row r="29" spans="1:11" ht="16.5">
      <c r="A29" s="525" t="s">
        <v>306</v>
      </c>
      <c r="B29" s="513" t="s">
        <v>42</v>
      </c>
      <c r="C29" s="647">
        <v>17551</v>
      </c>
      <c r="D29" s="522">
        <v>17522</v>
      </c>
      <c r="E29" s="522">
        <v>17532</v>
      </c>
      <c r="F29" s="535">
        <f t="shared" si="2"/>
        <v>-19</v>
      </c>
      <c r="G29" s="117">
        <f t="shared" si="3"/>
        <v>99.891744060167511</v>
      </c>
      <c r="H29" s="227"/>
      <c r="J29" s="4"/>
    </row>
    <row r="30" spans="1:11" ht="16.5">
      <c r="A30" s="526" t="s">
        <v>281</v>
      </c>
      <c r="B30" s="513"/>
      <c r="C30" s="647"/>
      <c r="D30" s="522"/>
      <c r="E30" s="522"/>
      <c r="F30" s="535"/>
      <c r="G30" s="117"/>
      <c r="H30" s="227"/>
      <c r="J30" s="4"/>
    </row>
    <row r="31" spans="1:11" ht="16.5">
      <c r="A31" s="526" t="s">
        <v>283</v>
      </c>
      <c r="B31" s="513" t="s">
        <v>42</v>
      </c>
      <c r="C31" s="647">
        <v>33790</v>
      </c>
      <c r="D31" s="522">
        <v>33825</v>
      </c>
      <c r="E31" s="522">
        <v>34253</v>
      </c>
      <c r="F31" s="535">
        <f t="shared" si="2"/>
        <v>463</v>
      </c>
      <c r="G31" s="117">
        <f t="shared" si="3"/>
        <v>101.37022787807044</v>
      </c>
      <c r="H31" s="227"/>
      <c r="J31" s="4"/>
    </row>
    <row r="32" spans="1:11" ht="16.5">
      <c r="A32" s="525" t="s">
        <v>305</v>
      </c>
      <c r="B32" s="513" t="s">
        <v>42</v>
      </c>
      <c r="C32" s="647">
        <v>20856</v>
      </c>
      <c r="D32" s="522">
        <v>20875</v>
      </c>
      <c r="E32" s="522">
        <v>21227</v>
      </c>
      <c r="F32" s="535">
        <f t="shared" si="2"/>
        <v>371</v>
      </c>
      <c r="G32" s="117">
        <f t="shared" si="3"/>
        <v>101.77886459532029</v>
      </c>
      <c r="H32" s="227"/>
      <c r="J32" s="4"/>
    </row>
    <row r="33" spans="1:10" ht="16.5">
      <c r="A33" s="525" t="s">
        <v>306</v>
      </c>
      <c r="B33" s="513" t="s">
        <v>42</v>
      </c>
      <c r="C33" s="647">
        <v>12934</v>
      </c>
      <c r="D33" s="522">
        <v>12950</v>
      </c>
      <c r="E33" s="522">
        <v>13026</v>
      </c>
      <c r="F33" s="535">
        <f t="shared" si="2"/>
        <v>92</v>
      </c>
      <c r="G33" s="117">
        <f t="shared" si="3"/>
        <v>100.71130354105458</v>
      </c>
      <c r="H33" s="227"/>
      <c r="J33" s="4"/>
    </row>
    <row r="34" spans="1:10" ht="16.5">
      <c r="A34" s="527" t="s">
        <v>282</v>
      </c>
      <c r="B34" s="513" t="s">
        <v>42</v>
      </c>
      <c r="C34" s="647">
        <v>1776</v>
      </c>
      <c r="D34" s="522">
        <v>1841</v>
      </c>
      <c r="E34" s="522">
        <v>1740</v>
      </c>
      <c r="F34" s="535">
        <f t="shared" si="2"/>
        <v>-36</v>
      </c>
      <c r="G34" s="117">
        <f t="shared" si="3"/>
        <v>97.972972972972968</v>
      </c>
      <c r="H34" s="227"/>
      <c r="J34" s="4"/>
    </row>
    <row r="35" spans="1:10" ht="16.5">
      <c r="A35" s="525" t="s">
        <v>305</v>
      </c>
      <c r="B35" s="513" t="s">
        <v>42</v>
      </c>
      <c r="C35" s="647">
        <v>270</v>
      </c>
      <c r="D35" s="522">
        <v>298</v>
      </c>
      <c r="E35" s="522">
        <v>278</v>
      </c>
      <c r="F35" s="535">
        <f t="shared" si="2"/>
        <v>8</v>
      </c>
      <c r="G35" s="117">
        <f t="shared" si="3"/>
        <v>102.96296296296296</v>
      </c>
      <c r="H35" s="227"/>
      <c r="J35" s="4"/>
    </row>
    <row r="36" spans="1:10" ht="16.5">
      <c r="A36" s="525" t="s">
        <v>306</v>
      </c>
      <c r="B36" s="513" t="s">
        <v>42</v>
      </c>
      <c r="C36" s="647">
        <v>1506</v>
      </c>
      <c r="D36" s="522">
        <v>1543</v>
      </c>
      <c r="E36" s="522">
        <v>1462</v>
      </c>
      <c r="F36" s="535">
        <f t="shared" si="2"/>
        <v>-44</v>
      </c>
      <c r="G36" s="117">
        <f t="shared" si="3"/>
        <v>97.078353253652068</v>
      </c>
      <c r="H36" s="227"/>
      <c r="J36" s="4"/>
    </row>
    <row r="37" spans="1:10" ht="33.75" customHeight="1" thickBot="1">
      <c r="A37" s="528" t="s">
        <v>284</v>
      </c>
      <c r="B37" s="519" t="s">
        <v>42</v>
      </c>
      <c r="C37" s="521">
        <v>3115</v>
      </c>
      <c r="D37" s="521">
        <f>D27-D31-D34</f>
        <v>3034</v>
      </c>
      <c r="E37" s="521">
        <f>E27-E31-E34</f>
        <v>3048</v>
      </c>
      <c r="F37" s="614">
        <f t="shared" si="2"/>
        <v>-67</v>
      </c>
      <c r="G37" s="536">
        <f t="shared" si="3"/>
        <v>97.849117174959872</v>
      </c>
      <c r="H37" s="7"/>
      <c r="J37" s="4"/>
    </row>
    <row r="39" spans="1:10" ht="23.25" customHeight="1">
      <c r="A39" s="707" t="s">
        <v>310</v>
      </c>
      <c r="B39" s="707"/>
      <c r="C39" s="707"/>
      <c r="D39" s="707"/>
      <c r="E39" s="707"/>
      <c r="F39" s="707"/>
      <c r="G39" s="707"/>
      <c r="H39" s="707"/>
    </row>
    <row r="40" spans="1:10" ht="19.5" thickBot="1">
      <c r="A40" s="191"/>
      <c r="B40" s="191"/>
      <c r="C40" s="191"/>
      <c r="D40" s="191"/>
      <c r="E40" s="191"/>
      <c r="F40" s="191"/>
      <c r="G40" s="191"/>
      <c r="H40" s="191"/>
    </row>
    <row r="41" spans="1:10" ht="27.75" customHeight="1" thickBot="1">
      <c r="A41" s="686" t="s">
        <v>111</v>
      </c>
      <c r="B41" s="686" t="s">
        <v>174</v>
      </c>
      <c r="C41" s="684" t="s">
        <v>464</v>
      </c>
      <c r="D41" s="684" t="s">
        <v>342</v>
      </c>
      <c r="E41" s="684" t="s">
        <v>465</v>
      </c>
      <c r="F41" s="682" t="s">
        <v>475</v>
      </c>
      <c r="G41" s="683"/>
      <c r="H41" s="191"/>
      <c r="J41" s="696"/>
    </row>
    <row r="42" spans="1:10" ht="17.25" thickBot="1">
      <c r="A42" s="687"/>
      <c r="B42" s="687"/>
      <c r="C42" s="685"/>
      <c r="D42" s="685"/>
      <c r="E42" s="685"/>
      <c r="F42" s="501" t="s">
        <v>190</v>
      </c>
      <c r="G42" s="520" t="s">
        <v>43</v>
      </c>
      <c r="H42" s="228"/>
      <c r="J42" s="696"/>
    </row>
    <row r="43" spans="1:10" s="51" customFormat="1" ht="33">
      <c r="A43" s="537" t="s">
        <v>187</v>
      </c>
      <c r="B43" s="511" t="s">
        <v>42</v>
      </c>
      <c r="C43" s="529">
        <v>15267</v>
      </c>
      <c r="D43" s="529">
        <v>15063</v>
      </c>
      <c r="E43" s="529">
        <v>15027</v>
      </c>
      <c r="F43" s="613">
        <f>E43-C43</f>
        <v>-240</v>
      </c>
      <c r="G43" s="538">
        <f>E43/C43*100</f>
        <v>98.427981921792096</v>
      </c>
      <c r="H43" s="229"/>
      <c r="I43" s="7"/>
      <c r="J43" s="7"/>
    </row>
    <row r="44" spans="1:10" s="10" customFormat="1" ht="16.5">
      <c r="A44" s="539" t="s">
        <v>175</v>
      </c>
      <c r="B44" s="540"/>
      <c r="C44" s="531"/>
      <c r="D44" s="530"/>
      <c r="E44" s="530"/>
      <c r="F44" s="541"/>
      <c r="G44" s="116"/>
      <c r="H44" s="52"/>
      <c r="I44" s="52"/>
      <c r="J44" s="52"/>
    </row>
    <row r="45" spans="1:10" ht="16.5">
      <c r="A45" s="542" t="s">
        <v>84</v>
      </c>
      <c r="B45" s="540" t="s">
        <v>42</v>
      </c>
      <c r="C45" s="531">
        <v>510</v>
      </c>
      <c r="D45" s="531">
        <f>18+28+1+8+430</f>
        <v>485</v>
      </c>
      <c r="E45" s="531">
        <f>18+10+9+434+18</f>
        <v>489</v>
      </c>
      <c r="F45" s="541">
        <f t="shared" ref="F45:F52" si="4">E45-C45</f>
        <v>-21</v>
      </c>
      <c r="G45" s="116">
        <f t="shared" ref="G45:G52" si="5">E45/C45*100</f>
        <v>95.882352941176478</v>
      </c>
      <c r="H45" s="53"/>
      <c r="I45" s="53"/>
      <c r="J45" s="53"/>
    </row>
    <row r="46" spans="1:10" ht="18.75">
      <c r="A46" s="543" t="s">
        <v>88</v>
      </c>
      <c r="B46" s="540" t="s">
        <v>42</v>
      </c>
      <c r="C46" s="531">
        <v>501</v>
      </c>
      <c r="D46" s="531">
        <f>25+24+440</f>
        <v>489</v>
      </c>
      <c r="E46" s="531">
        <f>26+11+436+13</f>
        <v>486</v>
      </c>
      <c r="F46" s="541">
        <f t="shared" si="4"/>
        <v>-15</v>
      </c>
      <c r="G46" s="116">
        <f t="shared" si="5"/>
        <v>97.005988023952099</v>
      </c>
      <c r="H46" s="53"/>
      <c r="I46" s="53"/>
      <c r="J46" s="53"/>
    </row>
    <row r="47" spans="1:10" ht="16.5">
      <c r="A47" s="544" t="s">
        <v>2</v>
      </c>
      <c r="B47" s="545" t="s">
        <v>42</v>
      </c>
      <c r="C47" s="532">
        <v>6933</v>
      </c>
      <c r="D47" s="532">
        <f>57+200+54+10+316+271+5880+40+13+11</f>
        <v>6852</v>
      </c>
      <c r="E47" s="532">
        <f>59+91+52+10+314+272+6024+41+15+12</f>
        <v>6890</v>
      </c>
      <c r="F47" s="541">
        <f t="shared" si="4"/>
        <v>-43</v>
      </c>
      <c r="G47" s="116">
        <f t="shared" si="5"/>
        <v>99.379777873936249</v>
      </c>
      <c r="H47" s="53"/>
      <c r="I47" s="53"/>
      <c r="J47" s="53"/>
    </row>
    <row r="48" spans="1:10" ht="31.5">
      <c r="A48" s="546" t="s">
        <v>289</v>
      </c>
      <c r="B48" s="545" t="s">
        <v>42</v>
      </c>
      <c r="C48" s="532">
        <v>5350</v>
      </c>
      <c r="D48" s="532">
        <f>D49+D50</f>
        <v>5300</v>
      </c>
      <c r="E48" s="532">
        <f>E49+E50</f>
        <v>5246</v>
      </c>
      <c r="F48" s="541">
        <f t="shared" si="4"/>
        <v>-104</v>
      </c>
      <c r="G48" s="116">
        <f t="shared" si="5"/>
        <v>98.056074766355138</v>
      </c>
      <c r="H48" s="53"/>
      <c r="I48" s="53"/>
      <c r="J48" s="53"/>
    </row>
    <row r="49" spans="1:10" ht="17.25">
      <c r="A49" s="648" t="s">
        <v>480</v>
      </c>
      <c r="B49" s="540" t="s">
        <v>42</v>
      </c>
      <c r="C49" s="531">
        <v>1321</v>
      </c>
      <c r="D49" s="531">
        <f>43+7+785+193+252</f>
        <v>1280</v>
      </c>
      <c r="E49" s="531">
        <f>43+7+73+195+247</f>
        <v>565</v>
      </c>
      <c r="F49" s="541">
        <f t="shared" si="4"/>
        <v>-756</v>
      </c>
      <c r="G49" s="116">
        <f t="shared" si="5"/>
        <v>42.770628311884934</v>
      </c>
      <c r="H49" s="53"/>
      <c r="I49" s="53"/>
      <c r="J49" s="53"/>
    </row>
    <row r="50" spans="1:10" ht="17.25">
      <c r="A50" s="648" t="s">
        <v>481</v>
      </c>
      <c r="B50" s="540" t="s">
        <v>42</v>
      </c>
      <c r="C50" s="531">
        <v>4029</v>
      </c>
      <c r="D50" s="531">
        <f>32+4+3229+755</f>
        <v>4020</v>
      </c>
      <c r="E50" s="531">
        <f>33+4+3907+737</f>
        <v>4681</v>
      </c>
      <c r="F50" s="541">
        <f t="shared" si="4"/>
        <v>652</v>
      </c>
      <c r="G50" s="116">
        <f t="shared" si="5"/>
        <v>116.18267560188633</v>
      </c>
      <c r="H50" s="53"/>
      <c r="I50" s="54"/>
      <c r="J50" s="53"/>
    </row>
    <row r="51" spans="1:10" ht="36">
      <c r="A51" s="547" t="s">
        <v>478</v>
      </c>
      <c r="B51" s="548" t="s">
        <v>42</v>
      </c>
      <c r="C51" s="533">
        <v>2385</v>
      </c>
      <c r="D51" s="533">
        <v>2190</v>
      </c>
      <c r="E51" s="533">
        <v>2120</v>
      </c>
      <c r="F51" s="541">
        <f t="shared" si="4"/>
        <v>-265</v>
      </c>
      <c r="G51" s="116">
        <f t="shared" si="5"/>
        <v>88.888888888888886</v>
      </c>
      <c r="H51" s="54"/>
      <c r="I51" s="54"/>
      <c r="J51" s="54"/>
    </row>
    <row r="52" spans="1:10" ht="36.75" thickBot="1">
      <c r="A52" s="549" t="s">
        <v>479</v>
      </c>
      <c r="B52" s="550" t="s">
        <v>42</v>
      </c>
      <c r="C52" s="534">
        <v>4116</v>
      </c>
      <c r="D52" s="534">
        <v>4000</v>
      </c>
      <c r="E52" s="534">
        <v>3908</v>
      </c>
      <c r="F52" s="632">
        <f t="shared" si="4"/>
        <v>-208</v>
      </c>
      <c r="G52" s="536">
        <f t="shared" si="5"/>
        <v>94.946550048590865</v>
      </c>
      <c r="H52" s="54"/>
      <c r="J52" s="54"/>
    </row>
    <row r="53" spans="1:10">
      <c r="H53" s="125"/>
    </row>
    <row r="54" spans="1:10" ht="34.5" customHeight="1">
      <c r="A54" s="680" t="s">
        <v>477</v>
      </c>
      <c r="B54" s="681"/>
      <c r="C54" s="681"/>
      <c r="D54" s="681"/>
      <c r="E54" s="681"/>
      <c r="F54" s="681"/>
      <c r="G54" s="681"/>
      <c r="H54" s="153"/>
      <c r="I54" s="55"/>
    </row>
    <row r="55" spans="1:10" ht="34.5" customHeight="1">
      <c r="A55" s="680" t="s">
        <v>482</v>
      </c>
      <c r="B55" s="681"/>
      <c r="C55" s="681"/>
      <c r="D55" s="681"/>
      <c r="E55" s="681"/>
      <c r="F55" s="681"/>
      <c r="G55" s="681"/>
    </row>
    <row r="65" spans="1:8">
      <c r="A65" s="16"/>
      <c r="B65" s="16"/>
      <c r="C65" s="16"/>
      <c r="D65" s="16"/>
      <c r="E65" s="16"/>
      <c r="F65" s="16"/>
      <c r="G65" s="16"/>
      <c r="H65" s="16"/>
    </row>
  </sheetData>
  <mergeCells count="25">
    <mergeCell ref="J41:J42"/>
    <mergeCell ref="C3:C5"/>
    <mergeCell ref="A24:F24"/>
    <mergeCell ref="F3:G4"/>
    <mergeCell ref="B41:B42"/>
    <mergeCell ref="D41:D42"/>
    <mergeCell ref="A3:A5"/>
    <mergeCell ref="E25:E26"/>
    <mergeCell ref="A39:H39"/>
    <mergeCell ref="C41:C42"/>
    <mergeCell ref="F25:G25"/>
    <mergeCell ref="D25:D26"/>
    <mergeCell ref="A25:A26"/>
    <mergeCell ref="B25:B26"/>
    <mergeCell ref="C25:C26"/>
    <mergeCell ref="A1:H1"/>
    <mergeCell ref="C2:G2"/>
    <mergeCell ref="D3:D5"/>
    <mergeCell ref="B3:B5"/>
    <mergeCell ref="E3:E5"/>
    <mergeCell ref="A54:G54"/>
    <mergeCell ref="A55:G55"/>
    <mergeCell ref="F41:G41"/>
    <mergeCell ref="E41:E42"/>
    <mergeCell ref="A41:A42"/>
  </mergeCells>
  <phoneticPr fontId="0" type="noConversion"/>
  <printOptions horizontalCentered="1"/>
  <pageMargins left="0.31496062992125984" right="0.43307086614173229" top="0.23622047244094491" bottom="0.27559055118110237" header="0.15748031496062992" footer="0.15748031496062992"/>
  <pageSetup paperSize="9" scale="66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7"/>
  <sheetViews>
    <sheetView topLeftCell="A17" zoomScale="70" zoomScaleNormal="70" workbookViewId="0">
      <selection activeCell="L17" sqref="L17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12" t="s">
        <v>60</v>
      </c>
      <c r="B1" s="712"/>
      <c r="C1" s="712"/>
      <c r="D1" s="712"/>
      <c r="E1" s="712"/>
      <c r="F1" s="712"/>
      <c r="G1" s="712"/>
      <c r="H1" s="712"/>
    </row>
    <row r="2" spans="1:13" ht="19.5" thickBot="1">
      <c r="A2" s="197"/>
      <c r="B2" s="197"/>
      <c r="C2" s="197"/>
      <c r="D2" s="197"/>
      <c r="E2" s="197"/>
      <c r="F2" s="197"/>
      <c r="H2" s="14"/>
    </row>
    <row r="3" spans="1:13" ht="51.75" thickBot="1">
      <c r="A3" s="658" t="s">
        <v>111</v>
      </c>
      <c r="B3" s="660" t="s">
        <v>58</v>
      </c>
      <c r="C3" s="714" t="s">
        <v>107</v>
      </c>
      <c r="D3" s="715"/>
      <c r="E3" s="715"/>
      <c r="F3" s="716"/>
      <c r="G3" s="187" t="s">
        <v>248</v>
      </c>
      <c r="H3" s="194" t="s">
        <v>87</v>
      </c>
      <c r="M3" s="56"/>
    </row>
    <row r="4" spans="1:13" ht="54.75" customHeight="1" thickBot="1">
      <c r="A4" s="659"/>
      <c r="B4" s="713"/>
      <c r="C4" s="182" t="s">
        <v>444</v>
      </c>
      <c r="D4" s="182" t="s">
        <v>344</v>
      </c>
      <c r="E4" s="182" t="s">
        <v>445</v>
      </c>
      <c r="F4" s="195" t="s">
        <v>470</v>
      </c>
      <c r="G4" s="196" t="s">
        <v>445</v>
      </c>
      <c r="H4" s="182" t="s">
        <v>445</v>
      </c>
      <c r="M4" s="57"/>
    </row>
    <row r="5" spans="1:13" ht="36.75" customHeight="1">
      <c r="A5" s="638" t="s">
        <v>291</v>
      </c>
      <c r="B5" s="639" t="s">
        <v>42</v>
      </c>
      <c r="C5" s="183">
        <v>2571</v>
      </c>
      <c r="D5" s="183">
        <v>2200</v>
      </c>
      <c r="E5" s="183">
        <v>2242</v>
      </c>
      <c r="F5" s="610">
        <f>E5-C5</f>
        <v>-329</v>
      </c>
      <c r="G5" s="629">
        <v>719</v>
      </c>
      <c r="H5" s="610">
        <v>39500</v>
      </c>
      <c r="M5" s="57"/>
    </row>
    <row r="6" spans="1:13" ht="20.25" customHeight="1" thickBot="1">
      <c r="A6" s="640" t="s">
        <v>46</v>
      </c>
      <c r="B6" s="641" t="s">
        <v>42</v>
      </c>
      <c r="C6" s="481">
        <v>2235</v>
      </c>
      <c r="D6" s="481">
        <v>2011</v>
      </c>
      <c r="E6" s="481">
        <v>1932</v>
      </c>
      <c r="F6" s="611">
        <f>E6-C6</f>
        <v>-303</v>
      </c>
      <c r="G6" s="629">
        <v>602</v>
      </c>
      <c r="H6" s="612">
        <v>36400</v>
      </c>
      <c r="M6" s="57"/>
    </row>
    <row r="7" spans="1:13" ht="35.25" customHeight="1" thickBot="1">
      <c r="A7" s="642" t="s">
        <v>59</v>
      </c>
      <c r="B7" s="643" t="s">
        <v>43</v>
      </c>
      <c r="C7" s="482">
        <v>1.5</v>
      </c>
      <c r="D7" s="482">
        <v>1.4</v>
      </c>
      <c r="E7" s="482">
        <v>1.4</v>
      </c>
      <c r="F7" s="283">
        <f>E7-C7</f>
        <v>-0.10000000000000009</v>
      </c>
      <c r="G7" s="284">
        <v>3.1</v>
      </c>
      <c r="H7" s="289">
        <v>2.7</v>
      </c>
      <c r="M7" s="57"/>
    </row>
    <row r="8" spans="1:13" ht="54.75" customHeight="1" thickBot="1">
      <c r="A8" s="644" t="s">
        <v>71</v>
      </c>
      <c r="B8" s="643" t="s">
        <v>49</v>
      </c>
      <c r="C8" s="483">
        <v>1563</v>
      </c>
      <c r="D8" s="483">
        <v>1299</v>
      </c>
      <c r="E8" s="483">
        <v>2186</v>
      </c>
      <c r="F8" s="611">
        <f>E8-C8</f>
        <v>623</v>
      </c>
      <c r="G8" s="285">
        <v>297</v>
      </c>
      <c r="H8" s="274">
        <v>27000</v>
      </c>
      <c r="M8" s="57"/>
    </row>
    <row r="9" spans="1:13" ht="43.5" customHeight="1" thickBot="1">
      <c r="A9" s="645" t="s">
        <v>67</v>
      </c>
      <c r="B9" s="643" t="s">
        <v>42</v>
      </c>
      <c r="C9" s="482">
        <v>1.6</v>
      </c>
      <c r="D9" s="482">
        <v>1.7</v>
      </c>
      <c r="E9" s="482">
        <v>1</v>
      </c>
      <c r="F9" s="283">
        <f>E9-C9</f>
        <v>-0.60000000000000009</v>
      </c>
      <c r="G9" s="284">
        <v>2.9</v>
      </c>
      <c r="H9" s="615">
        <v>1.5</v>
      </c>
    </row>
    <row r="10" spans="1:13" ht="33" hidden="1">
      <c r="A10" s="79" t="s">
        <v>296</v>
      </c>
      <c r="B10" s="80"/>
      <c r="C10" s="81"/>
      <c r="D10" s="81"/>
      <c r="E10" s="82"/>
      <c r="F10" s="83"/>
      <c r="G10" s="84"/>
      <c r="H10" s="85"/>
    </row>
    <row r="11" spans="1:13" ht="21" hidden="1" customHeight="1">
      <c r="A11" s="86" t="s">
        <v>297</v>
      </c>
      <c r="B11" s="87" t="s">
        <v>43</v>
      </c>
      <c r="C11" s="88">
        <v>21.5</v>
      </c>
      <c r="D11" s="88">
        <v>23.8</v>
      </c>
      <c r="E11" s="77">
        <v>29.4</v>
      </c>
      <c r="F11" s="88">
        <f>E11-C11</f>
        <v>7.8999999999999986</v>
      </c>
      <c r="G11" s="89"/>
      <c r="H11" s="90"/>
    </row>
    <row r="12" spans="1:13" ht="21" hidden="1" customHeight="1">
      <c r="A12" s="86" t="s">
        <v>298</v>
      </c>
      <c r="B12" s="87" t="s">
        <v>43</v>
      </c>
      <c r="C12" s="88">
        <v>69.2</v>
      </c>
      <c r="D12" s="88">
        <v>68.8</v>
      </c>
      <c r="E12" s="77">
        <v>64.7</v>
      </c>
      <c r="F12" s="88">
        <f>E12-C12</f>
        <v>-4.5</v>
      </c>
      <c r="G12" s="89"/>
      <c r="H12" s="90"/>
    </row>
    <row r="13" spans="1:13" ht="21" hidden="1" customHeight="1" thickBot="1">
      <c r="A13" s="91" t="s">
        <v>299</v>
      </c>
      <c r="B13" s="92" t="s">
        <v>43</v>
      </c>
      <c r="C13" s="78">
        <v>9.3000000000000007</v>
      </c>
      <c r="D13" s="78">
        <v>7.4</v>
      </c>
      <c r="E13" s="93">
        <v>5.9</v>
      </c>
      <c r="F13" s="78">
        <f>E13-C13</f>
        <v>-3.4000000000000004</v>
      </c>
      <c r="G13" s="94"/>
      <c r="H13" s="95"/>
    </row>
    <row r="14" spans="1:13" s="4" customFormat="1" ht="40.5" customHeight="1">
      <c r="A14" s="491"/>
      <c r="B14" s="61"/>
      <c r="C14" s="61"/>
      <c r="D14" s="61"/>
      <c r="E14" s="61"/>
      <c r="F14" s="61"/>
      <c r="G14" s="61"/>
      <c r="H14" s="61"/>
      <c r="I14" s="61"/>
    </row>
    <row r="15" spans="1:13" s="4" customFormat="1" ht="19.5" customHeight="1">
      <c r="A15" s="6"/>
      <c r="B15" s="492"/>
      <c r="C15" s="288"/>
      <c r="D15" s="288"/>
      <c r="E15" s="493"/>
    </row>
    <row r="16" spans="1:13" s="4" customFormat="1" ht="19.5" customHeight="1">
      <c r="A16" s="6"/>
      <c r="B16" s="492"/>
      <c r="C16" s="288"/>
      <c r="D16" s="288"/>
      <c r="E16" s="493"/>
    </row>
    <row r="17" spans="1:18" s="4" customFormat="1" ht="21.75" customHeight="1">
      <c r="A17" s="6"/>
      <c r="B17" s="492"/>
      <c r="C17" s="288"/>
      <c r="D17" s="288"/>
      <c r="E17" s="493"/>
    </row>
    <row r="18" spans="1:18" s="4" customFormat="1" ht="19.5" customHeight="1">
      <c r="A18" s="6"/>
      <c r="B18" s="492"/>
      <c r="C18" s="288"/>
      <c r="D18" s="288"/>
      <c r="E18" s="493"/>
    </row>
    <row r="19" spans="1:18" s="4" customFormat="1" ht="19.5" customHeight="1">
      <c r="A19" s="6"/>
      <c r="B19" s="492"/>
      <c r="C19" s="288"/>
      <c r="D19" s="288"/>
      <c r="E19" s="493"/>
    </row>
    <row r="20" spans="1:18" s="4" customFormat="1" ht="19.5" customHeight="1">
      <c r="A20" s="6"/>
      <c r="B20" s="492"/>
      <c r="C20" s="288"/>
      <c r="D20" s="288"/>
      <c r="E20" s="493"/>
    </row>
    <row r="21" spans="1:18" s="4" customFormat="1" ht="19.5" customHeight="1">
      <c r="A21" s="6"/>
      <c r="B21" s="492"/>
      <c r="C21" s="288"/>
      <c r="D21" s="288"/>
      <c r="E21" s="493"/>
      <c r="P21" s="35"/>
      <c r="Q21" s="154"/>
      <c r="R21" s="154"/>
    </row>
    <row r="22" spans="1:18" s="4" customFormat="1" ht="19.5" customHeight="1">
      <c r="A22" s="6"/>
      <c r="B22" s="492"/>
      <c r="C22" s="288"/>
      <c r="D22" s="288"/>
      <c r="E22" s="493"/>
      <c r="P22" s="35"/>
      <c r="Q22" s="154"/>
      <c r="R22" s="154"/>
    </row>
    <row r="23" spans="1:18" ht="15.75">
      <c r="P23" s="35"/>
      <c r="Q23" s="154"/>
      <c r="R23" s="154"/>
    </row>
    <row r="24" spans="1:18" ht="15.75">
      <c r="P24" s="35"/>
      <c r="Q24" s="154"/>
      <c r="R24" s="154"/>
    </row>
    <row r="25" spans="1:18" ht="15.75">
      <c r="P25" s="35"/>
      <c r="Q25" s="154"/>
      <c r="R25" s="154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2" right="0.41" top="0.61" bottom="0.51" header="0.15748031496062992" footer="0.27559055118110237"/>
  <pageSetup paperSize="9" scale="65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N82"/>
  <sheetViews>
    <sheetView zoomScale="70" zoomScaleNormal="70" zoomScalePageLayoutView="80" workbookViewId="0">
      <selection activeCell="A2" sqref="A2:J2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22" customWidth="1"/>
    <col min="9" max="9" width="14.5703125" style="22" bestFit="1" customWidth="1"/>
    <col min="10" max="10" width="13.7109375" style="22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15">
      <c r="B1" s="68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>
      <c r="A2" s="722" t="s">
        <v>202</v>
      </c>
      <c r="B2" s="722"/>
      <c r="C2" s="722"/>
      <c r="D2" s="722"/>
      <c r="E2" s="722"/>
      <c r="F2" s="722"/>
      <c r="G2" s="722"/>
      <c r="H2" s="722"/>
      <c r="I2" s="722"/>
      <c r="J2" s="722"/>
      <c r="K2" s="27"/>
      <c r="L2" s="31"/>
      <c r="M2" s="31"/>
    </row>
    <row r="3" spans="1:13" ht="22.5" customHeight="1" thickBot="1">
      <c r="A3" s="733"/>
      <c r="B3" s="725" t="s">
        <v>224</v>
      </c>
      <c r="C3" s="726"/>
      <c r="D3" s="727"/>
      <c r="E3" s="725" t="s">
        <v>87</v>
      </c>
      <c r="F3" s="726"/>
      <c r="G3" s="727"/>
      <c r="H3" s="736" t="s">
        <v>39</v>
      </c>
      <c r="I3" s="726"/>
      <c r="J3" s="727"/>
      <c r="K3" s="29"/>
      <c r="L3" s="31"/>
      <c r="M3" s="31"/>
    </row>
    <row r="4" spans="1:13" ht="14.25">
      <c r="A4" s="734"/>
      <c r="B4" s="737" t="s">
        <v>34</v>
      </c>
      <c r="C4" s="738" t="s">
        <v>40</v>
      </c>
      <c r="D4" s="723" t="s">
        <v>361</v>
      </c>
      <c r="E4" s="728" t="s">
        <v>34</v>
      </c>
      <c r="F4" s="730" t="s">
        <v>40</v>
      </c>
      <c r="G4" s="732" t="s">
        <v>361</v>
      </c>
      <c r="H4" s="739" t="s">
        <v>34</v>
      </c>
      <c r="I4" s="738" t="s">
        <v>40</v>
      </c>
      <c r="J4" s="723" t="s">
        <v>361</v>
      </c>
      <c r="K4" s="30"/>
      <c r="L4" s="30"/>
      <c r="M4" s="30"/>
    </row>
    <row r="5" spans="1:13" ht="57.75" customHeight="1" thickBot="1">
      <c r="A5" s="735"/>
      <c r="B5" s="729"/>
      <c r="C5" s="731"/>
      <c r="D5" s="724"/>
      <c r="E5" s="729"/>
      <c r="F5" s="731"/>
      <c r="G5" s="724"/>
      <c r="H5" s="740"/>
      <c r="I5" s="731"/>
      <c r="J5" s="724"/>
      <c r="K5" s="30"/>
      <c r="L5" s="30"/>
      <c r="M5" s="30"/>
    </row>
    <row r="6" spans="1:13" ht="18" hidden="1" customHeight="1">
      <c r="A6" s="234" t="s">
        <v>17</v>
      </c>
      <c r="B6" s="236">
        <v>2679.4</v>
      </c>
      <c r="C6" s="237">
        <v>101.1</v>
      </c>
      <c r="D6" s="238">
        <v>101.1</v>
      </c>
      <c r="E6" s="236">
        <v>1662.34</v>
      </c>
      <c r="F6" s="239">
        <f>E6/1645.8*100</f>
        <v>101.00498237938996</v>
      </c>
      <c r="G6" s="240">
        <f t="shared" ref="G6:G11" si="0">E6/1645.8*100</f>
        <v>101.00498237938996</v>
      </c>
      <c r="H6" s="236">
        <v>1506.8</v>
      </c>
      <c r="I6" s="237">
        <v>102.2</v>
      </c>
      <c r="J6" s="238">
        <v>102.2</v>
      </c>
      <c r="K6" s="30"/>
      <c r="L6" s="30"/>
      <c r="M6" s="30"/>
    </row>
    <row r="7" spans="1:13" ht="18" hidden="1" customHeight="1">
      <c r="A7" s="235" t="s">
        <v>18</v>
      </c>
      <c r="B7" s="241">
        <v>2703.1</v>
      </c>
      <c r="C7" s="230">
        <v>100.9</v>
      </c>
      <c r="D7" s="242">
        <v>102</v>
      </c>
      <c r="E7" s="241">
        <v>1671.55</v>
      </c>
      <c r="F7" s="160">
        <f t="shared" ref="F7:F12" si="1">E7/E6*100</f>
        <v>100.55403828338368</v>
      </c>
      <c r="G7" s="243">
        <f t="shared" si="0"/>
        <v>101.56458864989671</v>
      </c>
      <c r="H7" s="241">
        <v>1524.3</v>
      </c>
      <c r="I7" s="230">
        <v>101.2</v>
      </c>
      <c r="J7" s="242">
        <v>103.4</v>
      </c>
      <c r="K7" s="30"/>
      <c r="L7" s="30"/>
      <c r="M7" s="30"/>
    </row>
    <row r="8" spans="1:13" ht="18" hidden="1" customHeight="1">
      <c r="A8" s="235" t="s">
        <v>19</v>
      </c>
      <c r="B8" s="241">
        <v>2800.3</v>
      </c>
      <c r="C8" s="230">
        <v>103.6</v>
      </c>
      <c r="D8" s="242">
        <v>105.6</v>
      </c>
      <c r="E8" s="241">
        <v>1684.83</v>
      </c>
      <c r="F8" s="160">
        <f t="shared" si="1"/>
        <v>100.79447219646435</v>
      </c>
      <c r="G8" s="243">
        <f t="shared" si="0"/>
        <v>102.37149106817354</v>
      </c>
      <c r="H8" s="241">
        <v>1542.5</v>
      </c>
      <c r="I8" s="230">
        <v>101.2</v>
      </c>
      <c r="J8" s="242">
        <v>104.7</v>
      </c>
      <c r="K8" s="30"/>
      <c r="L8" s="30"/>
      <c r="M8" s="30"/>
    </row>
    <row r="9" spans="1:13" ht="18" hidden="1" customHeight="1">
      <c r="A9" s="235" t="s">
        <v>20</v>
      </c>
      <c r="B9" s="241">
        <v>2903.6</v>
      </c>
      <c r="C9" s="230">
        <v>103.7</v>
      </c>
      <c r="D9" s="242">
        <v>109.5</v>
      </c>
      <c r="E9" s="241">
        <v>1703.7</v>
      </c>
      <c r="F9" s="160">
        <f t="shared" si="1"/>
        <v>101.11999430209578</v>
      </c>
      <c r="G9" s="243">
        <f t="shared" si="0"/>
        <v>103.51804593510757</v>
      </c>
      <c r="H9" s="241">
        <v>1555.4</v>
      </c>
      <c r="I9" s="230">
        <v>100.8</v>
      </c>
      <c r="J9" s="242">
        <v>105.5</v>
      </c>
      <c r="K9" s="30"/>
      <c r="L9" s="29"/>
      <c r="M9" s="29"/>
    </row>
    <row r="10" spans="1:13" ht="18" hidden="1" customHeight="1">
      <c r="A10" s="235" t="s">
        <v>21</v>
      </c>
      <c r="B10" s="241">
        <v>2944.1</v>
      </c>
      <c r="C10" s="230">
        <v>101.4</v>
      </c>
      <c r="D10" s="242">
        <v>111.1</v>
      </c>
      <c r="E10" s="241">
        <v>1752.4</v>
      </c>
      <c r="F10" s="160">
        <f t="shared" si="1"/>
        <v>102.85848447496626</v>
      </c>
      <c r="G10" s="243">
        <f t="shared" si="0"/>
        <v>106.47709320695104</v>
      </c>
      <c r="H10" s="241">
        <v>1589.8</v>
      </c>
      <c r="I10" s="230">
        <v>102.2</v>
      </c>
      <c r="J10" s="242">
        <v>107.9</v>
      </c>
      <c r="K10" s="21"/>
      <c r="L10" s="21"/>
      <c r="M10" s="21"/>
    </row>
    <row r="11" spans="1:13" ht="18" hidden="1" customHeight="1">
      <c r="A11" s="235" t="s">
        <v>22</v>
      </c>
      <c r="B11" s="241">
        <v>2989.1</v>
      </c>
      <c r="C11" s="230">
        <v>101.5</v>
      </c>
      <c r="D11" s="242">
        <v>112.8</v>
      </c>
      <c r="E11" s="241">
        <v>1769.4</v>
      </c>
      <c r="F11" s="160">
        <f t="shared" si="1"/>
        <v>100.97009815110705</v>
      </c>
      <c r="G11" s="243">
        <f t="shared" si="0"/>
        <v>107.5100255195042</v>
      </c>
      <c r="H11" s="241">
        <v>1666.3</v>
      </c>
      <c r="I11" s="230">
        <v>102.2</v>
      </c>
      <c r="J11" s="242">
        <v>113.1</v>
      </c>
      <c r="K11" s="21"/>
      <c r="L11" s="21"/>
      <c r="M11" s="21"/>
    </row>
    <row r="12" spans="1:13" ht="18" hidden="1" customHeight="1">
      <c r="A12" s="235" t="s">
        <v>206</v>
      </c>
      <c r="B12" s="241">
        <v>2970.1</v>
      </c>
      <c r="C12" s="230">
        <v>99.4</v>
      </c>
      <c r="D12" s="242">
        <v>112</v>
      </c>
      <c r="E12" s="241">
        <v>1775.6</v>
      </c>
      <c r="F12" s="160">
        <f t="shared" si="1"/>
        <v>100.35040126596586</v>
      </c>
      <c r="G12" s="243">
        <f>E12/1645.8*100</f>
        <v>107.88674200996475</v>
      </c>
      <c r="H12" s="241">
        <v>1726.5</v>
      </c>
      <c r="I12" s="160">
        <f t="shared" ref="I12:I18" si="2">H12/H11*100</f>
        <v>103.61279481485927</v>
      </c>
      <c r="J12" s="243">
        <f>H12/1473.8*100</f>
        <v>117.14615280227983</v>
      </c>
      <c r="K12" s="21"/>
      <c r="L12" s="21"/>
      <c r="M12" s="21"/>
    </row>
    <row r="13" spans="1:13" ht="18" hidden="1" customHeight="1">
      <c r="A13" s="235" t="s">
        <v>218</v>
      </c>
      <c r="B13" s="241">
        <v>2889.4</v>
      </c>
      <c r="C13" s="160">
        <f t="shared" ref="C13:C18" si="3">B13/B12*100</f>
        <v>97.282919767011222</v>
      </c>
      <c r="D13" s="244">
        <f>B13/2650.25*100</f>
        <v>109.0236770116027</v>
      </c>
      <c r="E13" s="241">
        <v>1783.1</v>
      </c>
      <c r="F13" s="160">
        <f t="shared" ref="F13:F18" si="4">E13/E12*100</f>
        <v>100.42239243072764</v>
      </c>
      <c r="G13" s="243">
        <f>E13/1645.8*100</f>
        <v>108.3424474419735</v>
      </c>
      <c r="H13" s="241">
        <v>1656.9</v>
      </c>
      <c r="I13" s="160">
        <f t="shared" si="2"/>
        <v>95.968722849695922</v>
      </c>
      <c r="J13" s="243">
        <f>H13/1473.8*100</f>
        <v>112.42366671190123</v>
      </c>
      <c r="K13" s="21"/>
      <c r="L13" s="21"/>
      <c r="M13" s="21"/>
    </row>
    <row r="14" spans="1:13" ht="18" hidden="1" customHeight="1">
      <c r="A14" s="245" t="s">
        <v>225</v>
      </c>
      <c r="B14" s="246">
        <v>2726.8</v>
      </c>
      <c r="C14" s="247">
        <f t="shared" si="3"/>
        <v>94.372534090122514</v>
      </c>
      <c r="D14" s="248">
        <f>B14/2650.25*100</f>
        <v>102.88840675407982</v>
      </c>
      <c r="E14" s="246">
        <v>1718.9</v>
      </c>
      <c r="F14" s="247">
        <f t="shared" si="4"/>
        <v>96.399528910324733</v>
      </c>
      <c r="G14" s="249">
        <f>E14/1645.8*100</f>
        <v>104.44160894397862</v>
      </c>
      <c r="H14" s="246">
        <v>1640.4</v>
      </c>
      <c r="I14" s="247">
        <f t="shared" si="2"/>
        <v>99.004164403403948</v>
      </c>
      <c r="J14" s="249">
        <f>H14/1473.8*100</f>
        <v>111.30411181978559</v>
      </c>
      <c r="K14" s="21"/>
      <c r="L14" s="21"/>
      <c r="M14" s="21"/>
    </row>
    <row r="15" spans="1:13" ht="18" hidden="1" customHeight="1">
      <c r="A15" s="245" t="s">
        <v>232</v>
      </c>
      <c r="B15" s="246">
        <v>2842.3</v>
      </c>
      <c r="C15" s="247">
        <f t="shared" si="3"/>
        <v>104.23573419392696</v>
      </c>
      <c r="D15" s="248">
        <f>B15/2650.25*100</f>
        <v>107.24648618054901</v>
      </c>
      <c r="E15" s="246">
        <v>1788.9</v>
      </c>
      <c r="F15" s="247">
        <f t="shared" si="4"/>
        <v>104.07237186572809</v>
      </c>
      <c r="G15" s="249">
        <f>E15/1645.8*100</f>
        <v>108.69485964272695</v>
      </c>
      <c r="H15" s="246">
        <v>1706.3</v>
      </c>
      <c r="I15" s="247">
        <f t="shared" si="2"/>
        <v>104.01731285052425</v>
      </c>
      <c r="J15" s="249">
        <f>H15/1473.8*100</f>
        <v>115.77554620708372</v>
      </c>
      <c r="K15" s="21"/>
      <c r="L15" s="21"/>
      <c r="M15" s="21"/>
    </row>
    <row r="16" spans="1:13" ht="18" hidden="1" customHeight="1" thickBot="1">
      <c r="A16" s="245" t="s">
        <v>237</v>
      </c>
      <c r="B16" s="246">
        <v>2955.4</v>
      </c>
      <c r="C16" s="247">
        <f t="shared" si="3"/>
        <v>103.97917179748795</v>
      </c>
      <c r="D16" s="248">
        <f>B16/2650.25*100</f>
        <v>111.51400811244223</v>
      </c>
      <c r="E16" s="246">
        <v>1847.5</v>
      </c>
      <c r="F16" s="247">
        <f t="shared" si="4"/>
        <v>103.27575605120465</v>
      </c>
      <c r="G16" s="249">
        <f>E16/1645.8*100</f>
        <v>112.25543808482198</v>
      </c>
      <c r="H16" s="246">
        <v>1754.5</v>
      </c>
      <c r="I16" s="247">
        <f t="shared" si="2"/>
        <v>102.82482564613491</v>
      </c>
      <c r="J16" s="249">
        <f>H16/1473.8*100</f>
        <v>119.04600352829422</v>
      </c>
      <c r="K16" s="21"/>
      <c r="L16" s="21"/>
      <c r="M16" s="21"/>
    </row>
    <row r="17" spans="1:13" ht="18" hidden="1" customHeight="1">
      <c r="A17" s="250" t="s">
        <v>241</v>
      </c>
      <c r="B17" s="236">
        <v>3026.4</v>
      </c>
      <c r="C17" s="239">
        <f t="shared" si="3"/>
        <v>102.40238208025987</v>
      </c>
      <c r="D17" s="251">
        <f>B17/B17*100</f>
        <v>100</v>
      </c>
      <c r="E17" s="252">
        <v>1922.04</v>
      </c>
      <c r="F17" s="239">
        <f t="shared" si="4"/>
        <v>104.03464140730716</v>
      </c>
      <c r="G17" s="240">
        <f>E17/E17*100</f>
        <v>100</v>
      </c>
      <c r="H17" s="252">
        <v>1802</v>
      </c>
      <c r="I17" s="239">
        <f t="shared" si="2"/>
        <v>102.70732402393845</v>
      </c>
      <c r="J17" s="240">
        <f>H17/H17*100</f>
        <v>100</v>
      </c>
      <c r="K17" s="21"/>
      <c r="L17" s="21"/>
      <c r="M17" s="21"/>
    </row>
    <row r="18" spans="1:13" ht="18" hidden="1" customHeight="1">
      <c r="A18" s="253" t="s">
        <v>17</v>
      </c>
      <c r="B18" s="254">
        <v>3049.23</v>
      </c>
      <c r="C18" s="247">
        <f t="shared" si="3"/>
        <v>100.75436161776368</v>
      </c>
      <c r="D18" s="248">
        <f>B18/B17*100</f>
        <v>100.75436161776368</v>
      </c>
      <c r="E18" s="254">
        <v>2038.6</v>
      </c>
      <c r="F18" s="247">
        <f t="shared" si="4"/>
        <v>106.06438991904434</v>
      </c>
      <c r="G18" s="249">
        <f>E18/1922*100</f>
        <v>106.06659729448491</v>
      </c>
      <c r="H18" s="254">
        <v>1880</v>
      </c>
      <c r="I18" s="247">
        <f t="shared" si="2"/>
        <v>104.32852386237515</v>
      </c>
      <c r="J18" s="249">
        <f>H18/1802*100</f>
        <v>104.32852386237515</v>
      </c>
      <c r="K18" s="21"/>
      <c r="L18" s="21"/>
      <c r="M18" s="21"/>
    </row>
    <row r="19" spans="1:13" ht="18" hidden="1" customHeight="1">
      <c r="A19" s="253" t="s">
        <v>18</v>
      </c>
      <c r="B19" s="254">
        <v>3222.24</v>
      </c>
      <c r="C19" s="247">
        <f t="shared" ref="C19:C24" si="5">B19/B18*100</f>
        <v>105.67389144144586</v>
      </c>
      <c r="D19" s="248">
        <f>B19/B17*100</f>
        <v>106.4710547184774</v>
      </c>
      <c r="E19" s="254">
        <v>2109.6</v>
      </c>
      <c r="F19" s="247">
        <f t="shared" ref="F19:F24" si="6">E19/E18*100</f>
        <v>103.48278230157952</v>
      </c>
      <c r="G19" s="249">
        <f>E19/E17*100</f>
        <v>109.75838171942311</v>
      </c>
      <c r="H19" s="254">
        <v>1941</v>
      </c>
      <c r="I19" s="247">
        <f t="shared" ref="I19:I24" si="7">H19/H18*100</f>
        <v>103.24468085106382</v>
      </c>
      <c r="J19" s="249">
        <f>H19/H17*100</f>
        <v>107.71365149833518</v>
      </c>
      <c r="K19" s="21"/>
      <c r="L19" s="21"/>
      <c r="M19" s="21"/>
    </row>
    <row r="20" spans="1:13" ht="18" hidden="1" customHeight="1">
      <c r="A20" s="253" t="s">
        <v>19</v>
      </c>
      <c r="B20" s="254">
        <v>3317.51</v>
      </c>
      <c r="C20" s="247">
        <f t="shared" si="5"/>
        <v>102.95663885992354</v>
      </c>
      <c r="D20" s="248">
        <f>B20/B17*100</f>
        <v>109.61901929685436</v>
      </c>
      <c r="E20" s="254">
        <v>2179.4</v>
      </c>
      <c r="F20" s="247">
        <f t="shared" si="6"/>
        <v>103.3086841107319</v>
      </c>
      <c r="G20" s="249">
        <f>E20/E17*100</f>
        <v>113.38993985557013</v>
      </c>
      <c r="H20" s="254">
        <v>1993.5</v>
      </c>
      <c r="I20" s="247">
        <f t="shared" si="7"/>
        <v>102.7047913446677</v>
      </c>
      <c r="J20" s="249">
        <f>H20/H17*100</f>
        <v>110.62708102108768</v>
      </c>
      <c r="K20" s="21"/>
      <c r="L20" s="21"/>
      <c r="M20" s="21"/>
    </row>
    <row r="21" spans="1:13" ht="16.5" hidden="1" customHeight="1">
      <c r="A21" s="255" t="s">
        <v>20</v>
      </c>
      <c r="B21" s="254">
        <v>3437.04</v>
      </c>
      <c r="C21" s="247">
        <f t="shared" si="5"/>
        <v>103.60300345741234</v>
      </c>
      <c r="D21" s="248">
        <f>B21/B17*100</f>
        <v>113.56859635210151</v>
      </c>
      <c r="E21" s="254">
        <v>2274.83</v>
      </c>
      <c r="F21" s="247">
        <f t="shared" si="6"/>
        <v>104.37872809030007</v>
      </c>
      <c r="G21" s="249">
        <f>E21/E17*100</f>
        <v>118.35497700360034</v>
      </c>
      <c r="H21" s="246">
        <v>2070.3000000000002</v>
      </c>
      <c r="I21" s="247">
        <f t="shared" si="7"/>
        <v>103.85252069224981</v>
      </c>
      <c r="J21" s="249">
        <f>H21/H17*100</f>
        <v>114.88901220865706</v>
      </c>
      <c r="K21" s="21"/>
      <c r="L21" s="21"/>
      <c r="M21" s="21"/>
    </row>
    <row r="22" spans="1:13" ht="16.5" hidden="1" customHeight="1">
      <c r="A22" s="256" t="s">
        <v>21</v>
      </c>
      <c r="B22" s="161">
        <v>3674.67</v>
      </c>
      <c r="C22" s="160">
        <f t="shared" si="5"/>
        <v>106.91379791913972</v>
      </c>
      <c r="D22" s="244">
        <f>B22/B17*100</f>
        <v>121.42049960348929</v>
      </c>
      <c r="E22" s="161">
        <v>2357.1</v>
      </c>
      <c r="F22" s="160">
        <f t="shared" si="6"/>
        <v>103.61653398275914</v>
      </c>
      <c r="G22" s="243">
        <f>E22/E17*100</f>
        <v>122.63532496722232</v>
      </c>
      <c r="H22" s="241">
        <v>2155.1999999999998</v>
      </c>
      <c r="I22" s="160">
        <f t="shared" si="7"/>
        <v>104.10085494855817</v>
      </c>
      <c r="J22" s="243">
        <f>H22/H17*100</f>
        <v>119.60044395116536</v>
      </c>
      <c r="K22" s="21"/>
      <c r="L22" s="21"/>
      <c r="M22" s="21"/>
    </row>
    <row r="23" spans="1:13" ht="16.5" hidden="1" customHeight="1">
      <c r="A23" s="255" t="s">
        <v>22</v>
      </c>
      <c r="B23" s="254">
        <v>3705.87</v>
      </c>
      <c r="C23" s="247">
        <f t="shared" si="5"/>
        <v>100.84905583358506</v>
      </c>
      <c r="D23" s="248">
        <f>B23/B17*100</f>
        <v>122.45142743854083</v>
      </c>
      <c r="E23" s="254">
        <v>2355.83</v>
      </c>
      <c r="F23" s="247">
        <f t="shared" si="6"/>
        <v>99.946120232489079</v>
      </c>
      <c r="G23" s="249">
        <f>E23/E17*100</f>
        <v>122.56924933924371</v>
      </c>
      <c r="H23" s="246">
        <v>2173.9</v>
      </c>
      <c r="I23" s="247">
        <f t="shared" si="7"/>
        <v>100.86766889383819</v>
      </c>
      <c r="J23" s="249">
        <f>H23/H17*100</f>
        <v>120.63817980022198</v>
      </c>
      <c r="K23" s="21"/>
      <c r="L23" s="21"/>
      <c r="M23" s="21"/>
    </row>
    <row r="24" spans="1:13" ht="16.5" hidden="1" customHeight="1">
      <c r="A24" s="255" t="s">
        <v>206</v>
      </c>
      <c r="B24" s="254">
        <v>3734.85</v>
      </c>
      <c r="C24" s="247">
        <f t="shared" si="5"/>
        <v>100.78200260667536</v>
      </c>
      <c r="D24" s="248">
        <f>B24/B17*100</f>
        <v>123.40900079302139</v>
      </c>
      <c r="E24" s="254">
        <v>2382.3000000000002</v>
      </c>
      <c r="F24" s="247">
        <f t="shared" si="6"/>
        <v>101.12359550561798</v>
      </c>
      <c r="G24" s="249">
        <f>E24/E17*100</f>
        <v>123.94643191608917</v>
      </c>
      <c r="H24" s="246">
        <v>2147.4</v>
      </c>
      <c r="I24" s="247">
        <f t="shared" si="7"/>
        <v>98.780992685956122</v>
      </c>
      <c r="J24" s="249">
        <f>H24/H17*100</f>
        <v>119.16759156492786</v>
      </c>
      <c r="K24" s="21"/>
      <c r="L24" s="21"/>
      <c r="M24" s="21"/>
    </row>
    <row r="25" spans="1:13" ht="16.5" hidden="1" customHeight="1">
      <c r="A25" s="255" t="s">
        <v>218</v>
      </c>
      <c r="B25" s="161">
        <v>3311.01</v>
      </c>
      <c r="C25" s="160">
        <f t="shared" ref="C25:C32" si="8">B25/B24*100</f>
        <v>88.651753082453126</v>
      </c>
      <c r="D25" s="244">
        <f>B25/B17*100</f>
        <v>109.40424266455196</v>
      </c>
      <c r="E25" s="161">
        <v>2262.54</v>
      </c>
      <c r="F25" s="160">
        <f t="shared" ref="F25:F35" si="9">E25/E24*100</f>
        <v>94.972925324266456</v>
      </c>
      <c r="G25" s="243">
        <f>E25/E17*100</f>
        <v>117.71555222576013</v>
      </c>
      <c r="H25" s="241">
        <v>2068.1</v>
      </c>
      <c r="I25" s="160">
        <f t="shared" ref="I25:I32" si="10">H25/H24*100</f>
        <v>96.307162149576214</v>
      </c>
      <c r="J25" s="243">
        <f>H25/H17*100</f>
        <v>114.76692563817979</v>
      </c>
      <c r="K25" s="21"/>
      <c r="L25" s="21"/>
      <c r="M25" s="21"/>
    </row>
    <row r="26" spans="1:13" ht="16.5" hidden="1" customHeight="1">
      <c r="A26" s="255" t="s">
        <v>225</v>
      </c>
      <c r="B26" s="254">
        <v>3270.26</v>
      </c>
      <c r="C26" s="247">
        <f t="shared" si="8"/>
        <v>98.769257718943777</v>
      </c>
      <c r="D26" s="248">
        <f>B26/B17*100</f>
        <v>108.05775839280993</v>
      </c>
      <c r="E26" s="254">
        <v>2196.8000000000002</v>
      </c>
      <c r="F26" s="247">
        <f t="shared" si="9"/>
        <v>97.094416010324693</v>
      </c>
      <c r="G26" s="249">
        <f>E26/E17*100</f>
        <v>114.29522798693057</v>
      </c>
      <c r="H26" s="246">
        <v>2037.8</v>
      </c>
      <c r="I26" s="247">
        <f t="shared" si="10"/>
        <v>98.534887094434509</v>
      </c>
      <c r="J26" s="249">
        <f>H26/H17*100</f>
        <v>113.08546059933407</v>
      </c>
      <c r="K26" s="21"/>
      <c r="L26" s="21"/>
      <c r="M26" s="21"/>
    </row>
    <row r="27" spans="1:13" ht="16.5" hidden="1" customHeight="1">
      <c r="A27" s="255" t="s">
        <v>232</v>
      </c>
      <c r="B27" s="254">
        <v>3404.45</v>
      </c>
      <c r="C27" s="247">
        <f t="shared" si="8"/>
        <v>104.10334346504557</v>
      </c>
      <c r="D27" s="248">
        <f>B27/B17*100</f>
        <v>112.49173936029607</v>
      </c>
      <c r="E27" s="254">
        <v>2201.81</v>
      </c>
      <c r="F27" s="247">
        <f t="shared" si="9"/>
        <v>100.22805899490166</v>
      </c>
      <c r="G27" s="249">
        <f>E27/E17*100</f>
        <v>114.55588853509812</v>
      </c>
      <c r="H27" s="246">
        <v>2066.8000000000002</v>
      </c>
      <c r="I27" s="247">
        <f t="shared" si="10"/>
        <v>101.42310334674652</v>
      </c>
      <c r="J27" s="249">
        <f>H27/H17*100</f>
        <v>114.69478357380689</v>
      </c>
      <c r="K27" s="21"/>
      <c r="L27" s="21"/>
      <c r="M27" s="21"/>
    </row>
    <row r="28" spans="1:13" ht="16.5" hidden="1" customHeight="1" thickBot="1">
      <c r="A28" s="255" t="s">
        <v>237</v>
      </c>
      <c r="B28" s="254">
        <v>3476.63</v>
      </c>
      <c r="C28" s="247">
        <f>B28/B27*100</f>
        <v>102.12016625299241</v>
      </c>
      <c r="D28" s="248">
        <f>B28/B17*100</f>
        <v>114.87675125561722</v>
      </c>
      <c r="E28" s="254">
        <v>2225.09</v>
      </c>
      <c r="F28" s="247">
        <f>E28/E27*100</f>
        <v>101.05731193881398</v>
      </c>
      <c r="G28" s="249">
        <f>E28/E17*100</f>
        <v>115.76710162119417</v>
      </c>
      <c r="H28" s="246">
        <v>2093.5</v>
      </c>
      <c r="I28" s="247">
        <f>H28/H27*100</f>
        <v>101.2918521385717</v>
      </c>
      <c r="J28" s="249">
        <f>H28/H17*100</f>
        <v>116.1764705882353</v>
      </c>
      <c r="K28" s="21"/>
      <c r="L28" s="21"/>
      <c r="M28" s="21"/>
    </row>
    <row r="29" spans="1:13" ht="16.5" hidden="1" customHeight="1">
      <c r="A29" s="162" t="s">
        <v>290</v>
      </c>
      <c r="B29" s="252">
        <v>3437.58</v>
      </c>
      <c r="C29" s="239">
        <f>B29/B28*100</f>
        <v>98.876785852966805</v>
      </c>
      <c r="D29" s="240">
        <v>120.1</v>
      </c>
      <c r="E29" s="257">
        <v>2241.8000000000002</v>
      </c>
      <c r="F29" s="239">
        <f>E29/E28*100</f>
        <v>100.75098085920121</v>
      </c>
      <c r="G29" s="258">
        <f>E29/E17*100</f>
        <v>116.63649039562134</v>
      </c>
      <c r="H29" s="259">
        <v>2116.4</v>
      </c>
      <c r="I29" s="239">
        <f>H29/H28*100</f>
        <v>101.09386195366612</v>
      </c>
      <c r="J29" s="240">
        <f>H29/H17*100</f>
        <v>117.44728079911211</v>
      </c>
      <c r="K29" s="21"/>
      <c r="L29" s="21"/>
      <c r="M29" s="21"/>
    </row>
    <row r="30" spans="1:13" ht="16.5" hidden="1" customHeight="1">
      <c r="A30" s="163" t="s">
        <v>17</v>
      </c>
      <c r="B30" s="161">
        <v>3458.68</v>
      </c>
      <c r="C30" s="160">
        <f>B30/B29*100</f>
        <v>100.61380389692749</v>
      </c>
      <c r="D30" s="243">
        <f t="shared" ref="D30:D35" si="11">B30/B$29*100</f>
        <v>100.61380389692749</v>
      </c>
      <c r="E30" s="164">
        <v>2295.15</v>
      </c>
      <c r="F30" s="160">
        <f>E30/E29*100</f>
        <v>102.37978410206084</v>
      </c>
      <c r="G30" s="260">
        <f t="shared" ref="G30:G35" si="12">E30/E$29*100</f>
        <v>102.37978410206084</v>
      </c>
      <c r="H30" s="241">
        <v>2159.42</v>
      </c>
      <c r="I30" s="160">
        <f>H30/H29*100</f>
        <v>102.03269703269704</v>
      </c>
      <c r="J30" s="243">
        <f t="shared" ref="J30:J35" si="13">H30/H$29*100</f>
        <v>102.03269703269704</v>
      </c>
      <c r="K30" s="21"/>
      <c r="L30" s="21"/>
      <c r="M30" s="21"/>
    </row>
    <row r="31" spans="1:13" ht="16.5" hidden="1" customHeight="1">
      <c r="A31" s="163" t="s">
        <v>18</v>
      </c>
      <c r="B31" s="161">
        <v>3610.8</v>
      </c>
      <c r="C31" s="160">
        <f t="shared" si="8"/>
        <v>104.39820972162792</v>
      </c>
      <c r="D31" s="243">
        <f t="shared" si="11"/>
        <v>105.0390100012218</v>
      </c>
      <c r="E31" s="164">
        <v>2360.09</v>
      </c>
      <c r="F31" s="160">
        <f t="shared" si="9"/>
        <v>102.82944469860358</v>
      </c>
      <c r="G31" s="260">
        <f t="shared" si="12"/>
        <v>105.27656347577839</v>
      </c>
      <c r="H31" s="241">
        <v>2190.87</v>
      </c>
      <c r="I31" s="160">
        <f t="shared" si="10"/>
        <v>101.45640959146436</v>
      </c>
      <c r="J31" s="243">
        <f t="shared" si="13"/>
        <v>103.51871101871102</v>
      </c>
      <c r="K31" s="21"/>
      <c r="L31" s="21"/>
      <c r="M31" s="21"/>
    </row>
    <row r="32" spans="1:13" ht="16.5" hidden="1" customHeight="1">
      <c r="A32" s="163" t="s">
        <v>19</v>
      </c>
      <c r="B32" s="161">
        <v>3757.48</v>
      </c>
      <c r="C32" s="160">
        <f t="shared" si="8"/>
        <v>104.06225767143016</v>
      </c>
      <c r="D32" s="243">
        <f t="shared" si="11"/>
        <v>109.30596524299072</v>
      </c>
      <c r="E32" s="164">
        <v>2423.02</v>
      </c>
      <c r="F32" s="160">
        <f t="shared" si="9"/>
        <v>102.66642373807777</v>
      </c>
      <c r="G32" s="260">
        <f t="shared" si="12"/>
        <v>108.08368275492906</v>
      </c>
      <c r="H32" s="241">
        <v>2204.0500000000002</v>
      </c>
      <c r="I32" s="160">
        <f t="shared" si="10"/>
        <v>100.60158749720432</v>
      </c>
      <c r="J32" s="243">
        <f t="shared" si="13"/>
        <v>104.14146664146664</v>
      </c>
      <c r="K32" s="21"/>
      <c r="L32" s="21"/>
      <c r="M32" s="21"/>
    </row>
    <row r="33" spans="1:13" ht="16.5" hidden="1" customHeight="1">
      <c r="A33" s="163" t="s">
        <v>20</v>
      </c>
      <c r="B33" s="161">
        <v>3814.09</v>
      </c>
      <c r="C33" s="160">
        <f t="shared" ref="C33:C38" si="14">B33/B32*100</f>
        <v>101.50659484548154</v>
      </c>
      <c r="D33" s="243">
        <f t="shared" si="11"/>
        <v>110.95276328114548</v>
      </c>
      <c r="E33" s="164">
        <v>2406.36</v>
      </c>
      <c r="F33" s="160">
        <f t="shared" si="9"/>
        <v>99.312428291966228</v>
      </c>
      <c r="G33" s="260">
        <f t="shared" si="12"/>
        <v>107.34052993130521</v>
      </c>
      <c r="H33" s="241">
        <v>2212.92</v>
      </c>
      <c r="I33" s="160">
        <f t="shared" ref="I33:I38" si="15">H33/H32*100</f>
        <v>100.40244096095823</v>
      </c>
      <c r="J33" s="243">
        <f t="shared" si="13"/>
        <v>104.56057456057455</v>
      </c>
      <c r="K33" s="21"/>
      <c r="L33" s="21"/>
      <c r="M33" s="21"/>
    </row>
    <row r="34" spans="1:13" ht="16.5" hidden="1" customHeight="1">
      <c r="A34" s="261" t="s">
        <v>21</v>
      </c>
      <c r="B34" s="254">
        <v>3947.2</v>
      </c>
      <c r="C34" s="247">
        <f t="shared" si="14"/>
        <v>103.48995435346306</v>
      </c>
      <c r="D34" s="249">
        <f t="shared" si="11"/>
        <v>114.82496407356338</v>
      </c>
      <c r="E34" s="262">
        <v>2406.1</v>
      </c>
      <c r="F34" s="263">
        <f t="shared" si="9"/>
        <v>99.989195299123978</v>
      </c>
      <c r="G34" s="264">
        <f t="shared" si="12"/>
        <v>107.32893210812739</v>
      </c>
      <c r="H34" s="265">
        <v>2240.4</v>
      </c>
      <c r="I34" s="247">
        <f t="shared" si="15"/>
        <v>101.2417981671276</v>
      </c>
      <c r="J34" s="249">
        <f t="shared" si="13"/>
        <v>105.85900585900585</v>
      </c>
      <c r="K34" s="21"/>
      <c r="L34" s="21"/>
      <c r="M34" s="21"/>
    </row>
    <row r="35" spans="1:13" ht="16.5" hidden="1" customHeight="1">
      <c r="A35" s="163" t="s">
        <v>22</v>
      </c>
      <c r="B35" s="161">
        <v>3926.3</v>
      </c>
      <c r="C35" s="160">
        <f t="shared" si="14"/>
        <v>99.470510741791657</v>
      </c>
      <c r="D35" s="243">
        <f t="shared" si="11"/>
        <v>114.21697822305228</v>
      </c>
      <c r="E35" s="164">
        <v>2410.9299999999998</v>
      </c>
      <c r="F35" s="266">
        <f t="shared" si="9"/>
        <v>100.20073978637629</v>
      </c>
      <c r="G35" s="260">
        <f t="shared" si="12"/>
        <v>107.54438397716119</v>
      </c>
      <c r="H35" s="241">
        <v>2270.63</v>
      </c>
      <c r="I35" s="160">
        <f t="shared" si="15"/>
        <v>101.34931262274594</v>
      </c>
      <c r="J35" s="243">
        <f t="shared" si="13"/>
        <v>107.28737478737477</v>
      </c>
      <c r="K35" s="21"/>
      <c r="L35" s="21"/>
      <c r="M35" s="21"/>
    </row>
    <row r="36" spans="1:13" ht="16.5" hidden="1" customHeight="1">
      <c r="A36" s="163" t="s">
        <v>206</v>
      </c>
      <c r="B36" s="161">
        <v>3709.52</v>
      </c>
      <c r="C36" s="160">
        <f t="shared" si="14"/>
        <v>94.478771362351324</v>
      </c>
      <c r="D36" s="243">
        <f>B36/B$29*100</f>
        <v>107.91079771234415</v>
      </c>
      <c r="E36" s="164">
        <v>2423.37</v>
      </c>
      <c r="F36" s="160">
        <f t="shared" ref="F36:F41" si="16">E36/E35*100</f>
        <v>100.51598345866533</v>
      </c>
      <c r="G36" s="260">
        <f>E36/E$29*100</f>
        <v>108.09929520920687</v>
      </c>
      <c r="H36" s="267">
        <v>2305.1999999999998</v>
      </c>
      <c r="I36" s="160">
        <f t="shared" si="15"/>
        <v>101.52248494911103</v>
      </c>
      <c r="J36" s="243">
        <f>H36/H$29*100</f>
        <v>108.92080892080891</v>
      </c>
      <c r="K36" s="21"/>
      <c r="L36" s="21"/>
      <c r="M36" s="21"/>
    </row>
    <row r="37" spans="1:13" ht="16.5" hidden="1" customHeight="1">
      <c r="A37" s="163" t="s">
        <v>218</v>
      </c>
      <c r="B37" s="161">
        <v>3718.28</v>
      </c>
      <c r="C37" s="160">
        <f t="shared" si="14"/>
        <v>100.23614915137269</v>
      </c>
      <c r="D37" s="243">
        <f>B37/B$29*100</f>
        <v>108.16562814538135</v>
      </c>
      <c r="E37" s="164">
        <v>2428.86</v>
      </c>
      <c r="F37" s="160">
        <f t="shared" si="16"/>
        <v>100.22654402753193</v>
      </c>
      <c r="G37" s="260">
        <f>E37/E$29*100</f>
        <v>108.34418770630742</v>
      </c>
      <c r="H37" s="267">
        <v>2225.67</v>
      </c>
      <c r="I37" s="160">
        <f t="shared" si="15"/>
        <v>96.549973971889642</v>
      </c>
      <c r="J37" s="243">
        <f>H37/H$29*100</f>
        <v>105.16301266301267</v>
      </c>
      <c r="K37" s="21"/>
      <c r="L37" s="21"/>
      <c r="M37" s="21"/>
    </row>
    <row r="38" spans="1:13" ht="16.5" hidden="1" customHeight="1">
      <c r="A38" s="268" t="s">
        <v>225</v>
      </c>
      <c r="B38" s="161">
        <v>3475.35</v>
      </c>
      <c r="C38" s="160">
        <f t="shared" si="14"/>
        <v>93.466602837871278</v>
      </c>
      <c r="D38" s="243">
        <f>B38/B$29*100</f>
        <v>101.09873806573229</v>
      </c>
      <c r="E38" s="164">
        <v>2313.62</v>
      </c>
      <c r="F38" s="160">
        <f t="shared" si="16"/>
        <v>95.25538730103834</v>
      </c>
      <c r="G38" s="243">
        <f>E38/E$29*100</f>
        <v>103.20367561780711</v>
      </c>
      <c r="H38" s="161">
        <v>2139.96</v>
      </c>
      <c r="I38" s="160">
        <f t="shared" si="15"/>
        <v>96.149024788041345</v>
      </c>
      <c r="J38" s="243">
        <f>H38/H$29*100</f>
        <v>101.11321111321112</v>
      </c>
      <c r="K38" s="21"/>
      <c r="L38" s="21"/>
      <c r="M38" s="21"/>
    </row>
    <row r="39" spans="1:13" ht="16.5" hidden="1" customHeight="1">
      <c r="A39" s="268" t="s">
        <v>232</v>
      </c>
      <c r="B39" s="161">
        <v>3484.3</v>
      </c>
      <c r="C39" s="160">
        <f t="shared" ref="C39:C44" si="17">B39/B38*100</f>
        <v>100.25752801876071</v>
      </c>
      <c r="D39" s="243">
        <f>B39/B$29*100</f>
        <v>101.35909564286504</v>
      </c>
      <c r="E39" s="164">
        <v>2259.6999999999998</v>
      </c>
      <c r="F39" s="160">
        <f t="shared" si="16"/>
        <v>97.669453064893972</v>
      </c>
      <c r="G39" s="243">
        <f>E39/E$29*100</f>
        <v>100.79846551877954</v>
      </c>
      <c r="H39" s="161">
        <v>2101.3000000000002</v>
      </c>
      <c r="I39" s="160">
        <f t="shared" ref="I39:I44" si="18">H39/H38*100</f>
        <v>98.193424176152831</v>
      </c>
      <c r="J39" s="243">
        <f>H39/H$29*100</f>
        <v>99.286524286524298</v>
      </c>
      <c r="K39" s="21"/>
      <c r="L39" s="21"/>
      <c r="M39" s="21"/>
    </row>
    <row r="40" spans="1:13" ht="16.5" hidden="1" customHeight="1" thickBot="1">
      <c r="A40" s="269" t="s">
        <v>237</v>
      </c>
      <c r="B40" s="270">
        <v>3509.28</v>
      </c>
      <c r="C40" s="271">
        <f t="shared" si="17"/>
        <v>100.71693022988835</v>
      </c>
      <c r="D40" s="272">
        <f>B40/B$29*100</f>
        <v>102.0857696402702</v>
      </c>
      <c r="E40" s="273">
        <v>2268.39</v>
      </c>
      <c r="F40" s="271">
        <f t="shared" si="16"/>
        <v>100.38456432269771</v>
      </c>
      <c r="G40" s="272">
        <f>E40/E$29*100</f>
        <v>101.1861004549915</v>
      </c>
      <c r="H40" s="270">
        <v>2107.6999999999998</v>
      </c>
      <c r="I40" s="271">
        <f t="shared" si="18"/>
        <v>100.30457335934895</v>
      </c>
      <c r="J40" s="272">
        <f>H40/H$29*100</f>
        <v>99.58892458892457</v>
      </c>
      <c r="K40" s="21"/>
      <c r="L40" s="21"/>
      <c r="M40" s="21"/>
    </row>
    <row r="41" spans="1:13" ht="3" hidden="1" customHeight="1">
      <c r="A41" s="162" t="s">
        <v>312</v>
      </c>
      <c r="B41" s="165">
        <v>3484.4</v>
      </c>
      <c r="C41" s="166">
        <f t="shared" si="17"/>
        <v>99.291022659918838</v>
      </c>
      <c r="D41" s="167">
        <f t="shared" ref="D41:D46" si="19">B41/B$41*100</f>
        <v>100</v>
      </c>
      <c r="E41" s="168">
        <v>2298.23</v>
      </c>
      <c r="F41" s="166">
        <f t="shared" si="16"/>
        <v>101.31547044379494</v>
      </c>
      <c r="G41" s="169">
        <f t="shared" ref="G41:G46" si="20">E41/E$41*100</f>
        <v>100</v>
      </c>
      <c r="H41" s="165">
        <v>2131</v>
      </c>
      <c r="I41" s="166">
        <f t="shared" si="18"/>
        <v>101.10547041799119</v>
      </c>
      <c r="J41" s="167">
        <f t="shared" ref="J41:J46" si="21">H41/H$41*100</f>
        <v>100</v>
      </c>
      <c r="K41" s="21"/>
      <c r="L41" s="21"/>
      <c r="M41" s="21"/>
    </row>
    <row r="42" spans="1:13" ht="16.5" hidden="1" customHeight="1">
      <c r="A42" s="163" t="s">
        <v>17</v>
      </c>
      <c r="B42" s="161">
        <v>3582.03</v>
      </c>
      <c r="C42" s="160">
        <f t="shared" si="17"/>
        <v>102.80191711628974</v>
      </c>
      <c r="D42" s="170">
        <f t="shared" si="19"/>
        <v>102.80191711628974</v>
      </c>
      <c r="E42" s="164">
        <v>2348.34</v>
      </c>
      <c r="F42" s="160">
        <f t="shared" ref="F42:F47" si="22">E42/E41*100</f>
        <v>102.18037359185112</v>
      </c>
      <c r="G42" s="171">
        <f t="shared" si="20"/>
        <v>102.18037359185112</v>
      </c>
      <c r="H42" s="173">
        <v>2192.7199999999998</v>
      </c>
      <c r="I42" s="160">
        <f t="shared" si="18"/>
        <v>102.89629282027218</v>
      </c>
      <c r="J42" s="170">
        <f t="shared" si="21"/>
        <v>102.89629282027218</v>
      </c>
      <c r="K42" s="21"/>
      <c r="L42" s="21"/>
      <c r="M42" s="21"/>
    </row>
    <row r="43" spans="1:13" ht="16.5" hidden="1" customHeight="1">
      <c r="A43" s="163" t="s">
        <v>18</v>
      </c>
      <c r="B43" s="161">
        <v>3667.61</v>
      </c>
      <c r="C43" s="160">
        <f t="shared" si="17"/>
        <v>102.38914805291972</v>
      </c>
      <c r="D43" s="170">
        <f t="shared" si="19"/>
        <v>105.25800711743771</v>
      </c>
      <c r="E43" s="164">
        <v>2397.3200000000002</v>
      </c>
      <c r="F43" s="160">
        <f t="shared" si="22"/>
        <v>102.08572864236014</v>
      </c>
      <c r="G43" s="171">
        <f t="shared" si="20"/>
        <v>104.31157891072695</v>
      </c>
      <c r="H43" s="173">
        <v>2239.67</v>
      </c>
      <c r="I43" s="160">
        <f t="shared" si="18"/>
        <v>102.14117625597432</v>
      </c>
      <c r="J43" s="170">
        <f t="shared" si="21"/>
        <v>105.09948381041765</v>
      </c>
      <c r="K43" s="21"/>
      <c r="L43" s="21"/>
      <c r="M43" s="21"/>
    </row>
    <row r="44" spans="1:13" ht="16.5" hidden="1" customHeight="1">
      <c r="A44" s="163" t="s">
        <v>19</v>
      </c>
      <c r="B44" s="161">
        <v>3761.96</v>
      </c>
      <c r="C44" s="160">
        <f t="shared" si="17"/>
        <v>102.57251997895087</v>
      </c>
      <c r="D44" s="170">
        <f t="shared" si="19"/>
        <v>107.96579037997932</v>
      </c>
      <c r="E44" s="164">
        <v>2457.02</v>
      </c>
      <c r="F44" s="160">
        <f t="shared" si="22"/>
        <v>102.49028081357514</v>
      </c>
      <c r="G44" s="171">
        <f t="shared" si="20"/>
        <v>106.9092301466781</v>
      </c>
      <c r="H44" s="173">
        <v>2272.67</v>
      </c>
      <c r="I44" s="160">
        <f t="shared" si="18"/>
        <v>101.47343135372621</v>
      </c>
      <c r="J44" s="170">
        <f t="shared" si="21"/>
        <v>106.64805255748475</v>
      </c>
      <c r="K44" s="21"/>
      <c r="L44" s="21"/>
      <c r="M44" s="21"/>
    </row>
    <row r="45" spans="1:13" ht="16.5" hidden="1" customHeight="1">
      <c r="A45" s="163" t="s">
        <v>20</v>
      </c>
      <c r="B45" s="161">
        <v>3809.35</v>
      </c>
      <c r="C45" s="160">
        <f t="shared" ref="C45:C50" si="23">B45/B44*100</f>
        <v>101.2597156801242</v>
      </c>
      <c r="D45" s="170">
        <f t="shared" si="19"/>
        <v>109.32585237056594</v>
      </c>
      <c r="E45" s="164">
        <v>2470.25</v>
      </c>
      <c r="F45" s="160">
        <f t="shared" si="22"/>
        <v>100.53845715541591</v>
      </c>
      <c r="G45" s="171">
        <f t="shared" si="20"/>
        <v>107.48489054620293</v>
      </c>
      <c r="H45" s="173">
        <v>2282.61</v>
      </c>
      <c r="I45" s="160">
        <f t="shared" ref="I45:I50" si="24">H45/H44*100</f>
        <v>100.43737102174974</v>
      </c>
      <c r="J45" s="170">
        <f t="shared" si="21"/>
        <v>107.11450023463162</v>
      </c>
      <c r="K45" s="21"/>
      <c r="L45" s="21"/>
      <c r="M45" s="21"/>
    </row>
    <row r="46" spans="1:13" ht="16.5" hidden="1" customHeight="1">
      <c r="A46" s="172" t="s">
        <v>21</v>
      </c>
      <c r="B46" s="173">
        <v>3854.5</v>
      </c>
      <c r="C46" s="174">
        <f t="shared" si="23"/>
        <v>101.18524157664694</v>
      </c>
      <c r="D46" s="170">
        <f t="shared" si="19"/>
        <v>110.62162782688554</v>
      </c>
      <c r="E46" s="175">
        <v>2532.1999999999998</v>
      </c>
      <c r="F46" s="174">
        <f t="shared" si="22"/>
        <v>102.50784333569476</v>
      </c>
      <c r="G46" s="171">
        <f t="shared" si="20"/>
        <v>110.18044321064471</v>
      </c>
      <c r="H46" s="173">
        <v>2316.8000000000002</v>
      </c>
      <c r="I46" s="174">
        <f t="shared" si="24"/>
        <v>101.49784676313519</v>
      </c>
      <c r="J46" s="170">
        <f t="shared" si="21"/>
        <v>108.71891130924449</v>
      </c>
      <c r="K46" s="21"/>
      <c r="L46" s="21"/>
      <c r="M46" s="21"/>
    </row>
    <row r="47" spans="1:13" ht="16.5" hidden="1" customHeight="1">
      <c r="A47" s="172" t="s">
        <v>22</v>
      </c>
      <c r="B47" s="173">
        <v>3808.84</v>
      </c>
      <c r="C47" s="174">
        <f t="shared" si="23"/>
        <v>98.815410559086786</v>
      </c>
      <c r="D47" s="170">
        <f t="shared" ref="D47:D52" si="25">B47/B$41*100</f>
        <v>109.31121570428195</v>
      </c>
      <c r="E47" s="175">
        <v>2548.98</v>
      </c>
      <c r="F47" s="174">
        <f t="shared" si="22"/>
        <v>100.66266487639209</v>
      </c>
      <c r="G47" s="171">
        <f t="shared" ref="G47:G52" si="26">E47/E$41*100</f>
        <v>110.91057030845477</v>
      </c>
      <c r="H47" s="173">
        <v>2344.36</v>
      </c>
      <c r="I47" s="174">
        <f t="shared" si="24"/>
        <v>101.18957182320443</v>
      </c>
      <c r="J47" s="170">
        <f t="shared" ref="J47:J52" si="27">H47/H$41*100</f>
        <v>110.01220084467387</v>
      </c>
      <c r="K47" s="21"/>
      <c r="L47" s="21"/>
      <c r="M47" s="21"/>
    </row>
    <row r="48" spans="1:13" ht="16.5" hidden="1" customHeight="1">
      <c r="A48" s="176" t="s">
        <v>206</v>
      </c>
      <c r="B48" s="177">
        <v>3758.33</v>
      </c>
      <c r="C48" s="178">
        <f t="shared" si="23"/>
        <v>98.673874460465655</v>
      </c>
      <c r="D48" s="179">
        <f t="shared" si="25"/>
        <v>107.86161175525197</v>
      </c>
      <c r="E48" s="180">
        <v>2617.46</v>
      </c>
      <c r="F48" s="178">
        <f t="shared" ref="F48:F53" si="28">E48/E47*100</f>
        <v>102.68656482200724</v>
      </c>
      <c r="G48" s="181">
        <f t="shared" si="26"/>
        <v>113.89025467424932</v>
      </c>
      <c r="H48" s="177">
        <v>2354.6</v>
      </c>
      <c r="I48" s="178">
        <f t="shared" si="24"/>
        <v>100.4367929840127</v>
      </c>
      <c r="J48" s="179">
        <f t="shared" si="27"/>
        <v>110.49272641952135</v>
      </c>
      <c r="K48" s="21"/>
      <c r="L48" s="21"/>
      <c r="M48" s="21"/>
    </row>
    <row r="49" spans="1:14" ht="16.5" hidden="1" customHeight="1">
      <c r="A49" s="176" t="s">
        <v>218</v>
      </c>
      <c r="B49" s="177">
        <v>3877.71</v>
      </c>
      <c r="C49" s="178">
        <f t="shared" si="23"/>
        <v>103.17641079947744</v>
      </c>
      <c r="D49" s="179">
        <f t="shared" si="25"/>
        <v>111.28773963953623</v>
      </c>
      <c r="E49" s="180">
        <v>2590.12</v>
      </c>
      <c r="F49" s="178">
        <f t="shared" si="28"/>
        <v>98.955475919402772</v>
      </c>
      <c r="G49" s="181">
        <f t="shared" si="26"/>
        <v>112.70064353872327</v>
      </c>
      <c r="H49" s="177">
        <v>2371.96</v>
      </c>
      <c r="I49" s="178">
        <f t="shared" si="24"/>
        <v>100.7372802174467</v>
      </c>
      <c r="J49" s="179">
        <f t="shared" si="27"/>
        <v>111.30736743312998</v>
      </c>
      <c r="K49" s="21"/>
      <c r="L49" s="21"/>
      <c r="M49" s="21"/>
    </row>
    <row r="50" spans="1:14" ht="16.5" hidden="1" customHeight="1">
      <c r="A50" s="176" t="s">
        <v>225</v>
      </c>
      <c r="B50" s="177">
        <v>3758.21</v>
      </c>
      <c r="C50" s="178">
        <f t="shared" si="23"/>
        <v>96.918284245082802</v>
      </c>
      <c r="D50" s="179">
        <f t="shared" si="25"/>
        <v>107.85816783377338</v>
      </c>
      <c r="E50" s="180">
        <v>2496.67</v>
      </c>
      <c r="F50" s="178">
        <f t="shared" si="28"/>
        <v>96.392059055178919</v>
      </c>
      <c r="G50" s="181">
        <f t="shared" si="26"/>
        <v>108.63447087541283</v>
      </c>
      <c r="H50" s="177">
        <v>2442.54</v>
      </c>
      <c r="I50" s="178">
        <f t="shared" si="24"/>
        <v>102.97559823943068</v>
      </c>
      <c r="J50" s="179">
        <f t="shared" si="27"/>
        <v>114.61942749882684</v>
      </c>
      <c r="K50" s="21"/>
      <c r="L50" s="21"/>
      <c r="M50" s="21"/>
    </row>
    <row r="51" spans="1:14" ht="16.5" hidden="1" customHeight="1">
      <c r="A51" s="176" t="s">
        <v>232</v>
      </c>
      <c r="B51" s="177">
        <v>3894.63</v>
      </c>
      <c r="C51" s="178">
        <f>B51/B50*100</f>
        <v>103.62991956277057</v>
      </c>
      <c r="D51" s="179">
        <f t="shared" si="25"/>
        <v>111.77333256801745</v>
      </c>
      <c r="E51" s="180">
        <v>2539.16</v>
      </c>
      <c r="F51" s="178">
        <f t="shared" si="28"/>
        <v>101.70186688669307</v>
      </c>
      <c r="G51" s="181">
        <f t="shared" si="26"/>
        <v>110.48328496277568</v>
      </c>
      <c r="H51" s="177">
        <v>2464.96</v>
      </c>
      <c r="I51" s="178">
        <f>H51/H50*100</f>
        <v>100.91789694334588</v>
      </c>
      <c r="J51" s="179">
        <f t="shared" si="27"/>
        <v>115.67151572031911</v>
      </c>
      <c r="K51" s="21"/>
      <c r="L51" s="21"/>
      <c r="M51" s="21"/>
    </row>
    <row r="52" spans="1:14" ht="16.5" hidden="1" customHeight="1">
      <c r="A52" s="176" t="s">
        <v>237</v>
      </c>
      <c r="B52" s="177">
        <v>3912.55</v>
      </c>
      <c r="C52" s="178">
        <f>B52/B51*100</f>
        <v>100.46012073033896</v>
      </c>
      <c r="D52" s="179">
        <f t="shared" si="25"/>
        <v>112.2876248421536</v>
      </c>
      <c r="E52" s="180">
        <v>2618.0300000000002</v>
      </c>
      <c r="F52" s="178">
        <f t="shared" si="28"/>
        <v>103.10614533940358</v>
      </c>
      <c r="G52" s="181">
        <f t="shared" si="26"/>
        <v>113.91505636946695</v>
      </c>
      <c r="H52" s="177">
        <v>2519.35</v>
      </c>
      <c r="I52" s="178">
        <f>H52/H51*100</f>
        <v>102.20652667791769</v>
      </c>
      <c r="J52" s="179">
        <f t="shared" si="27"/>
        <v>118.22383857343969</v>
      </c>
      <c r="K52" s="21"/>
      <c r="L52" s="21"/>
      <c r="M52" s="21"/>
    </row>
    <row r="53" spans="1:14" ht="16.5" customHeight="1">
      <c r="A53" s="176" t="s">
        <v>342</v>
      </c>
      <c r="B53" s="177">
        <v>3952.34</v>
      </c>
      <c r="C53" s="178">
        <f>B53/B52*100</f>
        <v>101.01698380851363</v>
      </c>
      <c r="D53" s="179">
        <f>B53/B$53*100</f>
        <v>100</v>
      </c>
      <c r="E53" s="180">
        <v>2701.4</v>
      </c>
      <c r="F53" s="178">
        <f t="shared" si="28"/>
        <v>103.18445548752307</v>
      </c>
      <c r="G53" s="181">
        <f>E53/E$53*100</f>
        <v>100</v>
      </c>
      <c r="H53" s="177">
        <v>2625.65</v>
      </c>
      <c r="I53" s="178">
        <f>H53/H52*100</f>
        <v>104.21934229067023</v>
      </c>
      <c r="J53" s="179">
        <f>H53/H$53*100</f>
        <v>100</v>
      </c>
      <c r="K53" s="21"/>
      <c r="L53" s="21"/>
      <c r="M53" s="21"/>
    </row>
    <row r="54" spans="1:14" ht="16.5" customHeight="1">
      <c r="A54" s="176" t="s">
        <v>17</v>
      </c>
      <c r="B54" s="177">
        <v>4105.6099999999997</v>
      </c>
      <c r="C54" s="178">
        <v>103.87795584387982</v>
      </c>
      <c r="D54" s="179">
        <v>103.87795584387982</v>
      </c>
      <c r="E54" s="180">
        <v>2897.94</v>
      </c>
      <c r="F54" s="178">
        <v>107.27548678463019</v>
      </c>
      <c r="G54" s="181">
        <v>107.27548678463019</v>
      </c>
      <c r="H54" s="177">
        <v>2768.69</v>
      </c>
      <c r="I54" s="178">
        <v>105.44779387961076</v>
      </c>
      <c r="J54" s="179">
        <v>105.44779387961076</v>
      </c>
      <c r="K54" s="21"/>
      <c r="L54" s="21"/>
      <c r="M54" s="21"/>
    </row>
    <row r="55" spans="1:14" ht="16.5" customHeight="1">
      <c r="A55" s="176" t="s">
        <v>18</v>
      </c>
      <c r="B55" s="177">
        <v>4081.7</v>
      </c>
      <c r="C55" s="178">
        <f>B55/B54*100</f>
        <v>99.417626126202933</v>
      </c>
      <c r="D55" s="179">
        <f>B55/B$53*100</f>
        <v>103.27299776841062</v>
      </c>
      <c r="E55" s="180">
        <v>3001.54</v>
      </c>
      <c r="F55" s="178">
        <f>E55/E54*100</f>
        <v>103.57495324264822</v>
      </c>
      <c r="G55" s="181">
        <f>E55/E$53*100</f>
        <v>111.11053527800398</v>
      </c>
      <c r="H55" s="177">
        <v>2824.88</v>
      </c>
      <c r="I55" s="178">
        <f>H55/H54*100</f>
        <v>102.02947964560857</v>
      </c>
      <c r="J55" s="179">
        <f>H55/H$53*100</f>
        <v>107.58783539314074</v>
      </c>
      <c r="K55" s="21"/>
      <c r="L55" s="21"/>
      <c r="M55" s="21"/>
    </row>
    <row r="56" spans="1:14" ht="16.5" customHeight="1">
      <c r="A56" s="176" t="s">
        <v>19</v>
      </c>
      <c r="B56" s="177">
        <v>4440.1000000000004</v>
      </c>
      <c r="C56" s="178">
        <f>B56/B55*100</f>
        <v>108.78065511919056</v>
      </c>
      <c r="D56" s="179">
        <f>B56/B$53*100</f>
        <v>112.3410435337041</v>
      </c>
      <c r="E56" s="180">
        <v>3022.49</v>
      </c>
      <c r="F56" s="178">
        <f>E56/E55*100</f>
        <v>100.69797503947973</v>
      </c>
      <c r="G56" s="181">
        <f>E56/E$53*100</f>
        <v>111.88605908047677</v>
      </c>
      <c r="H56" s="177">
        <v>2845.07</v>
      </c>
      <c r="I56" s="178">
        <f>H56/H55*100</f>
        <v>100.71472062530088</v>
      </c>
      <c r="J56" s="179">
        <f>H56/H$53*100</f>
        <v>108.35678784301031</v>
      </c>
      <c r="K56" s="21"/>
      <c r="L56" s="21"/>
      <c r="M56" s="21"/>
    </row>
    <row r="57" spans="1:14" ht="16.5" customHeight="1" thickBot="1">
      <c r="A57" s="176" t="s">
        <v>20</v>
      </c>
      <c r="B57" s="177">
        <v>4557.97</v>
      </c>
      <c r="C57" s="178">
        <f>B57/B56*100</f>
        <v>102.65466993986621</v>
      </c>
      <c r="D57" s="179">
        <f>B57/B$53*100</f>
        <v>115.32332744652535</v>
      </c>
      <c r="E57" s="180">
        <v>3016.1</v>
      </c>
      <c r="F57" s="178">
        <f>E57/E56*100</f>
        <v>99.788584908469517</v>
      </c>
      <c r="G57" s="181">
        <f>E57/E$53*100</f>
        <v>111.64951506626193</v>
      </c>
      <c r="H57" s="177">
        <v>2840.38</v>
      </c>
      <c r="I57" s="178">
        <f>H57/H56*100</f>
        <v>99.83515344086436</v>
      </c>
      <c r="J57" s="179">
        <f>H57/H$53*100</f>
        <v>108.17816540666121</v>
      </c>
      <c r="K57" s="21"/>
      <c r="L57" s="21"/>
      <c r="M57" s="21"/>
    </row>
    <row r="58" spans="1:14" ht="22.5" customHeight="1">
      <c r="A58" s="720" t="s">
        <v>240</v>
      </c>
      <c r="B58" s="720"/>
      <c r="C58" s="720"/>
      <c r="D58" s="720"/>
      <c r="E58" s="720"/>
      <c r="F58" s="720"/>
      <c r="G58" s="720"/>
      <c r="H58" s="720"/>
      <c r="I58" s="720"/>
      <c r="J58" s="720"/>
      <c r="K58" s="21"/>
      <c r="L58" s="21"/>
      <c r="M58" s="21"/>
    </row>
    <row r="59" spans="1:14" ht="12.75">
      <c r="A59" s="23"/>
      <c r="B59" s="218"/>
      <c r="C59" s="23"/>
      <c r="D59" s="23"/>
      <c r="E59" s="23"/>
      <c r="F59" s="23"/>
      <c r="G59" s="23"/>
      <c r="H59" s="23"/>
      <c r="I59" s="23"/>
      <c r="J59" s="23"/>
      <c r="K59" s="21"/>
      <c r="L59" s="21"/>
      <c r="M59" s="21"/>
    </row>
    <row r="60" spans="1:14" ht="24" customHeight="1">
      <c r="A60" s="721" t="s">
        <v>462</v>
      </c>
      <c r="B60" s="721"/>
      <c r="C60" s="721"/>
      <c r="D60" s="721"/>
      <c r="E60" s="721"/>
      <c r="F60" s="721"/>
      <c r="G60" s="721"/>
      <c r="H60" s="721"/>
      <c r="I60" s="721"/>
      <c r="J60" s="721"/>
      <c r="K60" s="219"/>
    </row>
    <row r="61" spans="1:14">
      <c r="A61" s="23"/>
      <c r="B61" s="23"/>
      <c r="C61" s="23"/>
      <c r="D61" s="23"/>
      <c r="E61" s="23"/>
      <c r="F61" s="23"/>
      <c r="G61" s="23"/>
      <c r="H61" s="28"/>
      <c r="I61" s="28"/>
      <c r="J61" s="28"/>
    </row>
    <row r="63" spans="1:14">
      <c r="N63" s="66"/>
    </row>
    <row r="64" spans="1:14">
      <c r="N64" s="66"/>
    </row>
    <row r="65" spans="13:14">
      <c r="N65" s="66"/>
    </row>
    <row r="66" spans="13:14">
      <c r="N66" s="66"/>
    </row>
    <row r="67" spans="13:14">
      <c r="N67" s="66"/>
    </row>
    <row r="68" spans="13:14">
      <c r="N68" s="66"/>
    </row>
    <row r="69" spans="13:14">
      <c r="M69" s="66"/>
      <c r="N69" s="66"/>
    </row>
    <row r="70" spans="13:14">
      <c r="M70" s="66"/>
      <c r="N70" s="66"/>
    </row>
    <row r="71" spans="13:14">
      <c r="M71" s="66"/>
      <c r="N71" s="66"/>
    </row>
    <row r="72" spans="13:14">
      <c r="M72" s="66"/>
      <c r="N72" s="66"/>
    </row>
    <row r="73" spans="13:14">
      <c r="M73" s="66"/>
      <c r="N73" s="66"/>
    </row>
    <row r="74" spans="13:14">
      <c r="M74" s="66"/>
      <c r="N74" s="66"/>
    </row>
    <row r="75" spans="13:14">
      <c r="M75" s="66"/>
      <c r="N75" s="66"/>
    </row>
    <row r="76" spans="13:14">
      <c r="M76" s="66"/>
      <c r="N76" s="66"/>
    </row>
    <row r="77" spans="13:14">
      <c r="M77" s="66"/>
    </row>
    <row r="78" spans="13:14">
      <c r="M78" s="66"/>
    </row>
    <row r="79" spans="13:14">
      <c r="M79" s="66"/>
    </row>
    <row r="80" spans="13:14">
      <c r="M80" s="66"/>
    </row>
    <row r="81" spans="13:13">
      <c r="M81" s="66"/>
    </row>
    <row r="82" spans="13:13">
      <c r="M82" s="66"/>
    </row>
  </sheetData>
  <mergeCells count="16">
    <mergeCell ref="A58:J58"/>
    <mergeCell ref="A60:J60"/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  <mergeCell ref="I4:I5"/>
  </mergeCells>
  <phoneticPr fontId="0" type="noConversion"/>
  <printOptions horizontalCentered="1"/>
  <pageMargins left="0.95" right="0.24" top="0.31496062992126" bottom="0.27" header="0.15748031496063" footer="0.15748031496063"/>
  <pageSetup paperSize="9" scale="68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2"/>
  <sheetViews>
    <sheetView view="pageBreakPreview" zoomScale="60" zoomScaleNormal="70" workbookViewId="0">
      <selection activeCell="B1" sqref="B1:E1"/>
    </sheetView>
  </sheetViews>
  <sheetFormatPr defaultRowHeight="16.5"/>
  <cols>
    <col min="1" max="1" width="5.7109375" style="10" customWidth="1"/>
    <col min="2" max="2" width="99.28515625" style="17" customWidth="1"/>
    <col min="3" max="3" width="10.140625" style="17" bestFit="1" customWidth="1"/>
    <col min="4" max="4" width="18.85546875" style="295" customWidth="1"/>
    <col min="5" max="5" width="19" style="389" customWidth="1"/>
    <col min="6" max="6" width="20.5703125" style="17" customWidth="1"/>
    <col min="7" max="256" width="9.140625" style="17"/>
    <col min="257" max="257" width="5.7109375" style="17" customWidth="1"/>
    <col min="258" max="258" width="99.28515625" style="17" customWidth="1"/>
    <col min="259" max="259" width="10.140625" style="17" bestFit="1" customWidth="1"/>
    <col min="260" max="260" width="18.85546875" style="17" customWidth="1"/>
    <col min="261" max="261" width="19" style="17" customWidth="1"/>
    <col min="262" max="262" width="20.5703125" style="17" customWidth="1"/>
    <col min="263" max="512" width="9.140625" style="17"/>
    <col min="513" max="513" width="5.7109375" style="17" customWidth="1"/>
    <col min="514" max="514" width="99.28515625" style="17" customWidth="1"/>
    <col min="515" max="515" width="10.140625" style="17" bestFit="1" customWidth="1"/>
    <col min="516" max="516" width="18.85546875" style="17" customWidth="1"/>
    <col min="517" max="517" width="19" style="17" customWidth="1"/>
    <col min="518" max="518" width="20.5703125" style="17" customWidth="1"/>
    <col min="519" max="768" width="9.140625" style="17"/>
    <col min="769" max="769" width="5.7109375" style="17" customWidth="1"/>
    <col min="770" max="770" width="99.28515625" style="17" customWidth="1"/>
    <col min="771" max="771" width="10.140625" style="17" bestFit="1" customWidth="1"/>
    <col min="772" max="772" width="18.85546875" style="17" customWidth="1"/>
    <col min="773" max="773" width="19" style="17" customWidth="1"/>
    <col min="774" max="774" width="20.5703125" style="17" customWidth="1"/>
    <col min="775" max="1024" width="9.140625" style="17"/>
    <col min="1025" max="1025" width="5.7109375" style="17" customWidth="1"/>
    <col min="1026" max="1026" width="99.28515625" style="17" customWidth="1"/>
    <col min="1027" max="1027" width="10.140625" style="17" bestFit="1" customWidth="1"/>
    <col min="1028" max="1028" width="18.85546875" style="17" customWidth="1"/>
    <col min="1029" max="1029" width="19" style="17" customWidth="1"/>
    <col min="1030" max="1030" width="20.5703125" style="17" customWidth="1"/>
    <col min="1031" max="1280" width="9.140625" style="17"/>
    <col min="1281" max="1281" width="5.7109375" style="17" customWidth="1"/>
    <col min="1282" max="1282" width="99.28515625" style="17" customWidth="1"/>
    <col min="1283" max="1283" width="10.140625" style="17" bestFit="1" customWidth="1"/>
    <col min="1284" max="1284" width="18.85546875" style="17" customWidth="1"/>
    <col min="1285" max="1285" width="19" style="17" customWidth="1"/>
    <col min="1286" max="1286" width="20.5703125" style="17" customWidth="1"/>
    <col min="1287" max="1536" width="9.140625" style="17"/>
    <col min="1537" max="1537" width="5.7109375" style="17" customWidth="1"/>
    <col min="1538" max="1538" width="99.28515625" style="17" customWidth="1"/>
    <col min="1539" max="1539" width="10.140625" style="17" bestFit="1" customWidth="1"/>
    <col min="1540" max="1540" width="18.85546875" style="17" customWidth="1"/>
    <col min="1541" max="1541" width="19" style="17" customWidth="1"/>
    <col min="1542" max="1542" width="20.5703125" style="17" customWidth="1"/>
    <col min="1543" max="1792" width="9.140625" style="17"/>
    <col min="1793" max="1793" width="5.7109375" style="17" customWidth="1"/>
    <col min="1794" max="1794" width="99.28515625" style="17" customWidth="1"/>
    <col min="1795" max="1795" width="10.140625" style="17" bestFit="1" customWidth="1"/>
    <col min="1796" max="1796" width="18.85546875" style="17" customWidth="1"/>
    <col min="1797" max="1797" width="19" style="17" customWidth="1"/>
    <col min="1798" max="1798" width="20.5703125" style="17" customWidth="1"/>
    <col min="1799" max="2048" width="9.140625" style="17"/>
    <col min="2049" max="2049" width="5.7109375" style="17" customWidth="1"/>
    <col min="2050" max="2050" width="99.28515625" style="17" customWidth="1"/>
    <col min="2051" max="2051" width="10.140625" style="17" bestFit="1" customWidth="1"/>
    <col min="2052" max="2052" width="18.85546875" style="17" customWidth="1"/>
    <col min="2053" max="2053" width="19" style="17" customWidth="1"/>
    <col min="2054" max="2054" width="20.5703125" style="17" customWidth="1"/>
    <col min="2055" max="2304" width="9.140625" style="17"/>
    <col min="2305" max="2305" width="5.7109375" style="17" customWidth="1"/>
    <col min="2306" max="2306" width="99.28515625" style="17" customWidth="1"/>
    <col min="2307" max="2307" width="10.140625" style="17" bestFit="1" customWidth="1"/>
    <col min="2308" max="2308" width="18.85546875" style="17" customWidth="1"/>
    <col min="2309" max="2309" width="19" style="17" customWidth="1"/>
    <col min="2310" max="2310" width="20.5703125" style="17" customWidth="1"/>
    <col min="2311" max="2560" width="9.140625" style="17"/>
    <col min="2561" max="2561" width="5.7109375" style="17" customWidth="1"/>
    <col min="2562" max="2562" width="99.28515625" style="17" customWidth="1"/>
    <col min="2563" max="2563" width="10.140625" style="17" bestFit="1" customWidth="1"/>
    <col min="2564" max="2564" width="18.85546875" style="17" customWidth="1"/>
    <col min="2565" max="2565" width="19" style="17" customWidth="1"/>
    <col min="2566" max="2566" width="20.5703125" style="17" customWidth="1"/>
    <col min="2567" max="2816" width="9.140625" style="17"/>
    <col min="2817" max="2817" width="5.7109375" style="17" customWidth="1"/>
    <col min="2818" max="2818" width="99.28515625" style="17" customWidth="1"/>
    <col min="2819" max="2819" width="10.140625" style="17" bestFit="1" customWidth="1"/>
    <col min="2820" max="2820" width="18.85546875" style="17" customWidth="1"/>
    <col min="2821" max="2821" width="19" style="17" customWidth="1"/>
    <col min="2822" max="2822" width="20.5703125" style="17" customWidth="1"/>
    <col min="2823" max="3072" width="9.140625" style="17"/>
    <col min="3073" max="3073" width="5.7109375" style="17" customWidth="1"/>
    <col min="3074" max="3074" width="99.28515625" style="17" customWidth="1"/>
    <col min="3075" max="3075" width="10.140625" style="17" bestFit="1" customWidth="1"/>
    <col min="3076" max="3076" width="18.85546875" style="17" customWidth="1"/>
    <col min="3077" max="3077" width="19" style="17" customWidth="1"/>
    <col min="3078" max="3078" width="20.5703125" style="17" customWidth="1"/>
    <col min="3079" max="3328" width="9.140625" style="17"/>
    <col min="3329" max="3329" width="5.7109375" style="17" customWidth="1"/>
    <col min="3330" max="3330" width="99.28515625" style="17" customWidth="1"/>
    <col min="3331" max="3331" width="10.140625" style="17" bestFit="1" customWidth="1"/>
    <col min="3332" max="3332" width="18.85546875" style="17" customWidth="1"/>
    <col min="3333" max="3333" width="19" style="17" customWidth="1"/>
    <col min="3334" max="3334" width="20.5703125" style="17" customWidth="1"/>
    <col min="3335" max="3584" width="9.140625" style="17"/>
    <col min="3585" max="3585" width="5.7109375" style="17" customWidth="1"/>
    <col min="3586" max="3586" width="99.28515625" style="17" customWidth="1"/>
    <col min="3587" max="3587" width="10.140625" style="17" bestFit="1" customWidth="1"/>
    <col min="3588" max="3588" width="18.85546875" style="17" customWidth="1"/>
    <col min="3589" max="3589" width="19" style="17" customWidth="1"/>
    <col min="3590" max="3590" width="20.5703125" style="17" customWidth="1"/>
    <col min="3591" max="3840" width="9.140625" style="17"/>
    <col min="3841" max="3841" width="5.7109375" style="17" customWidth="1"/>
    <col min="3842" max="3842" width="99.28515625" style="17" customWidth="1"/>
    <col min="3843" max="3843" width="10.140625" style="17" bestFit="1" customWidth="1"/>
    <col min="3844" max="3844" width="18.85546875" style="17" customWidth="1"/>
    <col min="3845" max="3845" width="19" style="17" customWidth="1"/>
    <col min="3846" max="3846" width="20.5703125" style="17" customWidth="1"/>
    <col min="3847" max="4096" width="9.140625" style="17"/>
    <col min="4097" max="4097" width="5.7109375" style="17" customWidth="1"/>
    <col min="4098" max="4098" width="99.28515625" style="17" customWidth="1"/>
    <col min="4099" max="4099" width="10.140625" style="17" bestFit="1" customWidth="1"/>
    <col min="4100" max="4100" width="18.85546875" style="17" customWidth="1"/>
    <col min="4101" max="4101" width="19" style="17" customWidth="1"/>
    <col min="4102" max="4102" width="20.5703125" style="17" customWidth="1"/>
    <col min="4103" max="4352" width="9.140625" style="17"/>
    <col min="4353" max="4353" width="5.7109375" style="17" customWidth="1"/>
    <col min="4354" max="4354" width="99.28515625" style="17" customWidth="1"/>
    <col min="4355" max="4355" width="10.140625" style="17" bestFit="1" customWidth="1"/>
    <col min="4356" max="4356" width="18.85546875" style="17" customWidth="1"/>
    <col min="4357" max="4357" width="19" style="17" customWidth="1"/>
    <col min="4358" max="4358" width="20.5703125" style="17" customWidth="1"/>
    <col min="4359" max="4608" width="9.140625" style="17"/>
    <col min="4609" max="4609" width="5.7109375" style="17" customWidth="1"/>
    <col min="4610" max="4610" width="99.28515625" style="17" customWidth="1"/>
    <col min="4611" max="4611" width="10.140625" style="17" bestFit="1" customWidth="1"/>
    <col min="4612" max="4612" width="18.85546875" style="17" customWidth="1"/>
    <col min="4613" max="4613" width="19" style="17" customWidth="1"/>
    <col min="4614" max="4614" width="20.5703125" style="17" customWidth="1"/>
    <col min="4615" max="4864" width="9.140625" style="17"/>
    <col min="4865" max="4865" width="5.7109375" style="17" customWidth="1"/>
    <col min="4866" max="4866" width="99.28515625" style="17" customWidth="1"/>
    <col min="4867" max="4867" width="10.140625" style="17" bestFit="1" customWidth="1"/>
    <col min="4868" max="4868" width="18.85546875" style="17" customWidth="1"/>
    <col min="4869" max="4869" width="19" style="17" customWidth="1"/>
    <col min="4870" max="4870" width="20.5703125" style="17" customWidth="1"/>
    <col min="4871" max="5120" width="9.140625" style="17"/>
    <col min="5121" max="5121" width="5.7109375" style="17" customWidth="1"/>
    <col min="5122" max="5122" width="99.28515625" style="17" customWidth="1"/>
    <col min="5123" max="5123" width="10.140625" style="17" bestFit="1" customWidth="1"/>
    <col min="5124" max="5124" width="18.85546875" style="17" customWidth="1"/>
    <col min="5125" max="5125" width="19" style="17" customWidth="1"/>
    <col min="5126" max="5126" width="20.5703125" style="17" customWidth="1"/>
    <col min="5127" max="5376" width="9.140625" style="17"/>
    <col min="5377" max="5377" width="5.7109375" style="17" customWidth="1"/>
    <col min="5378" max="5378" width="99.28515625" style="17" customWidth="1"/>
    <col min="5379" max="5379" width="10.140625" style="17" bestFit="1" customWidth="1"/>
    <col min="5380" max="5380" width="18.85546875" style="17" customWidth="1"/>
    <col min="5381" max="5381" width="19" style="17" customWidth="1"/>
    <col min="5382" max="5382" width="20.5703125" style="17" customWidth="1"/>
    <col min="5383" max="5632" width="9.140625" style="17"/>
    <col min="5633" max="5633" width="5.7109375" style="17" customWidth="1"/>
    <col min="5634" max="5634" width="99.28515625" style="17" customWidth="1"/>
    <col min="5635" max="5635" width="10.140625" style="17" bestFit="1" customWidth="1"/>
    <col min="5636" max="5636" width="18.85546875" style="17" customWidth="1"/>
    <col min="5637" max="5637" width="19" style="17" customWidth="1"/>
    <col min="5638" max="5638" width="20.5703125" style="17" customWidth="1"/>
    <col min="5639" max="5888" width="9.140625" style="17"/>
    <col min="5889" max="5889" width="5.7109375" style="17" customWidth="1"/>
    <col min="5890" max="5890" width="99.28515625" style="17" customWidth="1"/>
    <col min="5891" max="5891" width="10.140625" style="17" bestFit="1" customWidth="1"/>
    <col min="5892" max="5892" width="18.85546875" style="17" customWidth="1"/>
    <col min="5893" max="5893" width="19" style="17" customWidth="1"/>
    <col min="5894" max="5894" width="20.5703125" style="17" customWidth="1"/>
    <col min="5895" max="6144" width="9.140625" style="17"/>
    <col min="6145" max="6145" width="5.7109375" style="17" customWidth="1"/>
    <col min="6146" max="6146" width="99.28515625" style="17" customWidth="1"/>
    <col min="6147" max="6147" width="10.140625" style="17" bestFit="1" customWidth="1"/>
    <col min="6148" max="6148" width="18.85546875" style="17" customWidth="1"/>
    <col min="6149" max="6149" width="19" style="17" customWidth="1"/>
    <col min="6150" max="6150" width="20.5703125" style="17" customWidth="1"/>
    <col min="6151" max="6400" width="9.140625" style="17"/>
    <col min="6401" max="6401" width="5.7109375" style="17" customWidth="1"/>
    <col min="6402" max="6402" width="99.28515625" style="17" customWidth="1"/>
    <col min="6403" max="6403" width="10.140625" style="17" bestFit="1" customWidth="1"/>
    <col min="6404" max="6404" width="18.85546875" style="17" customWidth="1"/>
    <col min="6405" max="6405" width="19" style="17" customWidth="1"/>
    <col min="6406" max="6406" width="20.5703125" style="17" customWidth="1"/>
    <col min="6407" max="6656" width="9.140625" style="17"/>
    <col min="6657" max="6657" width="5.7109375" style="17" customWidth="1"/>
    <col min="6658" max="6658" width="99.28515625" style="17" customWidth="1"/>
    <col min="6659" max="6659" width="10.140625" style="17" bestFit="1" customWidth="1"/>
    <col min="6660" max="6660" width="18.85546875" style="17" customWidth="1"/>
    <col min="6661" max="6661" width="19" style="17" customWidth="1"/>
    <col min="6662" max="6662" width="20.5703125" style="17" customWidth="1"/>
    <col min="6663" max="6912" width="9.140625" style="17"/>
    <col min="6913" max="6913" width="5.7109375" style="17" customWidth="1"/>
    <col min="6914" max="6914" width="99.28515625" style="17" customWidth="1"/>
    <col min="6915" max="6915" width="10.140625" style="17" bestFit="1" customWidth="1"/>
    <col min="6916" max="6916" width="18.85546875" style="17" customWidth="1"/>
    <col min="6917" max="6917" width="19" style="17" customWidth="1"/>
    <col min="6918" max="6918" width="20.5703125" style="17" customWidth="1"/>
    <col min="6919" max="7168" width="9.140625" style="17"/>
    <col min="7169" max="7169" width="5.7109375" style="17" customWidth="1"/>
    <col min="7170" max="7170" width="99.28515625" style="17" customWidth="1"/>
    <col min="7171" max="7171" width="10.140625" style="17" bestFit="1" customWidth="1"/>
    <col min="7172" max="7172" width="18.85546875" style="17" customWidth="1"/>
    <col min="7173" max="7173" width="19" style="17" customWidth="1"/>
    <col min="7174" max="7174" width="20.5703125" style="17" customWidth="1"/>
    <col min="7175" max="7424" width="9.140625" style="17"/>
    <col min="7425" max="7425" width="5.7109375" style="17" customWidth="1"/>
    <col min="7426" max="7426" width="99.28515625" style="17" customWidth="1"/>
    <col min="7427" max="7427" width="10.140625" style="17" bestFit="1" customWidth="1"/>
    <col min="7428" max="7428" width="18.85546875" style="17" customWidth="1"/>
    <col min="7429" max="7429" width="19" style="17" customWidth="1"/>
    <col min="7430" max="7430" width="20.5703125" style="17" customWidth="1"/>
    <col min="7431" max="7680" width="9.140625" style="17"/>
    <col min="7681" max="7681" width="5.7109375" style="17" customWidth="1"/>
    <col min="7682" max="7682" width="99.28515625" style="17" customWidth="1"/>
    <col min="7683" max="7683" width="10.140625" style="17" bestFit="1" customWidth="1"/>
    <col min="7684" max="7684" width="18.85546875" style="17" customWidth="1"/>
    <col min="7685" max="7685" width="19" style="17" customWidth="1"/>
    <col min="7686" max="7686" width="20.5703125" style="17" customWidth="1"/>
    <col min="7687" max="7936" width="9.140625" style="17"/>
    <col min="7937" max="7937" width="5.7109375" style="17" customWidth="1"/>
    <col min="7938" max="7938" width="99.28515625" style="17" customWidth="1"/>
    <col min="7939" max="7939" width="10.140625" style="17" bestFit="1" customWidth="1"/>
    <col min="7940" max="7940" width="18.85546875" style="17" customWidth="1"/>
    <col min="7941" max="7941" width="19" style="17" customWidth="1"/>
    <col min="7942" max="7942" width="20.5703125" style="17" customWidth="1"/>
    <col min="7943" max="8192" width="9.140625" style="17"/>
    <col min="8193" max="8193" width="5.7109375" style="17" customWidth="1"/>
    <col min="8194" max="8194" width="99.28515625" style="17" customWidth="1"/>
    <col min="8195" max="8195" width="10.140625" style="17" bestFit="1" customWidth="1"/>
    <col min="8196" max="8196" width="18.85546875" style="17" customWidth="1"/>
    <col min="8197" max="8197" width="19" style="17" customWidth="1"/>
    <col min="8198" max="8198" width="20.5703125" style="17" customWidth="1"/>
    <col min="8199" max="8448" width="9.140625" style="17"/>
    <col min="8449" max="8449" width="5.7109375" style="17" customWidth="1"/>
    <col min="8450" max="8450" width="99.28515625" style="17" customWidth="1"/>
    <col min="8451" max="8451" width="10.140625" style="17" bestFit="1" customWidth="1"/>
    <col min="8452" max="8452" width="18.85546875" style="17" customWidth="1"/>
    <col min="8453" max="8453" width="19" style="17" customWidth="1"/>
    <col min="8454" max="8454" width="20.5703125" style="17" customWidth="1"/>
    <col min="8455" max="8704" width="9.140625" style="17"/>
    <col min="8705" max="8705" width="5.7109375" style="17" customWidth="1"/>
    <col min="8706" max="8706" width="99.28515625" style="17" customWidth="1"/>
    <col min="8707" max="8707" width="10.140625" style="17" bestFit="1" customWidth="1"/>
    <col min="8708" max="8708" width="18.85546875" style="17" customWidth="1"/>
    <col min="8709" max="8709" width="19" style="17" customWidth="1"/>
    <col min="8710" max="8710" width="20.5703125" style="17" customWidth="1"/>
    <col min="8711" max="8960" width="9.140625" style="17"/>
    <col min="8961" max="8961" width="5.7109375" style="17" customWidth="1"/>
    <col min="8962" max="8962" width="99.28515625" style="17" customWidth="1"/>
    <col min="8963" max="8963" width="10.140625" style="17" bestFit="1" customWidth="1"/>
    <col min="8964" max="8964" width="18.85546875" style="17" customWidth="1"/>
    <col min="8965" max="8965" width="19" style="17" customWidth="1"/>
    <col min="8966" max="8966" width="20.5703125" style="17" customWidth="1"/>
    <col min="8967" max="9216" width="9.140625" style="17"/>
    <col min="9217" max="9217" width="5.7109375" style="17" customWidth="1"/>
    <col min="9218" max="9218" width="99.28515625" style="17" customWidth="1"/>
    <col min="9219" max="9219" width="10.140625" style="17" bestFit="1" customWidth="1"/>
    <col min="9220" max="9220" width="18.85546875" style="17" customWidth="1"/>
    <col min="9221" max="9221" width="19" style="17" customWidth="1"/>
    <col min="9222" max="9222" width="20.5703125" style="17" customWidth="1"/>
    <col min="9223" max="9472" width="9.140625" style="17"/>
    <col min="9473" max="9473" width="5.7109375" style="17" customWidth="1"/>
    <col min="9474" max="9474" width="99.28515625" style="17" customWidth="1"/>
    <col min="9475" max="9475" width="10.140625" style="17" bestFit="1" customWidth="1"/>
    <col min="9476" max="9476" width="18.85546875" style="17" customWidth="1"/>
    <col min="9477" max="9477" width="19" style="17" customWidth="1"/>
    <col min="9478" max="9478" width="20.5703125" style="17" customWidth="1"/>
    <col min="9479" max="9728" width="9.140625" style="17"/>
    <col min="9729" max="9729" width="5.7109375" style="17" customWidth="1"/>
    <col min="9730" max="9730" width="99.28515625" style="17" customWidth="1"/>
    <col min="9731" max="9731" width="10.140625" style="17" bestFit="1" customWidth="1"/>
    <col min="9732" max="9732" width="18.85546875" style="17" customWidth="1"/>
    <col min="9733" max="9733" width="19" style="17" customWidth="1"/>
    <col min="9734" max="9734" width="20.5703125" style="17" customWidth="1"/>
    <col min="9735" max="9984" width="9.140625" style="17"/>
    <col min="9985" max="9985" width="5.7109375" style="17" customWidth="1"/>
    <col min="9986" max="9986" width="99.28515625" style="17" customWidth="1"/>
    <col min="9987" max="9987" width="10.140625" style="17" bestFit="1" customWidth="1"/>
    <col min="9988" max="9988" width="18.85546875" style="17" customWidth="1"/>
    <col min="9989" max="9989" width="19" style="17" customWidth="1"/>
    <col min="9990" max="9990" width="20.5703125" style="17" customWidth="1"/>
    <col min="9991" max="10240" width="9.140625" style="17"/>
    <col min="10241" max="10241" width="5.7109375" style="17" customWidth="1"/>
    <col min="10242" max="10242" width="99.28515625" style="17" customWidth="1"/>
    <col min="10243" max="10243" width="10.140625" style="17" bestFit="1" customWidth="1"/>
    <col min="10244" max="10244" width="18.85546875" style="17" customWidth="1"/>
    <col min="10245" max="10245" width="19" style="17" customWidth="1"/>
    <col min="10246" max="10246" width="20.5703125" style="17" customWidth="1"/>
    <col min="10247" max="10496" width="9.140625" style="17"/>
    <col min="10497" max="10497" width="5.7109375" style="17" customWidth="1"/>
    <col min="10498" max="10498" width="99.28515625" style="17" customWidth="1"/>
    <col min="10499" max="10499" width="10.140625" style="17" bestFit="1" customWidth="1"/>
    <col min="10500" max="10500" width="18.85546875" style="17" customWidth="1"/>
    <col min="10501" max="10501" width="19" style="17" customWidth="1"/>
    <col min="10502" max="10502" width="20.5703125" style="17" customWidth="1"/>
    <col min="10503" max="10752" width="9.140625" style="17"/>
    <col min="10753" max="10753" width="5.7109375" style="17" customWidth="1"/>
    <col min="10754" max="10754" width="99.28515625" style="17" customWidth="1"/>
    <col min="10755" max="10755" width="10.140625" style="17" bestFit="1" customWidth="1"/>
    <col min="10756" max="10756" width="18.85546875" style="17" customWidth="1"/>
    <col min="10757" max="10757" width="19" style="17" customWidth="1"/>
    <col min="10758" max="10758" width="20.5703125" style="17" customWidth="1"/>
    <col min="10759" max="11008" width="9.140625" style="17"/>
    <col min="11009" max="11009" width="5.7109375" style="17" customWidth="1"/>
    <col min="11010" max="11010" width="99.28515625" style="17" customWidth="1"/>
    <col min="11011" max="11011" width="10.140625" style="17" bestFit="1" customWidth="1"/>
    <col min="11012" max="11012" width="18.85546875" style="17" customWidth="1"/>
    <col min="11013" max="11013" width="19" style="17" customWidth="1"/>
    <col min="11014" max="11014" width="20.5703125" style="17" customWidth="1"/>
    <col min="11015" max="11264" width="9.140625" style="17"/>
    <col min="11265" max="11265" width="5.7109375" style="17" customWidth="1"/>
    <col min="11266" max="11266" width="99.28515625" style="17" customWidth="1"/>
    <col min="11267" max="11267" width="10.140625" style="17" bestFit="1" customWidth="1"/>
    <col min="11268" max="11268" width="18.85546875" style="17" customWidth="1"/>
    <col min="11269" max="11269" width="19" style="17" customWidth="1"/>
    <col min="11270" max="11270" width="20.5703125" style="17" customWidth="1"/>
    <col min="11271" max="11520" width="9.140625" style="17"/>
    <col min="11521" max="11521" width="5.7109375" style="17" customWidth="1"/>
    <col min="11522" max="11522" width="99.28515625" style="17" customWidth="1"/>
    <col min="11523" max="11523" width="10.140625" style="17" bestFit="1" customWidth="1"/>
    <col min="11524" max="11524" width="18.85546875" style="17" customWidth="1"/>
    <col min="11525" max="11525" width="19" style="17" customWidth="1"/>
    <col min="11526" max="11526" width="20.5703125" style="17" customWidth="1"/>
    <col min="11527" max="11776" width="9.140625" style="17"/>
    <col min="11777" max="11777" width="5.7109375" style="17" customWidth="1"/>
    <col min="11778" max="11778" width="99.28515625" style="17" customWidth="1"/>
    <col min="11779" max="11779" width="10.140625" style="17" bestFit="1" customWidth="1"/>
    <col min="11780" max="11780" width="18.85546875" style="17" customWidth="1"/>
    <col min="11781" max="11781" width="19" style="17" customWidth="1"/>
    <col min="11782" max="11782" width="20.5703125" style="17" customWidth="1"/>
    <col min="11783" max="12032" width="9.140625" style="17"/>
    <col min="12033" max="12033" width="5.7109375" style="17" customWidth="1"/>
    <col min="12034" max="12034" width="99.28515625" style="17" customWidth="1"/>
    <col min="12035" max="12035" width="10.140625" style="17" bestFit="1" customWidth="1"/>
    <col min="12036" max="12036" width="18.85546875" style="17" customWidth="1"/>
    <col min="12037" max="12037" width="19" style="17" customWidth="1"/>
    <col min="12038" max="12038" width="20.5703125" style="17" customWidth="1"/>
    <col min="12039" max="12288" width="9.140625" style="17"/>
    <col min="12289" max="12289" width="5.7109375" style="17" customWidth="1"/>
    <col min="12290" max="12290" width="99.28515625" style="17" customWidth="1"/>
    <col min="12291" max="12291" width="10.140625" style="17" bestFit="1" customWidth="1"/>
    <col min="12292" max="12292" width="18.85546875" style="17" customWidth="1"/>
    <col min="12293" max="12293" width="19" style="17" customWidth="1"/>
    <col min="12294" max="12294" width="20.5703125" style="17" customWidth="1"/>
    <col min="12295" max="12544" width="9.140625" style="17"/>
    <col min="12545" max="12545" width="5.7109375" style="17" customWidth="1"/>
    <col min="12546" max="12546" width="99.28515625" style="17" customWidth="1"/>
    <col min="12547" max="12547" width="10.140625" style="17" bestFit="1" customWidth="1"/>
    <col min="12548" max="12548" width="18.85546875" style="17" customWidth="1"/>
    <col min="12549" max="12549" width="19" style="17" customWidth="1"/>
    <col min="12550" max="12550" width="20.5703125" style="17" customWidth="1"/>
    <col min="12551" max="12800" width="9.140625" style="17"/>
    <col min="12801" max="12801" width="5.7109375" style="17" customWidth="1"/>
    <col min="12802" max="12802" width="99.28515625" style="17" customWidth="1"/>
    <col min="12803" max="12803" width="10.140625" style="17" bestFit="1" customWidth="1"/>
    <col min="12804" max="12804" width="18.85546875" style="17" customWidth="1"/>
    <col min="12805" max="12805" width="19" style="17" customWidth="1"/>
    <col min="12806" max="12806" width="20.5703125" style="17" customWidth="1"/>
    <col min="12807" max="13056" width="9.140625" style="17"/>
    <col min="13057" max="13057" width="5.7109375" style="17" customWidth="1"/>
    <col min="13058" max="13058" width="99.28515625" style="17" customWidth="1"/>
    <col min="13059" max="13059" width="10.140625" style="17" bestFit="1" customWidth="1"/>
    <col min="13060" max="13060" width="18.85546875" style="17" customWidth="1"/>
    <col min="13061" max="13061" width="19" style="17" customWidth="1"/>
    <col min="13062" max="13062" width="20.5703125" style="17" customWidth="1"/>
    <col min="13063" max="13312" width="9.140625" style="17"/>
    <col min="13313" max="13313" width="5.7109375" style="17" customWidth="1"/>
    <col min="13314" max="13314" width="99.28515625" style="17" customWidth="1"/>
    <col min="13315" max="13315" width="10.140625" style="17" bestFit="1" customWidth="1"/>
    <col min="13316" max="13316" width="18.85546875" style="17" customWidth="1"/>
    <col min="13317" max="13317" width="19" style="17" customWidth="1"/>
    <col min="13318" max="13318" width="20.5703125" style="17" customWidth="1"/>
    <col min="13319" max="13568" width="9.140625" style="17"/>
    <col min="13569" max="13569" width="5.7109375" style="17" customWidth="1"/>
    <col min="13570" max="13570" width="99.28515625" style="17" customWidth="1"/>
    <col min="13571" max="13571" width="10.140625" style="17" bestFit="1" customWidth="1"/>
    <col min="13572" max="13572" width="18.85546875" style="17" customWidth="1"/>
    <col min="13573" max="13573" width="19" style="17" customWidth="1"/>
    <col min="13574" max="13574" width="20.5703125" style="17" customWidth="1"/>
    <col min="13575" max="13824" width="9.140625" style="17"/>
    <col min="13825" max="13825" width="5.7109375" style="17" customWidth="1"/>
    <col min="13826" max="13826" width="99.28515625" style="17" customWidth="1"/>
    <col min="13827" max="13827" width="10.140625" style="17" bestFit="1" customWidth="1"/>
    <col min="13828" max="13828" width="18.85546875" style="17" customWidth="1"/>
    <col min="13829" max="13829" width="19" style="17" customWidth="1"/>
    <col min="13830" max="13830" width="20.5703125" style="17" customWidth="1"/>
    <col min="13831" max="14080" width="9.140625" style="17"/>
    <col min="14081" max="14081" width="5.7109375" style="17" customWidth="1"/>
    <col min="14082" max="14082" width="99.28515625" style="17" customWidth="1"/>
    <col min="14083" max="14083" width="10.140625" style="17" bestFit="1" customWidth="1"/>
    <col min="14084" max="14084" width="18.85546875" style="17" customWidth="1"/>
    <col min="14085" max="14085" width="19" style="17" customWidth="1"/>
    <col min="14086" max="14086" width="20.5703125" style="17" customWidth="1"/>
    <col min="14087" max="14336" width="9.140625" style="17"/>
    <col min="14337" max="14337" width="5.7109375" style="17" customWidth="1"/>
    <col min="14338" max="14338" width="99.28515625" style="17" customWidth="1"/>
    <col min="14339" max="14339" width="10.140625" style="17" bestFit="1" customWidth="1"/>
    <col min="14340" max="14340" width="18.85546875" style="17" customWidth="1"/>
    <col min="14341" max="14341" width="19" style="17" customWidth="1"/>
    <col min="14342" max="14342" width="20.5703125" style="17" customWidth="1"/>
    <col min="14343" max="14592" width="9.140625" style="17"/>
    <col min="14593" max="14593" width="5.7109375" style="17" customWidth="1"/>
    <col min="14594" max="14594" width="99.28515625" style="17" customWidth="1"/>
    <col min="14595" max="14595" width="10.140625" style="17" bestFit="1" customWidth="1"/>
    <col min="14596" max="14596" width="18.85546875" style="17" customWidth="1"/>
    <col min="14597" max="14597" width="19" style="17" customWidth="1"/>
    <col min="14598" max="14598" width="20.5703125" style="17" customWidth="1"/>
    <col min="14599" max="14848" width="9.140625" style="17"/>
    <col min="14849" max="14849" width="5.7109375" style="17" customWidth="1"/>
    <col min="14850" max="14850" width="99.28515625" style="17" customWidth="1"/>
    <col min="14851" max="14851" width="10.140625" style="17" bestFit="1" customWidth="1"/>
    <col min="14852" max="14852" width="18.85546875" style="17" customWidth="1"/>
    <col min="14853" max="14853" width="19" style="17" customWidth="1"/>
    <col min="14854" max="14854" width="20.5703125" style="17" customWidth="1"/>
    <col min="14855" max="15104" width="9.140625" style="17"/>
    <col min="15105" max="15105" width="5.7109375" style="17" customWidth="1"/>
    <col min="15106" max="15106" width="99.28515625" style="17" customWidth="1"/>
    <col min="15107" max="15107" width="10.140625" style="17" bestFit="1" customWidth="1"/>
    <col min="15108" max="15108" width="18.85546875" style="17" customWidth="1"/>
    <col min="15109" max="15109" width="19" style="17" customWidth="1"/>
    <col min="15110" max="15110" width="20.5703125" style="17" customWidth="1"/>
    <col min="15111" max="15360" width="9.140625" style="17"/>
    <col min="15361" max="15361" width="5.7109375" style="17" customWidth="1"/>
    <col min="15362" max="15362" width="99.28515625" style="17" customWidth="1"/>
    <col min="15363" max="15363" width="10.140625" style="17" bestFit="1" customWidth="1"/>
    <col min="15364" max="15364" width="18.85546875" style="17" customWidth="1"/>
    <col min="15365" max="15365" width="19" style="17" customWidth="1"/>
    <col min="15366" max="15366" width="20.5703125" style="17" customWidth="1"/>
    <col min="15367" max="15616" width="9.140625" style="17"/>
    <col min="15617" max="15617" width="5.7109375" style="17" customWidth="1"/>
    <col min="15618" max="15618" width="99.28515625" style="17" customWidth="1"/>
    <col min="15619" max="15619" width="10.140625" style="17" bestFit="1" customWidth="1"/>
    <col min="15620" max="15620" width="18.85546875" style="17" customWidth="1"/>
    <col min="15621" max="15621" width="19" style="17" customWidth="1"/>
    <col min="15622" max="15622" width="20.5703125" style="17" customWidth="1"/>
    <col min="15623" max="15872" width="9.140625" style="17"/>
    <col min="15873" max="15873" width="5.7109375" style="17" customWidth="1"/>
    <col min="15874" max="15874" width="99.28515625" style="17" customWidth="1"/>
    <col min="15875" max="15875" width="10.140625" style="17" bestFit="1" customWidth="1"/>
    <col min="15876" max="15876" width="18.85546875" style="17" customWidth="1"/>
    <col min="15877" max="15877" width="19" style="17" customWidth="1"/>
    <col min="15878" max="15878" width="20.5703125" style="17" customWidth="1"/>
    <col min="15879" max="16128" width="9.140625" style="17"/>
    <col min="16129" max="16129" width="5.7109375" style="17" customWidth="1"/>
    <col min="16130" max="16130" width="99.28515625" style="17" customWidth="1"/>
    <col min="16131" max="16131" width="10.140625" style="17" bestFit="1" customWidth="1"/>
    <col min="16132" max="16132" width="18.85546875" style="17" customWidth="1"/>
    <col min="16133" max="16133" width="19" style="17" customWidth="1"/>
    <col min="16134" max="16134" width="20.5703125" style="17" customWidth="1"/>
    <col min="16135" max="16384" width="9.140625" style="17"/>
  </cols>
  <sheetData>
    <row r="1" spans="1:6" ht="22.5">
      <c r="B1" s="746" t="s">
        <v>74</v>
      </c>
      <c r="C1" s="746"/>
      <c r="D1" s="746"/>
      <c r="E1" s="746"/>
    </row>
    <row r="2" spans="1:6" ht="20.25" customHeight="1" thickBot="1">
      <c r="D2" s="17"/>
      <c r="E2" s="747" t="s">
        <v>214</v>
      </c>
      <c r="F2" s="747"/>
    </row>
    <row r="3" spans="1:6" ht="57.75" customHeight="1" thickBot="1">
      <c r="A3" s="748"/>
      <c r="B3" s="658" t="s">
        <v>111</v>
      </c>
      <c r="C3" s="751" t="s">
        <v>106</v>
      </c>
      <c r="D3" s="752"/>
      <c r="E3" s="752"/>
      <c r="F3" s="396" t="s">
        <v>268</v>
      </c>
    </row>
    <row r="4" spans="1:6" ht="15.75" customHeight="1" thickBot="1">
      <c r="A4" s="749"/>
      <c r="B4" s="750"/>
      <c r="C4" s="296" t="s">
        <v>58</v>
      </c>
      <c r="D4" s="397" t="s">
        <v>405</v>
      </c>
      <c r="E4" s="398" t="s">
        <v>406</v>
      </c>
      <c r="F4" s="290" t="s">
        <v>408</v>
      </c>
    </row>
    <row r="5" spans="1:6" s="295" customFormat="1" ht="19.5" customHeight="1" thickBot="1">
      <c r="A5" s="753" t="s">
        <v>80</v>
      </c>
      <c r="B5" s="297" t="s">
        <v>363</v>
      </c>
      <c r="C5" s="298" t="s">
        <v>47</v>
      </c>
      <c r="D5" s="299">
        <v>38</v>
      </c>
      <c r="E5" s="299">
        <v>39</v>
      </c>
      <c r="F5" s="400">
        <v>20</v>
      </c>
    </row>
    <row r="6" spans="1:6" s="295" customFormat="1" ht="18" customHeight="1" thickBot="1">
      <c r="A6" s="753"/>
      <c r="B6" s="300" t="s">
        <v>170</v>
      </c>
      <c r="C6" s="301"/>
      <c r="D6" s="302"/>
      <c r="E6" s="302"/>
      <c r="F6" s="401"/>
    </row>
    <row r="7" spans="1:6" s="295" customFormat="1" ht="18" customHeight="1" thickBot="1">
      <c r="A7" s="753"/>
      <c r="B7" s="303" t="s">
        <v>313</v>
      </c>
      <c r="C7" s="301" t="s">
        <v>42</v>
      </c>
      <c r="D7" s="304">
        <v>8113</v>
      </c>
      <c r="E7" s="390">
        <v>8797</v>
      </c>
      <c r="F7" s="402">
        <v>2049</v>
      </c>
    </row>
    <row r="8" spans="1:6" s="295" customFormat="1" ht="17.25" thickBot="1">
      <c r="A8" s="753"/>
      <c r="B8" s="303" t="s">
        <v>78</v>
      </c>
      <c r="C8" s="301" t="s">
        <v>42</v>
      </c>
      <c r="D8" s="304">
        <v>8078</v>
      </c>
      <c r="E8" s="390">
        <v>8559</v>
      </c>
      <c r="F8" s="402"/>
    </row>
    <row r="9" spans="1:6" s="295" customFormat="1" ht="17.25" thickBot="1">
      <c r="A9" s="753"/>
      <c r="B9" s="303" t="s">
        <v>79</v>
      </c>
      <c r="C9" s="301" t="s">
        <v>42</v>
      </c>
      <c r="D9" s="304">
        <v>7462</v>
      </c>
      <c r="E9" s="390">
        <v>7784</v>
      </c>
      <c r="F9" s="402"/>
    </row>
    <row r="10" spans="1:6" s="295" customFormat="1" ht="17.25" thickBot="1">
      <c r="A10" s="753"/>
      <c r="B10" s="303" t="s">
        <v>364</v>
      </c>
      <c r="C10" s="305" t="s">
        <v>42</v>
      </c>
      <c r="D10" s="306" t="s">
        <v>409</v>
      </c>
      <c r="E10" s="391" t="s">
        <v>410</v>
      </c>
      <c r="F10" s="406"/>
    </row>
    <row r="11" spans="1:6" s="295" customFormat="1" ht="17.25" thickBot="1">
      <c r="A11" s="754"/>
      <c r="B11" s="307" t="s">
        <v>193</v>
      </c>
      <c r="C11" s="308" t="s">
        <v>91</v>
      </c>
      <c r="D11" s="309" t="s">
        <v>365</v>
      </c>
      <c r="E11" s="310" t="s">
        <v>359</v>
      </c>
      <c r="F11" s="407" t="s">
        <v>356</v>
      </c>
    </row>
    <row r="12" spans="1:6" s="295" customFormat="1" ht="20.25" thickBot="1">
      <c r="A12" s="754"/>
      <c r="B12" s="311" t="s">
        <v>302</v>
      </c>
      <c r="C12" s="308" t="s">
        <v>47</v>
      </c>
      <c r="D12" s="309">
        <v>32</v>
      </c>
      <c r="E12" s="310">
        <v>30</v>
      </c>
      <c r="F12" s="402"/>
    </row>
    <row r="13" spans="1:6" s="295" customFormat="1" ht="17.25" thickBot="1">
      <c r="A13" s="754"/>
      <c r="B13" s="311" t="s">
        <v>7</v>
      </c>
      <c r="C13" s="308" t="s">
        <v>47</v>
      </c>
      <c r="D13" s="309">
        <v>2</v>
      </c>
      <c r="E13" s="310">
        <v>2</v>
      </c>
      <c r="F13" s="402"/>
    </row>
    <row r="14" spans="1:6" s="295" customFormat="1" ht="17.25" thickBot="1">
      <c r="A14" s="754"/>
      <c r="B14" s="311" t="s">
        <v>8</v>
      </c>
      <c r="C14" s="308" t="s">
        <v>47</v>
      </c>
      <c r="D14" s="309">
        <v>6</v>
      </c>
      <c r="E14" s="310">
        <v>6</v>
      </c>
      <c r="F14" s="402"/>
    </row>
    <row r="15" spans="1:6" s="295" customFormat="1" ht="17.25" thickBot="1">
      <c r="A15" s="754"/>
      <c r="B15" s="311" t="s">
        <v>192</v>
      </c>
      <c r="C15" s="308" t="s">
        <v>47</v>
      </c>
      <c r="D15" s="309">
        <v>1</v>
      </c>
      <c r="E15" s="310">
        <v>1</v>
      </c>
      <c r="F15" s="402"/>
    </row>
    <row r="16" spans="1:6" s="295" customFormat="1" ht="17.25" hidden="1" thickBot="1">
      <c r="A16" s="754"/>
      <c r="B16" s="311" t="s">
        <v>274</v>
      </c>
      <c r="C16" s="308" t="s">
        <v>47</v>
      </c>
      <c r="D16" s="309">
        <v>1</v>
      </c>
      <c r="E16" s="310">
        <v>1</v>
      </c>
      <c r="F16" s="402"/>
    </row>
    <row r="17" spans="1:6" s="295" customFormat="1" ht="17.25" thickBot="1">
      <c r="A17" s="754"/>
      <c r="B17" s="311" t="s">
        <v>201</v>
      </c>
      <c r="C17" s="308" t="s">
        <v>47</v>
      </c>
      <c r="D17" s="312">
        <v>3</v>
      </c>
      <c r="E17" s="313">
        <v>3</v>
      </c>
      <c r="F17" s="402"/>
    </row>
    <row r="18" spans="1:6" s="295" customFormat="1" ht="17.25" thickBot="1">
      <c r="A18" s="754"/>
      <c r="B18" s="314" t="s">
        <v>171</v>
      </c>
      <c r="C18" s="308"/>
      <c r="D18" s="312"/>
      <c r="E18" s="313"/>
      <c r="F18" s="402"/>
    </row>
    <row r="19" spans="1:6" s="295" customFormat="1" ht="33.75" thickBot="1">
      <c r="A19" s="754"/>
      <c r="B19" s="315" t="s">
        <v>366</v>
      </c>
      <c r="C19" s="308" t="s">
        <v>47</v>
      </c>
      <c r="D19" s="316">
        <v>1</v>
      </c>
      <c r="E19" s="317">
        <v>1</v>
      </c>
      <c r="F19" s="402"/>
    </row>
    <row r="20" spans="1:6" s="295" customFormat="1" ht="17.25" thickBot="1">
      <c r="A20" s="754"/>
      <c r="B20" s="311" t="s">
        <v>249</v>
      </c>
      <c r="C20" s="308" t="s">
        <v>47</v>
      </c>
      <c r="D20" s="318" t="s">
        <v>176</v>
      </c>
      <c r="E20" s="319" t="s">
        <v>176</v>
      </c>
      <c r="F20" s="402"/>
    </row>
    <row r="21" spans="1:6" s="295" customFormat="1" ht="17.25" thickBot="1">
      <c r="A21" s="754"/>
      <c r="B21" s="314" t="s">
        <v>194</v>
      </c>
      <c r="C21" s="308"/>
      <c r="D21" s="318"/>
      <c r="E21" s="319"/>
      <c r="F21" s="402"/>
    </row>
    <row r="22" spans="1:6" s="295" customFormat="1" ht="37.5" customHeight="1" thickBot="1">
      <c r="A22" s="754"/>
      <c r="B22" s="320" t="s">
        <v>196</v>
      </c>
      <c r="C22" s="308" t="s">
        <v>47</v>
      </c>
      <c r="D22" s="318" t="s">
        <v>188</v>
      </c>
      <c r="E22" s="319" t="s">
        <v>188</v>
      </c>
      <c r="F22" s="402"/>
    </row>
    <row r="23" spans="1:6" s="295" customFormat="1" ht="17.25" thickBot="1">
      <c r="A23" s="754"/>
      <c r="B23" s="314" t="s">
        <v>191</v>
      </c>
      <c r="C23" s="308"/>
      <c r="D23" s="312"/>
      <c r="E23" s="313"/>
      <c r="F23" s="402"/>
    </row>
    <row r="24" spans="1:6" s="295" customFormat="1" ht="17.25" thickBot="1">
      <c r="A24" s="754"/>
      <c r="B24" s="321" t="s">
        <v>195</v>
      </c>
      <c r="C24" s="322" t="s">
        <v>47</v>
      </c>
      <c r="D24" s="323">
        <v>1</v>
      </c>
      <c r="E24" s="324">
        <v>1</v>
      </c>
      <c r="F24" s="406"/>
    </row>
    <row r="25" spans="1:6" s="295" customFormat="1" ht="17.25" thickBot="1">
      <c r="A25" s="753"/>
      <c r="B25" s="325" t="s">
        <v>90</v>
      </c>
      <c r="C25" s="326"/>
      <c r="D25" s="327"/>
      <c r="E25" s="392"/>
      <c r="F25" s="407"/>
    </row>
    <row r="26" spans="1:6" s="295" customFormat="1" ht="17.25" thickBot="1">
      <c r="A26" s="753"/>
      <c r="B26" s="328" t="s">
        <v>367</v>
      </c>
      <c r="C26" s="329" t="s">
        <v>47</v>
      </c>
      <c r="D26" s="330">
        <v>2</v>
      </c>
      <c r="E26" s="304">
        <v>2</v>
      </c>
      <c r="F26" s="408"/>
    </row>
    <row r="27" spans="1:6" s="295" customFormat="1" ht="20.25" thickBot="1">
      <c r="A27" s="753"/>
      <c r="B27" s="333" t="s">
        <v>368</v>
      </c>
      <c r="C27" s="334" t="s">
        <v>47</v>
      </c>
      <c r="D27" s="334">
        <v>6</v>
      </c>
      <c r="E27" s="335">
        <v>5</v>
      </c>
      <c r="F27" s="282"/>
    </row>
    <row r="28" spans="1:6" s="295" customFormat="1" ht="17.25" hidden="1" customHeight="1">
      <c r="A28" s="753"/>
      <c r="B28" s="336" t="s">
        <v>99</v>
      </c>
      <c r="C28" s="301" t="s">
        <v>91</v>
      </c>
      <c r="D28" s="337" t="s">
        <v>104</v>
      </c>
      <c r="E28" s="338" t="s">
        <v>104</v>
      </c>
      <c r="F28" s="479"/>
    </row>
    <row r="29" spans="1:6" s="295" customFormat="1" ht="17.25" hidden="1" customHeight="1">
      <c r="A29" s="753"/>
      <c r="B29" s="336" t="s">
        <v>100</v>
      </c>
      <c r="C29" s="301" t="s">
        <v>91</v>
      </c>
      <c r="D29" s="337" t="s">
        <v>102</v>
      </c>
      <c r="E29" s="338" t="s">
        <v>102</v>
      </c>
      <c r="F29" s="478"/>
    </row>
    <row r="30" spans="1:6" s="295" customFormat="1" ht="17.25" hidden="1" customHeight="1">
      <c r="A30" s="753"/>
      <c r="B30" s="336" t="s">
        <v>101</v>
      </c>
      <c r="C30" s="301" t="s">
        <v>91</v>
      </c>
      <c r="D30" s="337" t="s">
        <v>166</v>
      </c>
      <c r="E30" s="338" t="s">
        <v>166</v>
      </c>
      <c r="F30" s="478"/>
    </row>
    <row r="31" spans="1:6" s="295" customFormat="1" ht="17.25" hidden="1" customHeight="1">
      <c r="A31" s="753"/>
      <c r="B31" s="336" t="s">
        <v>92</v>
      </c>
      <c r="C31" s="301" t="s">
        <v>91</v>
      </c>
      <c r="D31" s="337" t="s">
        <v>167</v>
      </c>
      <c r="E31" s="338" t="s">
        <v>167</v>
      </c>
      <c r="F31" s="478"/>
    </row>
    <row r="32" spans="1:6" s="295" customFormat="1" ht="17.25" hidden="1" customHeight="1">
      <c r="A32" s="753"/>
      <c r="B32" s="336" t="s">
        <v>93</v>
      </c>
      <c r="C32" s="301" t="s">
        <v>91</v>
      </c>
      <c r="D32" s="337" t="s">
        <v>168</v>
      </c>
      <c r="E32" s="338" t="s">
        <v>168</v>
      </c>
      <c r="F32" s="478"/>
    </row>
    <row r="33" spans="1:6" s="295" customFormat="1" ht="13.5" hidden="1" customHeight="1">
      <c r="A33" s="753"/>
      <c r="B33" s="336" t="s">
        <v>94</v>
      </c>
      <c r="C33" s="301" t="s">
        <v>91</v>
      </c>
      <c r="D33" s="337" t="s">
        <v>98</v>
      </c>
      <c r="E33" s="338" t="s">
        <v>98</v>
      </c>
      <c r="F33" s="478"/>
    </row>
    <row r="34" spans="1:6" s="295" customFormat="1" ht="17.25" hidden="1" customHeight="1" thickBot="1">
      <c r="A34" s="753"/>
      <c r="B34" s="339" t="s">
        <v>95</v>
      </c>
      <c r="C34" s="305" t="s">
        <v>91</v>
      </c>
      <c r="D34" s="340" t="s">
        <v>103</v>
      </c>
      <c r="E34" s="341" t="s">
        <v>103</v>
      </c>
      <c r="F34" s="478"/>
    </row>
    <row r="35" spans="1:6" s="295" customFormat="1" ht="17.25" thickBot="1">
      <c r="A35" s="753"/>
      <c r="B35" s="333" t="s">
        <v>172</v>
      </c>
      <c r="C35" s="308"/>
      <c r="D35" s="342"/>
      <c r="E35" s="343"/>
      <c r="F35" s="401"/>
    </row>
    <row r="36" spans="1:6" s="295" customFormat="1" ht="17.25" thickBot="1">
      <c r="A36" s="753"/>
      <c r="B36" s="328" t="s">
        <v>96</v>
      </c>
      <c r="C36" s="308" t="s">
        <v>47</v>
      </c>
      <c r="D36" s="301">
        <v>1</v>
      </c>
      <c r="E36" s="302">
        <v>1</v>
      </c>
      <c r="F36" s="403"/>
    </row>
    <row r="37" spans="1:6" s="295" customFormat="1" ht="20.25" thickBot="1">
      <c r="A37" s="755"/>
      <c r="B37" s="339" t="s">
        <v>369</v>
      </c>
      <c r="C37" s="308" t="s">
        <v>47</v>
      </c>
      <c r="D37" s="305">
        <v>9</v>
      </c>
      <c r="E37" s="344">
        <v>6</v>
      </c>
      <c r="F37" s="409"/>
    </row>
    <row r="38" spans="1:6" s="295" customFormat="1" ht="17.25" thickBot="1">
      <c r="A38" s="756" t="s">
        <v>81</v>
      </c>
      <c r="B38" s="307" t="s">
        <v>53</v>
      </c>
      <c r="C38" s="298" t="s">
        <v>48</v>
      </c>
      <c r="D38" s="298" t="s">
        <v>245</v>
      </c>
      <c r="E38" s="299" t="s">
        <v>411</v>
      </c>
      <c r="F38" s="410" t="s">
        <v>326</v>
      </c>
    </row>
    <row r="39" spans="1:6" s="295" customFormat="1" ht="17.25" thickBot="1">
      <c r="A39" s="753"/>
      <c r="B39" s="345" t="s">
        <v>370</v>
      </c>
      <c r="C39" s="301" t="s">
        <v>48</v>
      </c>
      <c r="D39" s="301" t="s">
        <v>244</v>
      </c>
      <c r="E39" s="302" t="s">
        <v>412</v>
      </c>
      <c r="F39" s="403"/>
    </row>
    <row r="40" spans="1:6" s="295" customFormat="1" ht="17.25" thickBot="1">
      <c r="A40" s="753"/>
      <c r="B40" s="346" t="s">
        <v>371</v>
      </c>
      <c r="C40" s="305" t="s">
        <v>48</v>
      </c>
      <c r="D40" s="347" t="s">
        <v>97</v>
      </c>
      <c r="E40" s="348" t="s">
        <v>413</v>
      </c>
      <c r="F40" s="411"/>
    </row>
    <row r="41" spans="1:6" s="295" customFormat="1" ht="17.25" thickBot="1">
      <c r="A41" s="753"/>
      <c r="B41" s="307" t="s">
        <v>76</v>
      </c>
      <c r="C41" s="349" t="s">
        <v>48</v>
      </c>
      <c r="D41" s="298" t="s">
        <v>414</v>
      </c>
      <c r="E41" s="299" t="s">
        <v>415</v>
      </c>
      <c r="F41" s="410" t="s">
        <v>333</v>
      </c>
    </row>
    <row r="42" spans="1:6" s="295" customFormat="1" ht="17.25" thickBot="1">
      <c r="A42" s="753"/>
      <c r="B42" s="345" t="s">
        <v>199</v>
      </c>
      <c r="C42" s="329" t="s">
        <v>48</v>
      </c>
      <c r="D42" s="301" t="s">
        <v>324</v>
      </c>
      <c r="E42" s="302" t="s">
        <v>416</v>
      </c>
      <c r="F42" s="403"/>
    </row>
    <row r="43" spans="1:6" s="295" customFormat="1" ht="17.25" thickBot="1">
      <c r="A43" s="753"/>
      <c r="B43" s="345" t="s">
        <v>200</v>
      </c>
      <c r="C43" s="329" t="s">
        <v>48</v>
      </c>
      <c r="D43" s="301" t="s">
        <v>300</v>
      </c>
      <c r="E43" s="302" t="s">
        <v>300</v>
      </c>
      <c r="F43" s="404"/>
    </row>
    <row r="44" spans="1:6" s="295" customFormat="1" ht="17.25" thickBot="1">
      <c r="A44" s="753"/>
      <c r="B44" s="350" t="s">
        <v>189</v>
      </c>
      <c r="C44" s="351" t="s">
        <v>48</v>
      </c>
      <c r="D44" s="318" t="s">
        <v>417</v>
      </c>
      <c r="E44" s="319" t="s">
        <v>418</v>
      </c>
      <c r="F44" s="411"/>
    </row>
    <row r="45" spans="1:6" s="295" customFormat="1" ht="17.25" thickBot="1">
      <c r="A45" s="753"/>
      <c r="B45" s="307" t="s">
        <v>54</v>
      </c>
      <c r="C45" s="298" t="s">
        <v>47</v>
      </c>
      <c r="D45" s="298">
        <v>3</v>
      </c>
      <c r="E45" s="299">
        <v>3</v>
      </c>
      <c r="F45" s="400">
        <v>19</v>
      </c>
    </row>
    <row r="46" spans="1:6" s="295" customFormat="1" ht="11.25" customHeight="1" thickBot="1">
      <c r="A46" s="753"/>
      <c r="B46" s="352" t="s">
        <v>45</v>
      </c>
      <c r="C46" s="301"/>
      <c r="D46" s="301"/>
      <c r="E46" s="302"/>
      <c r="F46" s="403"/>
    </row>
    <row r="47" spans="1:6" s="295" customFormat="1" ht="16.5" customHeight="1" thickBot="1">
      <c r="A47" s="753"/>
      <c r="B47" s="345" t="s">
        <v>372</v>
      </c>
      <c r="C47" s="301" t="s">
        <v>47</v>
      </c>
      <c r="D47" s="301">
        <v>1</v>
      </c>
      <c r="E47" s="302">
        <v>1</v>
      </c>
      <c r="F47" s="757" t="s">
        <v>357</v>
      </c>
    </row>
    <row r="48" spans="1:6" s="295" customFormat="1" ht="16.5" customHeight="1" thickBot="1">
      <c r="A48" s="753"/>
      <c r="B48" s="345" t="s">
        <v>373</v>
      </c>
      <c r="C48" s="301" t="s">
        <v>47</v>
      </c>
      <c r="D48" s="301">
        <v>1</v>
      </c>
      <c r="E48" s="302">
        <v>1</v>
      </c>
      <c r="F48" s="758"/>
    </row>
    <row r="49" spans="1:6" s="295" customFormat="1" ht="17.25" thickBot="1">
      <c r="A49" s="753"/>
      <c r="B49" s="346" t="s">
        <v>374</v>
      </c>
      <c r="C49" s="305" t="s">
        <v>47</v>
      </c>
      <c r="D49" s="305">
        <v>1</v>
      </c>
      <c r="E49" s="344">
        <v>1</v>
      </c>
      <c r="F49" s="759"/>
    </row>
    <row r="50" spans="1:6" s="295" customFormat="1" ht="17.25" thickBot="1">
      <c r="A50" s="753"/>
      <c r="B50" s="353" t="s">
        <v>197</v>
      </c>
      <c r="C50" s="354" t="s">
        <v>173</v>
      </c>
      <c r="D50" s="355">
        <v>1</v>
      </c>
      <c r="E50" s="393">
        <v>1</v>
      </c>
      <c r="F50" s="395"/>
    </row>
    <row r="51" spans="1:6" s="295" customFormat="1" ht="17.25" thickBot="1">
      <c r="A51" s="753"/>
      <c r="B51" s="356" t="s">
        <v>177</v>
      </c>
      <c r="C51" s="334" t="s">
        <v>47</v>
      </c>
      <c r="D51" s="357">
        <v>1</v>
      </c>
      <c r="E51" s="335">
        <v>1</v>
      </c>
      <c r="F51" s="381">
        <v>2</v>
      </c>
    </row>
    <row r="52" spans="1:6" s="295" customFormat="1" ht="17.25" thickBot="1">
      <c r="A52" s="753"/>
      <c r="B52" s="356" t="s">
        <v>55</v>
      </c>
      <c r="C52" s="334" t="s">
        <v>47</v>
      </c>
      <c r="D52" s="357">
        <v>1</v>
      </c>
      <c r="E52" s="335">
        <v>1</v>
      </c>
      <c r="F52" s="395"/>
    </row>
    <row r="53" spans="1:6" s="295" customFormat="1" ht="17.25" thickBot="1">
      <c r="A53" s="753"/>
      <c r="B53" s="307" t="s">
        <v>198</v>
      </c>
      <c r="C53" s="298" t="s">
        <v>47</v>
      </c>
      <c r="D53" s="358">
        <v>1</v>
      </c>
      <c r="E53" s="299">
        <v>1</v>
      </c>
      <c r="F53" s="381"/>
    </row>
    <row r="54" spans="1:6" s="363" customFormat="1" ht="50.25" thickBot="1">
      <c r="A54" s="755"/>
      <c r="B54" s="360" t="s">
        <v>279</v>
      </c>
      <c r="C54" s="359" t="s">
        <v>47</v>
      </c>
      <c r="D54" s="361">
        <v>1</v>
      </c>
      <c r="E54" s="362">
        <v>1</v>
      </c>
      <c r="F54" s="381"/>
    </row>
    <row r="55" spans="1:6" s="295" customFormat="1" ht="19.5" customHeight="1" thickBot="1">
      <c r="A55" s="756" t="s">
        <v>82</v>
      </c>
      <c r="B55" s="364" t="s">
        <v>273</v>
      </c>
      <c r="C55" s="349" t="s">
        <v>47</v>
      </c>
      <c r="D55" s="361">
        <v>16</v>
      </c>
      <c r="E55" s="362">
        <v>16</v>
      </c>
      <c r="F55" s="412">
        <v>61</v>
      </c>
    </row>
    <row r="56" spans="1:6" s="295" customFormat="1" ht="17.25" thickBot="1">
      <c r="A56" s="753"/>
      <c r="B56" s="365" t="s">
        <v>226</v>
      </c>
      <c r="C56" s="329" t="s">
        <v>91</v>
      </c>
      <c r="D56" s="366" t="s">
        <v>304</v>
      </c>
      <c r="E56" s="317" t="s">
        <v>419</v>
      </c>
      <c r="F56" s="405" t="s">
        <v>358</v>
      </c>
    </row>
    <row r="57" spans="1:6" s="295" customFormat="1" ht="18.75" customHeight="1" thickBot="1">
      <c r="A57" s="753"/>
      <c r="B57" s="367" t="s">
        <v>227</v>
      </c>
      <c r="C57" s="351" t="s">
        <v>169</v>
      </c>
      <c r="D57" s="368" t="s">
        <v>239</v>
      </c>
      <c r="E57" s="369" t="s">
        <v>239</v>
      </c>
      <c r="F57" s="405">
        <v>1</v>
      </c>
    </row>
    <row r="58" spans="1:6" s="295" customFormat="1" ht="17.25" thickBot="1">
      <c r="A58" s="753"/>
      <c r="B58" s="370" t="s">
        <v>228</v>
      </c>
      <c r="C58" s="351" t="s">
        <v>47</v>
      </c>
      <c r="D58" s="368">
        <v>1</v>
      </c>
      <c r="E58" s="369">
        <v>1</v>
      </c>
      <c r="F58" s="405"/>
    </row>
    <row r="59" spans="1:6" s="295" customFormat="1" ht="18" customHeight="1" thickBot="1">
      <c r="A59" s="753"/>
      <c r="B59" s="370" t="s">
        <v>375</v>
      </c>
      <c r="C59" s="351" t="s">
        <v>47</v>
      </c>
      <c r="D59" s="368">
        <v>1</v>
      </c>
      <c r="E59" s="369">
        <v>1</v>
      </c>
      <c r="F59" s="405">
        <v>26</v>
      </c>
    </row>
    <row r="60" spans="1:6" s="295" customFormat="1" ht="17.25" thickBot="1">
      <c r="A60" s="753"/>
      <c r="B60" s="371" t="s">
        <v>229</v>
      </c>
      <c r="C60" s="351" t="s">
        <v>47</v>
      </c>
      <c r="D60" s="368">
        <v>1</v>
      </c>
      <c r="E60" s="369">
        <v>1</v>
      </c>
      <c r="F60" s="403"/>
    </row>
    <row r="61" spans="1:6" s="295" customFormat="1" ht="17.25" thickBot="1">
      <c r="A61" s="753"/>
      <c r="B61" s="371" t="s">
        <v>247</v>
      </c>
      <c r="C61" s="351" t="s">
        <v>47</v>
      </c>
      <c r="D61" s="368">
        <v>9</v>
      </c>
      <c r="E61" s="369">
        <v>9</v>
      </c>
      <c r="F61" s="405"/>
    </row>
    <row r="62" spans="1:6" s="295" customFormat="1" ht="33.75" thickBot="1">
      <c r="A62" s="753"/>
      <c r="B62" s="320" t="s">
        <v>314</v>
      </c>
      <c r="C62" s="351" t="s">
        <v>47</v>
      </c>
      <c r="D62" s="368">
        <v>1</v>
      </c>
      <c r="E62" s="369">
        <v>1</v>
      </c>
      <c r="F62" s="405"/>
    </row>
    <row r="63" spans="1:6" s="295" customFormat="1" ht="17.25" thickBot="1">
      <c r="A63" s="753"/>
      <c r="B63" s="372" t="s">
        <v>315</v>
      </c>
      <c r="C63" s="351" t="s">
        <v>47</v>
      </c>
      <c r="D63" s="368">
        <v>1</v>
      </c>
      <c r="E63" s="369">
        <v>1</v>
      </c>
      <c r="F63" s="405"/>
    </row>
    <row r="64" spans="1:6" s="295" customFormat="1" ht="17.25" thickBot="1">
      <c r="A64" s="753"/>
      <c r="B64" s="372" t="s">
        <v>230</v>
      </c>
      <c r="C64" s="351" t="s">
        <v>47</v>
      </c>
      <c r="D64" s="368">
        <v>1</v>
      </c>
      <c r="E64" s="369">
        <v>1</v>
      </c>
      <c r="F64" s="405"/>
    </row>
    <row r="65" spans="1:6" s="295" customFormat="1" ht="17.25" thickBot="1">
      <c r="A65" s="753"/>
      <c r="B65" s="372" t="s">
        <v>231</v>
      </c>
      <c r="C65" s="351" t="s">
        <v>47</v>
      </c>
      <c r="D65" s="368">
        <v>1</v>
      </c>
      <c r="E65" s="369">
        <v>1</v>
      </c>
      <c r="F65" s="405"/>
    </row>
    <row r="66" spans="1:6" s="295" customFormat="1" ht="17.25" thickBot="1">
      <c r="A66" s="753"/>
      <c r="B66" s="320" t="s">
        <v>0</v>
      </c>
      <c r="C66" s="351"/>
      <c r="D66" s="368" t="s">
        <v>4</v>
      </c>
      <c r="E66" s="369" t="s">
        <v>4</v>
      </c>
      <c r="F66" s="405">
        <v>1</v>
      </c>
    </row>
    <row r="67" spans="1:6" s="295" customFormat="1" ht="17.25" thickBot="1">
      <c r="A67" s="753"/>
      <c r="B67" s="373" t="s">
        <v>316</v>
      </c>
      <c r="C67" s="351" t="s">
        <v>47</v>
      </c>
      <c r="D67" s="368">
        <v>1</v>
      </c>
      <c r="E67" s="369">
        <v>1</v>
      </c>
      <c r="F67" s="405"/>
    </row>
    <row r="68" spans="1:6" s="295" customFormat="1" ht="33.75" thickBot="1">
      <c r="A68" s="753"/>
      <c r="B68" s="374" t="s">
        <v>376</v>
      </c>
      <c r="C68" s="351" t="s">
        <v>47</v>
      </c>
      <c r="D68" s="375" t="s">
        <v>5</v>
      </c>
      <c r="E68" s="376" t="s">
        <v>5</v>
      </c>
      <c r="F68" s="413"/>
    </row>
    <row r="69" spans="1:6" s="295" customFormat="1" ht="20.25" thickBot="1">
      <c r="A69" s="756" t="s">
        <v>83</v>
      </c>
      <c r="B69" s="377" t="s">
        <v>435</v>
      </c>
      <c r="C69" s="298" t="s">
        <v>47</v>
      </c>
      <c r="D69" s="298" t="s">
        <v>420</v>
      </c>
      <c r="E69" s="299" t="s">
        <v>336</v>
      </c>
      <c r="F69" s="400">
        <v>45</v>
      </c>
    </row>
    <row r="70" spans="1:6" s="295" customFormat="1" ht="17.25" thickBot="1">
      <c r="A70" s="753"/>
      <c r="B70" s="314" t="s">
        <v>436</v>
      </c>
      <c r="C70" s="301" t="s">
        <v>47</v>
      </c>
      <c r="D70" s="301">
        <v>18</v>
      </c>
      <c r="E70" s="302">
        <v>18</v>
      </c>
      <c r="F70" s="401"/>
    </row>
    <row r="71" spans="1:6" s="295" customFormat="1" ht="17.25" thickBot="1">
      <c r="A71" s="753"/>
      <c r="B71" s="314" t="s">
        <v>437</v>
      </c>
      <c r="C71" s="301" t="s">
        <v>47</v>
      </c>
      <c r="D71" s="301">
        <v>17</v>
      </c>
      <c r="E71" s="302">
        <v>20</v>
      </c>
      <c r="F71" s="401"/>
    </row>
    <row r="72" spans="1:6" s="295" customFormat="1" ht="20.25" thickBot="1">
      <c r="A72" s="753"/>
      <c r="B72" s="352" t="s">
        <v>432</v>
      </c>
      <c r="C72" s="301" t="s">
        <v>173</v>
      </c>
      <c r="D72" s="301">
        <v>3</v>
      </c>
      <c r="E72" s="302">
        <v>5</v>
      </c>
      <c r="F72" s="401">
        <v>1</v>
      </c>
    </row>
    <row r="73" spans="1:6" s="295" customFormat="1" ht="20.25" thickBot="1">
      <c r="A73" s="753"/>
      <c r="B73" s="378" t="s">
        <v>433</v>
      </c>
      <c r="C73" s="301" t="s">
        <v>173</v>
      </c>
      <c r="D73" s="301">
        <v>3</v>
      </c>
      <c r="E73" s="302">
        <v>4</v>
      </c>
      <c r="F73" s="403"/>
    </row>
    <row r="74" spans="1:6" s="295" customFormat="1" ht="17.25" thickBot="1">
      <c r="A74" s="753"/>
      <c r="B74" s="352" t="s">
        <v>377</v>
      </c>
      <c r="C74" s="301" t="s">
        <v>173</v>
      </c>
      <c r="D74" s="301">
        <v>2</v>
      </c>
      <c r="E74" s="302">
        <v>2</v>
      </c>
      <c r="F74" s="401"/>
    </row>
    <row r="75" spans="1:6" s="295" customFormat="1" ht="17.25" thickBot="1">
      <c r="A75" s="753"/>
      <c r="B75" s="352" t="s">
        <v>378</v>
      </c>
      <c r="C75" s="301" t="s">
        <v>173</v>
      </c>
      <c r="D75" s="301">
        <v>1</v>
      </c>
      <c r="E75" s="302">
        <v>1</v>
      </c>
      <c r="F75" s="401"/>
    </row>
    <row r="76" spans="1:6" s="295" customFormat="1" ht="17.25" thickBot="1">
      <c r="A76" s="753"/>
      <c r="B76" s="379" t="s">
        <v>246</v>
      </c>
      <c r="C76" s="301" t="s">
        <v>173</v>
      </c>
      <c r="D76" s="301">
        <v>8</v>
      </c>
      <c r="E76" s="302">
        <v>8</v>
      </c>
      <c r="F76" s="409"/>
    </row>
    <row r="77" spans="1:6" s="295" customFormat="1" ht="13.5" customHeight="1" thickBot="1">
      <c r="A77" s="753"/>
      <c r="B77" s="377" t="s">
        <v>89</v>
      </c>
      <c r="C77" s="298" t="s">
        <v>173</v>
      </c>
      <c r="D77" s="298">
        <v>9</v>
      </c>
      <c r="E77" s="299">
        <v>9</v>
      </c>
      <c r="F77" s="400">
        <v>2</v>
      </c>
    </row>
    <row r="78" spans="1:6" s="295" customFormat="1" ht="17.25" thickBot="1">
      <c r="A78" s="755"/>
      <c r="B78" s="380" t="s">
        <v>77</v>
      </c>
      <c r="C78" s="305" t="s">
        <v>42</v>
      </c>
      <c r="D78" s="332">
        <v>6463</v>
      </c>
      <c r="E78" s="304">
        <v>6632</v>
      </c>
      <c r="F78" s="414">
        <v>6284</v>
      </c>
    </row>
    <row r="79" spans="1:6" ht="28.5" customHeight="1" thickBot="1">
      <c r="A79" s="760" t="s">
        <v>61</v>
      </c>
      <c r="B79" s="281" t="s">
        <v>353</v>
      </c>
      <c r="C79" s="381" t="s">
        <v>47</v>
      </c>
      <c r="D79" s="334">
        <v>2</v>
      </c>
      <c r="E79" s="335">
        <v>2</v>
      </c>
      <c r="F79" s="381">
        <v>1</v>
      </c>
    </row>
    <row r="80" spans="1:6" ht="29.25" customHeight="1" thickBot="1">
      <c r="A80" s="761"/>
      <c r="B80" s="382" t="s">
        <v>354</v>
      </c>
      <c r="C80" s="381" t="s">
        <v>47</v>
      </c>
      <c r="D80" s="334">
        <v>1</v>
      </c>
      <c r="E80" s="335">
        <v>1</v>
      </c>
      <c r="F80" s="394"/>
    </row>
    <row r="81" spans="1:6" s="295" customFormat="1">
      <c r="A81" s="383"/>
      <c r="B81" s="384"/>
      <c r="C81" s="329"/>
      <c r="D81" s="331"/>
      <c r="E81" s="331"/>
      <c r="F81" s="399"/>
    </row>
    <row r="82" spans="1:6" s="295" customFormat="1">
      <c r="A82" s="385"/>
      <c r="B82" s="386" t="s">
        <v>379</v>
      </c>
      <c r="C82" s="387"/>
      <c r="D82" s="388"/>
    </row>
    <row r="83" spans="1:6" s="295" customFormat="1">
      <c r="A83" s="385"/>
      <c r="B83" s="386" t="s">
        <v>380</v>
      </c>
      <c r="C83" s="387"/>
      <c r="D83" s="388"/>
    </row>
    <row r="84" spans="1:6" s="295" customFormat="1" ht="37.5" customHeight="1">
      <c r="A84" s="385"/>
      <c r="B84" s="741" t="s">
        <v>381</v>
      </c>
      <c r="C84" s="741"/>
      <c r="D84" s="741"/>
    </row>
    <row r="85" spans="1:6" s="295" customFormat="1" ht="67.5" customHeight="1">
      <c r="A85" s="385"/>
      <c r="B85" s="741" t="s">
        <v>382</v>
      </c>
      <c r="C85" s="741"/>
      <c r="D85" s="741"/>
    </row>
    <row r="86" spans="1:6" s="295" customFormat="1" ht="68.25" customHeight="1">
      <c r="A86" s="385"/>
      <c r="B86" s="742" t="s">
        <v>383</v>
      </c>
      <c r="C86" s="743"/>
      <c r="D86" s="743"/>
    </row>
    <row r="87" spans="1:6" s="295" customFormat="1" ht="32.25" customHeight="1">
      <c r="A87" s="385"/>
      <c r="B87" s="744" t="s">
        <v>434</v>
      </c>
      <c r="C87" s="745"/>
      <c r="D87" s="745"/>
      <c r="E87" s="745"/>
      <c r="F87" s="745"/>
    </row>
    <row r="88" spans="1:6" s="295" customFormat="1" ht="15" customHeight="1">
      <c r="A88" s="385"/>
      <c r="B88" s="744" t="s">
        <v>431</v>
      </c>
      <c r="C88" s="745"/>
      <c r="D88" s="745"/>
      <c r="E88" s="745"/>
      <c r="F88" s="745"/>
    </row>
    <row r="89" spans="1:6" s="295" customFormat="1">
      <c r="A89" s="385"/>
      <c r="B89" s="744" t="s">
        <v>430</v>
      </c>
      <c r="C89" s="745"/>
      <c r="D89" s="745"/>
      <c r="E89" s="745"/>
      <c r="F89" s="745"/>
    </row>
    <row r="90" spans="1:6" s="295" customFormat="1">
      <c r="A90" s="385"/>
      <c r="E90" s="389"/>
    </row>
    <row r="91" spans="1:6" s="295" customFormat="1">
      <c r="A91" s="385"/>
      <c r="E91" s="389"/>
    </row>
    <row r="92" spans="1:6" s="295" customFormat="1">
      <c r="A92" s="385"/>
      <c r="E92" s="389"/>
    </row>
    <row r="93" spans="1:6" s="295" customFormat="1">
      <c r="A93" s="385"/>
      <c r="E93" s="389"/>
    </row>
    <row r="94" spans="1:6" s="295" customFormat="1">
      <c r="A94" s="385"/>
      <c r="E94" s="389"/>
    </row>
    <row r="95" spans="1:6" s="295" customFormat="1">
      <c r="A95" s="385"/>
      <c r="E95" s="389"/>
    </row>
    <row r="96" spans="1:6" s="295" customFormat="1">
      <c r="A96" s="385"/>
      <c r="E96" s="389"/>
    </row>
    <row r="97" spans="1:5" s="295" customFormat="1">
      <c r="A97" s="385"/>
      <c r="E97" s="389"/>
    </row>
    <row r="98" spans="1:5" s="295" customFormat="1">
      <c r="A98" s="385"/>
      <c r="E98" s="389"/>
    </row>
    <row r="99" spans="1:5" s="295" customFormat="1">
      <c r="A99" s="385"/>
      <c r="E99" s="389"/>
    </row>
    <row r="100" spans="1:5" s="295" customFormat="1">
      <c r="A100" s="385"/>
      <c r="E100" s="389"/>
    </row>
    <row r="101" spans="1:5" s="295" customFormat="1">
      <c r="A101" s="385"/>
      <c r="E101" s="389"/>
    </row>
    <row r="102" spans="1:5" s="295" customFormat="1">
      <c r="A102" s="385"/>
      <c r="E102" s="389"/>
    </row>
    <row r="103" spans="1:5" s="295" customFormat="1">
      <c r="A103" s="385"/>
      <c r="E103" s="389"/>
    </row>
    <row r="104" spans="1:5" s="295" customFormat="1">
      <c r="A104" s="385"/>
      <c r="E104" s="389"/>
    </row>
    <row r="105" spans="1:5" s="295" customFormat="1">
      <c r="A105" s="385"/>
      <c r="E105" s="389"/>
    </row>
    <row r="106" spans="1:5" s="295" customFormat="1">
      <c r="A106" s="385"/>
      <c r="E106" s="389"/>
    </row>
    <row r="107" spans="1:5" s="295" customFormat="1">
      <c r="A107" s="385"/>
      <c r="E107" s="389"/>
    </row>
    <row r="108" spans="1:5" s="295" customFormat="1">
      <c r="A108" s="385"/>
      <c r="E108" s="389"/>
    </row>
    <row r="109" spans="1:5" s="295" customFormat="1">
      <c r="A109" s="385"/>
      <c r="E109" s="389"/>
    </row>
    <row r="110" spans="1:5" s="295" customFormat="1">
      <c r="A110" s="385"/>
      <c r="E110" s="389"/>
    </row>
    <row r="111" spans="1:5" s="295" customFormat="1">
      <c r="A111" s="385"/>
      <c r="E111" s="389"/>
    </row>
    <row r="112" spans="1:5" s="295" customFormat="1">
      <c r="A112" s="385"/>
      <c r="E112" s="389"/>
    </row>
  </sheetData>
  <mergeCells count="17">
    <mergeCell ref="B84:D84"/>
    <mergeCell ref="B1:E1"/>
    <mergeCell ref="E2:F2"/>
    <mergeCell ref="A3:A4"/>
    <mergeCell ref="B3:B4"/>
    <mergeCell ref="C3:E3"/>
    <mergeCell ref="A5:A37"/>
    <mergeCell ref="A38:A54"/>
    <mergeCell ref="F47:F49"/>
    <mergeCell ref="A55:A68"/>
    <mergeCell ref="A69:A78"/>
    <mergeCell ref="A79:A80"/>
    <mergeCell ref="B85:D85"/>
    <mergeCell ref="B86:D86"/>
    <mergeCell ref="B87:F87"/>
    <mergeCell ref="B88:F88"/>
    <mergeCell ref="B89:F89"/>
  </mergeCells>
  <printOptions horizontalCentered="1"/>
  <pageMargins left="0.23622047244094491" right="0.15748031496062992" top="0.31496062992125984" bottom="0.43307086614173229" header="0.19685039370078741" footer="0.23622047244094491"/>
  <pageSetup paperSize="9" scale="46" orientation="portrait" r:id="rId1"/>
  <headerFooter alignWithMargins="0">
    <oddFooter xml:space="preserve">&amp;C12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H22"/>
  <sheetViews>
    <sheetView zoomScale="80" zoomScaleNormal="80" workbookViewId="0">
      <selection activeCell="J11" sqref="J11"/>
    </sheetView>
  </sheetViews>
  <sheetFormatPr defaultRowHeight="15.75"/>
  <cols>
    <col min="1" max="1" width="14.42578125" style="4" customWidth="1"/>
    <col min="2" max="2" width="15.28515625" style="4" customWidth="1"/>
    <col min="3" max="3" width="14.7109375" style="4" customWidth="1"/>
    <col min="4" max="4" width="14.7109375" style="22" customWidth="1"/>
    <col min="5" max="8" width="14.7109375" style="4" customWidth="1"/>
    <col min="9" max="16384" width="9.140625" style="4"/>
  </cols>
  <sheetData>
    <row r="1" spans="1:8" ht="24.75" customHeight="1">
      <c r="A1" s="767" t="s">
        <v>484</v>
      </c>
      <c r="B1" s="767"/>
      <c r="C1" s="767"/>
      <c r="D1" s="767"/>
      <c r="E1" s="767"/>
      <c r="F1" s="767"/>
      <c r="G1" s="767"/>
      <c r="H1" s="767"/>
    </row>
    <row r="2" spans="1:8" ht="9.75" customHeight="1" thickBot="1">
      <c r="A2" s="132"/>
      <c r="B2" s="132"/>
      <c r="C2" s="132"/>
      <c r="D2" s="132"/>
      <c r="E2" s="132"/>
      <c r="F2" s="132"/>
      <c r="G2" s="132"/>
      <c r="H2" s="23"/>
    </row>
    <row r="3" spans="1:8" ht="35.25" customHeight="1" thickBot="1">
      <c r="A3" s="23"/>
      <c r="B3" s="768">
        <v>2010</v>
      </c>
      <c r="C3" s="126" t="s">
        <v>13</v>
      </c>
      <c r="D3" s="133" t="s">
        <v>323</v>
      </c>
      <c r="E3" s="415" t="s">
        <v>16</v>
      </c>
      <c r="F3" s="415" t="s">
        <v>15</v>
      </c>
      <c r="G3" s="415" t="s">
        <v>320</v>
      </c>
      <c r="H3" s="415" t="s">
        <v>321</v>
      </c>
    </row>
    <row r="4" spans="1:8" ht="18" customHeight="1" thickBot="1">
      <c r="A4" s="23"/>
      <c r="B4" s="769"/>
      <c r="C4" s="765" t="s">
        <v>322</v>
      </c>
      <c r="D4" s="766"/>
      <c r="E4" s="762" t="s">
        <v>319</v>
      </c>
      <c r="F4" s="763"/>
      <c r="G4" s="763"/>
      <c r="H4" s="764"/>
    </row>
    <row r="5" spans="1:8" s="65" customFormat="1" ht="15" customHeight="1">
      <c r="A5" s="134"/>
      <c r="B5" s="135" t="s">
        <v>17</v>
      </c>
      <c r="C5" s="136">
        <v>7385.6125000000002</v>
      </c>
      <c r="D5" s="143">
        <v>18434.625</v>
      </c>
      <c r="E5" s="136">
        <v>1562.75</v>
      </c>
      <c r="F5" s="143">
        <v>434.1</v>
      </c>
      <c r="G5" s="136">
        <v>1117.9625000000001</v>
      </c>
      <c r="H5" s="144">
        <v>17.805500000000002</v>
      </c>
    </row>
    <row r="6" spans="1:8" s="65" customFormat="1" ht="15" customHeight="1">
      <c r="A6" s="134"/>
      <c r="B6" s="137" t="s">
        <v>18</v>
      </c>
      <c r="C6" s="138">
        <v>6847.6875</v>
      </c>
      <c r="D6" s="139">
        <v>18970.375</v>
      </c>
      <c r="E6" s="138">
        <v>1520.35</v>
      </c>
      <c r="F6" s="139">
        <v>425.5</v>
      </c>
      <c r="G6" s="138">
        <v>1095.4124999999999</v>
      </c>
      <c r="H6" s="145">
        <v>15.873000000000001</v>
      </c>
    </row>
    <row r="7" spans="1:8" s="65" customFormat="1" ht="15" customHeight="1">
      <c r="A7" s="134"/>
      <c r="B7" s="137" t="s">
        <v>19</v>
      </c>
      <c r="C7" s="138">
        <v>7462.4</v>
      </c>
      <c r="D7" s="139">
        <v>22453.8</v>
      </c>
      <c r="E7" s="138">
        <v>1599.43</v>
      </c>
      <c r="F7" s="139">
        <v>461.5</v>
      </c>
      <c r="G7" s="138">
        <v>1113.3399999999999</v>
      </c>
      <c r="H7" s="145">
        <v>17.11</v>
      </c>
    </row>
    <row r="8" spans="1:8" s="65" customFormat="1" ht="15" customHeight="1">
      <c r="A8" s="134"/>
      <c r="B8" s="137" t="s">
        <v>20</v>
      </c>
      <c r="C8" s="138">
        <v>7744.4</v>
      </c>
      <c r="D8" s="139">
        <v>26022.75</v>
      </c>
      <c r="E8" s="138">
        <v>1715.55</v>
      </c>
      <c r="F8" s="139">
        <v>533.25</v>
      </c>
      <c r="G8" s="138">
        <v>1148.69</v>
      </c>
      <c r="H8" s="145">
        <v>18.100000000000001</v>
      </c>
    </row>
    <row r="9" spans="1:8" s="65" customFormat="1" ht="15" customHeight="1">
      <c r="B9" s="137" t="s">
        <v>21</v>
      </c>
      <c r="C9" s="138">
        <v>6837.2</v>
      </c>
      <c r="D9" s="139">
        <v>22001.71</v>
      </c>
      <c r="E9" s="138">
        <v>1622.58</v>
      </c>
      <c r="F9" s="139">
        <v>488.58</v>
      </c>
      <c r="G9" s="138">
        <v>1205.43</v>
      </c>
      <c r="H9" s="145">
        <v>18.420000000000002</v>
      </c>
    </row>
    <row r="10" spans="1:8" s="65" customFormat="1" ht="15" customHeight="1">
      <c r="B10" s="137" t="s">
        <v>22</v>
      </c>
      <c r="C10" s="138">
        <v>6498.66</v>
      </c>
      <c r="D10" s="139">
        <v>19383.2</v>
      </c>
      <c r="E10" s="138">
        <v>1553.95</v>
      </c>
      <c r="F10" s="139">
        <v>463</v>
      </c>
      <c r="G10" s="138">
        <v>1234.075</v>
      </c>
      <c r="H10" s="145">
        <v>18.46</v>
      </c>
    </row>
    <row r="11" spans="1:8" s="65" customFormat="1" ht="15" customHeight="1">
      <c r="B11" s="140" t="s">
        <v>206</v>
      </c>
      <c r="C11" s="141">
        <v>6734.63</v>
      </c>
      <c r="D11" s="142">
        <v>19512.84</v>
      </c>
      <c r="E11" s="141">
        <v>1526.32</v>
      </c>
      <c r="F11" s="142">
        <v>455.61</v>
      </c>
      <c r="G11" s="141">
        <v>1192.97</v>
      </c>
      <c r="H11" s="146">
        <v>17.96</v>
      </c>
    </row>
    <row r="12" spans="1:8" s="65" customFormat="1" ht="15" customHeight="1">
      <c r="B12" s="140" t="s">
        <v>218</v>
      </c>
      <c r="C12" s="141">
        <v>7283.04</v>
      </c>
      <c r="D12" s="142">
        <v>21408.93</v>
      </c>
      <c r="E12" s="141">
        <v>1540.95</v>
      </c>
      <c r="F12" s="142">
        <v>489.12</v>
      </c>
      <c r="G12" s="141">
        <v>1215.81</v>
      </c>
      <c r="H12" s="146">
        <v>18.36</v>
      </c>
    </row>
    <row r="13" spans="1:8" s="65" customFormat="1" ht="15" customHeight="1">
      <c r="B13" s="140" t="s">
        <v>225</v>
      </c>
      <c r="C13" s="141">
        <v>7708.931818181818</v>
      </c>
      <c r="D13" s="142">
        <v>22640.56818181818</v>
      </c>
      <c r="E13" s="141">
        <v>1591.61</v>
      </c>
      <c r="F13" s="142">
        <v>539.02</v>
      </c>
      <c r="G13" s="141">
        <v>1270.98</v>
      </c>
      <c r="H13" s="146">
        <v>20.55</v>
      </c>
    </row>
    <row r="14" spans="1:8" s="65" customFormat="1" ht="15" customHeight="1">
      <c r="B14" s="137" t="s">
        <v>232</v>
      </c>
      <c r="C14" s="138">
        <v>8291.85</v>
      </c>
      <c r="D14" s="139">
        <v>23802.02</v>
      </c>
      <c r="E14" s="138">
        <v>1688.69</v>
      </c>
      <c r="F14" s="139">
        <v>591.71</v>
      </c>
      <c r="G14" s="138">
        <v>1342</v>
      </c>
      <c r="H14" s="145">
        <v>23.39</v>
      </c>
    </row>
    <row r="15" spans="1:8" s="65" customFormat="1" ht="15" customHeight="1">
      <c r="B15" s="137" t="s">
        <v>237</v>
      </c>
      <c r="C15" s="138">
        <v>8469.14</v>
      </c>
      <c r="D15" s="139">
        <v>22905.46</v>
      </c>
      <c r="E15" s="138">
        <v>1692.77</v>
      </c>
      <c r="F15" s="139">
        <v>682.91</v>
      </c>
      <c r="G15" s="138">
        <v>1369.89</v>
      </c>
      <c r="H15" s="145">
        <v>26.54</v>
      </c>
    </row>
    <row r="16" spans="1:8" s="65" customFormat="1" ht="15" customHeight="1" thickBot="1">
      <c r="B16" s="137" t="s">
        <v>238</v>
      </c>
      <c r="C16" s="138">
        <v>9146.67</v>
      </c>
      <c r="D16" s="139">
        <v>24107.26</v>
      </c>
      <c r="E16" s="138">
        <v>1709.48</v>
      </c>
      <c r="F16" s="139">
        <v>755.12</v>
      </c>
      <c r="G16" s="138">
        <v>1391.01</v>
      </c>
      <c r="H16" s="145">
        <v>29.35</v>
      </c>
    </row>
    <row r="17" spans="2:8" s="65" customFormat="1" ht="33" customHeight="1" thickBot="1">
      <c r="B17" s="220" t="s">
        <v>343</v>
      </c>
      <c r="C17" s="221">
        <f t="shared" ref="C17:H17" si="0">AVERAGE(C5:C16)</f>
        <v>7534.1851515151502</v>
      </c>
      <c r="D17" s="221">
        <f t="shared" si="0"/>
        <v>21803.628181818181</v>
      </c>
      <c r="E17" s="221">
        <f t="shared" si="0"/>
        <v>1610.3691666666666</v>
      </c>
      <c r="F17" s="221">
        <f t="shared" si="0"/>
        <v>526.61833333333334</v>
      </c>
      <c r="G17" s="221">
        <f t="shared" si="0"/>
        <v>1224.7974999999999</v>
      </c>
      <c r="H17" s="222">
        <f t="shared" si="0"/>
        <v>20.159875</v>
      </c>
    </row>
    <row r="18" spans="2:8" ht="18.75" customHeight="1" thickBot="1">
      <c r="B18" s="415">
        <v>2011</v>
      </c>
      <c r="C18" s="126" t="s">
        <v>13</v>
      </c>
      <c r="D18" s="126" t="s">
        <v>14</v>
      </c>
      <c r="E18" s="415" t="s">
        <v>16</v>
      </c>
      <c r="F18" s="415" t="s">
        <v>15</v>
      </c>
      <c r="G18" s="415" t="s">
        <v>320</v>
      </c>
      <c r="H18" s="415" t="s">
        <v>321</v>
      </c>
    </row>
    <row r="19" spans="2:8" ht="18.75" customHeight="1">
      <c r="B19" s="135" t="s">
        <v>17</v>
      </c>
      <c r="C19" s="136">
        <v>9554.92</v>
      </c>
      <c r="D19" s="143">
        <v>25642.38</v>
      </c>
      <c r="E19" s="136">
        <v>1786.95</v>
      </c>
      <c r="F19" s="143">
        <v>793.35</v>
      </c>
      <c r="G19" s="136">
        <v>1356.4</v>
      </c>
      <c r="H19" s="144">
        <v>28.4</v>
      </c>
    </row>
    <row r="20" spans="2:8" ht="18.75" customHeight="1">
      <c r="B20" s="137" t="s">
        <v>18</v>
      </c>
      <c r="C20" s="138">
        <v>9867.18</v>
      </c>
      <c r="D20" s="139">
        <v>28249.5</v>
      </c>
      <c r="E20" s="138">
        <v>1825.9</v>
      </c>
      <c r="F20" s="139">
        <v>821.35</v>
      </c>
      <c r="G20" s="138">
        <v>1372.73</v>
      </c>
      <c r="H20" s="145">
        <v>30.78</v>
      </c>
    </row>
    <row r="21" spans="2:8" ht="18.75" customHeight="1">
      <c r="B21" s="137" t="s">
        <v>19</v>
      </c>
      <c r="C21" s="138">
        <v>9530.11</v>
      </c>
      <c r="D21" s="139">
        <v>26807.39</v>
      </c>
      <c r="E21" s="138">
        <v>1770.17</v>
      </c>
      <c r="F21" s="139">
        <v>762</v>
      </c>
      <c r="G21" s="138">
        <v>1424.01</v>
      </c>
      <c r="H21" s="145">
        <v>35.81</v>
      </c>
    </row>
    <row r="22" spans="2:8" s="65" customFormat="1" ht="15" customHeight="1" thickBot="1">
      <c r="B22" s="468" t="s">
        <v>20</v>
      </c>
      <c r="C22" s="469">
        <v>9482.91</v>
      </c>
      <c r="D22" s="470">
        <v>26325.14</v>
      </c>
      <c r="E22" s="469">
        <v>1794</v>
      </c>
      <c r="F22" s="470">
        <v>771.31</v>
      </c>
      <c r="G22" s="469">
        <v>1473.81</v>
      </c>
      <c r="H22" s="471">
        <v>41.97</v>
      </c>
    </row>
  </sheetData>
  <mergeCells count="4">
    <mergeCell ref="E4:H4"/>
    <mergeCell ref="C4:D4"/>
    <mergeCell ref="A1:H1"/>
    <mergeCell ref="B3:B4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62" fitToHeight="2" orientation="portrait" r:id="rId1"/>
  <headerFooter alignWithMargins="0">
    <oddFooter xml:space="preserve">&amp;C14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zoomScale="70" zoomScaleNormal="70" workbookViewId="0">
      <selection activeCell="R29" sqref="R29"/>
    </sheetView>
  </sheetViews>
  <sheetFormatPr defaultRowHeight="15.75"/>
  <cols>
    <col min="1" max="4" width="9.140625" style="4"/>
    <col min="5" max="7" width="9.140625" style="22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68"/>
      <c r="C2" s="21"/>
      <c r="D2" s="21"/>
      <c r="E2" s="21"/>
      <c r="F2" s="21"/>
      <c r="G2" s="21"/>
      <c r="H2" s="21"/>
      <c r="I2" s="21"/>
      <c r="J2" s="21"/>
    </row>
    <row r="3" spans="2:10" ht="15">
      <c r="B3" s="27"/>
      <c r="C3" s="27"/>
      <c r="D3" s="27"/>
      <c r="E3" s="27"/>
      <c r="F3" s="27"/>
      <c r="G3" s="27"/>
      <c r="H3" s="27"/>
      <c r="I3" s="31"/>
      <c r="J3" s="31"/>
    </row>
    <row r="4" spans="2:10" ht="14.25" customHeight="1">
      <c r="B4" s="69"/>
      <c r="C4" s="29"/>
      <c r="D4" s="29"/>
      <c r="E4" s="29"/>
      <c r="F4" s="29"/>
      <c r="G4" s="29"/>
      <c r="H4" s="29"/>
      <c r="I4" s="31"/>
      <c r="J4" s="31"/>
    </row>
    <row r="5" spans="2:10" ht="14.25">
      <c r="B5" s="69"/>
      <c r="C5" s="30"/>
      <c r="D5" s="30"/>
      <c r="E5" s="30"/>
      <c r="F5" s="30"/>
      <c r="G5" s="30"/>
      <c r="H5" s="30"/>
      <c r="I5" s="30"/>
      <c r="J5" s="30"/>
    </row>
    <row r="6" spans="2:10" ht="14.25">
      <c r="B6" s="69"/>
      <c r="C6" s="30"/>
      <c r="D6" s="30"/>
      <c r="E6" s="30"/>
      <c r="F6" s="30"/>
      <c r="G6" s="30"/>
      <c r="H6" s="30"/>
      <c r="I6" s="30"/>
      <c r="J6" s="30"/>
    </row>
    <row r="7" spans="2:10" ht="14.25">
      <c r="B7" s="69"/>
      <c r="C7" s="30"/>
      <c r="D7" s="30"/>
      <c r="E7" s="30"/>
      <c r="F7" s="30"/>
      <c r="G7" s="30"/>
      <c r="H7" s="30"/>
      <c r="I7" s="30"/>
      <c r="J7" s="30"/>
    </row>
    <row r="8" spans="2:10" ht="14.25">
      <c r="B8" s="69"/>
      <c r="C8" s="30"/>
      <c r="D8" s="30"/>
      <c r="E8" s="30"/>
      <c r="F8" s="30"/>
      <c r="G8" s="30"/>
      <c r="H8" s="30"/>
      <c r="I8" s="30"/>
      <c r="J8" s="30"/>
    </row>
    <row r="9" spans="2:10" ht="14.25">
      <c r="B9" s="69"/>
      <c r="C9" s="30"/>
      <c r="D9" s="30"/>
      <c r="E9" s="30"/>
      <c r="F9" s="30"/>
      <c r="G9" s="30"/>
      <c r="H9" s="30"/>
      <c r="I9" s="30"/>
      <c r="J9" s="30"/>
    </row>
    <row r="10" spans="2:10" ht="14.25">
      <c r="B10" s="69"/>
      <c r="C10" s="29"/>
      <c r="D10" s="29"/>
      <c r="E10" s="29"/>
      <c r="F10" s="29"/>
      <c r="G10" s="29"/>
      <c r="H10" s="30"/>
      <c r="I10" s="29"/>
      <c r="J10" s="29"/>
    </row>
    <row r="11" spans="2:10" ht="12.75">
      <c r="B11" s="70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71"/>
      <c r="C12" s="21"/>
      <c r="D12" s="21"/>
      <c r="E12" s="21"/>
      <c r="F12" s="21"/>
      <c r="G12" s="21"/>
      <c r="H12" s="21"/>
      <c r="I12" s="21"/>
      <c r="J12" s="21"/>
    </row>
    <row r="13" spans="2:10" ht="12.75">
      <c r="B13" s="72"/>
      <c r="C13" s="21"/>
      <c r="D13" s="21"/>
      <c r="E13" s="21"/>
      <c r="F13" s="21"/>
      <c r="G13" s="21"/>
      <c r="H13" s="21"/>
      <c r="I13" s="21"/>
      <c r="J13" s="21"/>
    </row>
    <row r="14" spans="2:10" ht="12.75">
      <c r="B14" s="21"/>
      <c r="C14" s="21"/>
      <c r="D14" s="21"/>
      <c r="E14" s="21"/>
      <c r="F14" s="21"/>
      <c r="G14" s="21"/>
      <c r="H14" s="21"/>
      <c r="I14" s="21"/>
      <c r="J14" s="21"/>
    </row>
    <row r="15" spans="2:10" ht="12.75">
      <c r="B15" s="72"/>
      <c r="C15" s="21"/>
      <c r="D15" s="21"/>
      <c r="E15" s="21"/>
      <c r="F15" s="21"/>
      <c r="G15" s="21"/>
      <c r="H15" s="21"/>
      <c r="I15" s="21"/>
      <c r="J15" s="21"/>
    </row>
    <row r="16" spans="2:10" ht="12.75">
      <c r="B16" s="72"/>
      <c r="C16" s="21"/>
      <c r="D16" s="21"/>
      <c r="E16" s="21"/>
      <c r="F16" s="21"/>
      <c r="G16" s="21"/>
      <c r="H16" s="21"/>
      <c r="I16" s="21"/>
      <c r="J16" s="21"/>
    </row>
    <row r="17" spans="2:10" ht="12.75">
      <c r="B17" s="23"/>
      <c r="C17" s="21"/>
      <c r="D17" s="21"/>
      <c r="E17" s="21"/>
      <c r="F17" s="21"/>
      <c r="G17" s="21"/>
      <c r="H17" s="21"/>
      <c r="I17" s="21"/>
      <c r="J17" s="21"/>
    </row>
    <row r="18" spans="2:10" ht="12.75">
      <c r="B18" s="23"/>
      <c r="C18" s="21"/>
      <c r="D18" s="21"/>
      <c r="E18" s="21"/>
      <c r="F18" s="21"/>
      <c r="G18" s="21"/>
      <c r="H18" s="21"/>
      <c r="I18" s="21"/>
      <c r="J18" s="21"/>
    </row>
    <row r="19" spans="2:10" ht="12.75">
      <c r="B19" s="73"/>
      <c r="C19" s="17"/>
      <c r="D19" s="17"/>
      <c r="E19" s="17"/>
      <c r="F19" s="17"/>
      <c r="G19" s="17"/>
      <c r="H19" s="17"/>
      <c r="I19" s="17"/>
      <c r="J19" s="17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&amp;C15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 enableFormatConditionsCalculation="0">
    <pageSetUpPr fitToPage="1"/>
  </sheetPr>
  <dimension ref="A1:F95"/>
  <sheetViews>
    <sheetView zoomScale="70" zoomScaleNormal="70" workbookViewId="0">
      <pane ySplit="4" topLeftCell="A53" activePane="bottomLeft" state="frozen"/>
      <selection activeCell="D22" sqref="D22:K22"/>
      <selection pane="bottomLeft" activeCell="I64" sqref="I64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9" customWidth="1"/>
    <col min="5" max="5" width="15" style="9" customWidth="1"/>
    <col min="6" max="6" width="21" style="9" customWidth="1"/>
    <col min="7" max="7" width="12.5703125" style="2" customWidth="1"/>
    <col min="8" max="16384" width="9.140625" style="2"/>
  </cols>
  <sheetData>
    <row r="1" spans="1:6" ht="22.5">
      <c r="A1" s="717" t="s">
        <v>204</v>
      </c>
      <c r="B1" s="717"/>
      <c r="C1" s="717"/>
      <c r="D1" s="717"/>
      <c r="E1" s="717"/>
      <c r="F1" s="717"/>
    </row>
    <row r="2" spans="1:6" ht="23.25" thickBot="1">
      <c r="A2" s="294"/>
      <c r="B2" s="294"/>
      <c r="C2" s="294"/>
      <c r="D2" s="294"/>
      <c r="E2" s="294"/>
      <c r="F2" s="294"/>
    </row>
    <row r="3" spans="1:6" ht="19.5" thickBot="1">
      <c r="A3" s="658" t="s">
        <v>111</v>
      </c>
      <c r="B3" s="718" t="s">
        <v>58</v>
      </c>
      <c r="C3" s="665" t="s">
        <v>69</v>
      </c>
      <c r="D3" s="771"/>
      <c r="E3" s="772"/>
      <c r="F3" s="422" t="s">
        <v>70</v>
      </c>
    </row>
    <row r="4" spans="1:6" ht="28.5" customHeight="1" thickBot="1">
      <c r="A4" s="719"/>
      <c r="B4" s="770"/>
      <c r="C4" s="423" t="s">
        <v>444</v>
      </c>
      <c r="D4" s="424" t="s">
        <v>445</v>
      </c>
      <c r="E4" s="291" t="s">
        <v>85</v>
      </c>
      <c r="F4" s="561" t="s">
        <v>445</v>
      </c>
    </row>
    <row r="5" spans="1:6" ht="23.25" customHeight="1">
      <c r="A5" s="425" t="s">
        <v>52</v>
      </c>
      <c r="B5" s="426"/>
      <c r="C5" s="560"/>
      <c r="D5" s="1"/>
      <c r="E5" s="560"/>
      <c r="F5" s="560"/>
    </row>
    <row r="6" spans="1:6" ht="21.75" customHeight="1">
      <c r="A6" s="20" t="s">
        <v>115</v>
      </c>
      <c r="B6" s="13" t="s">
        <v>63</v>
      </c>
      <c r="C6" s="558">
        <v>31.3</v>
      </c>
      <c r="D6" s="443">
        <v>34.1</v>
      </c>
      <c r="E6" s="558">
        <f t="shared" ref="E6:E34" si="0">D6/C6*100</f>
        <v>108.94568690095848</v>
      </c>
      <c r="F6" s="558">
        <v>32.299999999999997</v>
      </c>
    </row>
    <row r="7" spans="1:6" ht="21.75" customHeight="1">
      <c r="A7" s="20" t="s">
        <v>116</v>
      </c>
      <c r="B7" s="13" t="s">
        <v>63</v>
      </c>
      <c r="C7" s="558">
        <v>57.1</v>
      </c>
      <c r="D7" s="443">
        <v>59.6</v>
      </c>
      <c r="E7" s="558">
        <f t="shared" si="0"/>
        <v>104.37828371278459</v>
      </c>
      <c r="F7" s="558">
        <v>53.3</v>
      </c>
    </row>
    <row r="8" spans="1:6" ht="21.75" customHeight="1">
      <c r="A8" s="20" t="s">
        <v>117</v>
      </c>
      <c r="B8" s="13" t="s">
        <v>63</v>
      </c>
      <c r="C8" s="558">
        <v>52.7</v>
      </c>
      <c r="D8" s="443">
        <v>56</v>
      </c>
      <c r="E8" s="558">
        <f t="shared" si="0"/>
        <v>106.26185958254268</v>
      </c>
      <c r="F8" s="558">
        <v>57.4</v>
      </c>
    </row>
    <row r="9" spans="1:6" ht="21.75" customHeight="1">
      <c r="A9" s="20" t="s">
        <v>118</v>
      </c>
      <c r="B9" s="13" t="s">
        <v>63</v>
      </c>
      <c r="C9" s="558">
        <v>80.7</v>
      </c>
      <c r="D9" s="443">
        <v>83.5</v>
      </c>
      <c r="E9" s="558">
        <f t="shared" si="0"/>
        <v>103.46964064436183</v>
      </c>
      <c r="F9" s="558">
        <v>70.5</v>
      </c>
    </row>
    <row r="10" spans="1:6" ht="21.75" customHeight="1">
      <c r="A10" s="20" t="s">
        <v>119</v>
      </c>
      <c r="B10" s="13" t="s">
        <v>63</v>
      </c>
      <c r="C10" s="558">
        <v>77.8</v>
      </c>
      <c r="D10" s="443">
        <v>70.2</v>
      </c>
      <c r="E10" s="558">
        <f t="shared" si="0"/>
        <v>90.231362467866333</v>
      </c>
      <c r="F10" s="558">
        <v>62.2</v>
      </c>
    </row>
    <row r="11" spans="1:6" ht="21.75" customHeight="1">
      <c r="A11" s="20" t="s">
        <v>120</v>
      </c>
      <c r="B11" s="13" t="s">
        <v>63</v>
      </c>
      <c r="C11" s="558">
        <v>52.5</v>
      </c>
      <c r="D11" s="443">
        <v>160.19999999999999</v>
      </c>
      <c r="E11" s="558">
        <f t="shared" si="0"/>
        <v>305.14285714285711</v>
      </c>
      <c r="F11" s="558">
        <v>136.30000000000001</v>
      </c>
    </row>
    <row r="12" spans="1:6" ht="21.75" customHeight="1">
      <c r="A12" s="20" t="s">
        <v>121</v>
      </c>
      <c r="B12" s="13" t="s">
        <v>63</v>
      </c>
      <c r="C12" s="558">
        <v>35.4</v>
      </c>
      <c r="D12" s="443">
        <v>57.2</v>
      </c>
      <c r="E12" s="558">
        <f t="shared" si="0"/>
        <v>161.58192090395482</v>
      </c>
      <c r="F12" s="558">
        <v>53.8</v>
      </c>
    </row>
    <row r="13" spans="1:6" ht="21.75" customHeight="1">
      <c r="A13" s="20" t="s">
        <v>122</v>
      </c>
      <c r="B13" s="13" t="s">
        <v>63</v>
      </c>
      <c r="C13" s="558">
        <v>40.299999999999997</v>
      </c>
      <c r="D13" s="443">
        <v>82.6</v>
      </c>
      <c r="E13" s="558">
        <f t="shared" si="0"/>
        <v>204.96277915632754</v>
      </c>
      <c r="F13" s="558">
        <v>83.2</v>
      </c>
    </row>
    <row r="14" spans="1:6" ht="21.75" customHeight="1">
      <c r="A14" s="20" t="s">
        <v>123</v>
      </c>
      <c r="B14" s="13" t="s">
        <v>63</v>
      </c>
      <c r="C14" s="558">
        <v>51.1</v>
      </c>
      <c r="D14" s="443">
        <v>61.9</v>
      </c>
      <c r="E14" s="558">
        <f t="shared" si="0"/>
        <v>121.13502935420743</v>
      </c>
      <c r="F14" s="558">
        <v>69.7</v>
      </c>
    </row>
    <row r="15" spans="1:6" ht="21.75" customHeight="1">
      <c r="A15" s="20" t="s">
        <v>124</v>
      </c>
      <c r="B15" s="13" t="s">
        <v>63</v>
      </c>
      <c r="C15" s="558">
        <v>216.7</v>
      </c>
      <c r="D15" s="443">
        <v>251.9</v>
      </c>
      <c r="E15" s="558">
        <f t="shared" si="0"/>
        <v>116.24365482233503</v>
      </c>
      <c r="F15" s="558">
        <v>279.60000000000002</v>
      </c>
    </row>
    <row r="16" spans="1:6" ht="21.75" customHeight="1">
      <c r="A16" s="20" t="s">
        <v>125</v>
      </c>
      <c r="B16" s="13" t="s">
        <v>63</v>
      </c>
      <c r="C16" s="558">
        <v>239.8</v>
      </c>
      <c r="D16" s="1">
        <v>243.7</v>
      </c>
      <c r="E16" s="558">
        <f t="shared" si="0"/>
        <v>101.62635529608006</v>
      </c>
      <c r="F16" s="558">
        <v>270.3</v>
      </c>
    </row>
    <row r="17" spans="1:6" ht="21.75" customHeight="1">
      <c r="A17" s="20" t="s">
        <v>126</v>
      </c>
      <c r="B17" s="13" t="s">
        <v>63</v>
      </c>
      <c r="C17" s="558">
        <v>99.3</v>
      </c>
      <c r="D17" s="443">
        <v>109</v>
      </c>
      <c r="E17" s="558">
        <f t="shared" si="0"/>
        <v>109.76837865055388</v>
      </c>
      <c r="F17" s="558">
        <v>129.80000000000001</v>
      </c>
    </row>
    <row r="18" spans="1:6" ht="21.75" customHeight="1">
      <c r="A18" s="20" t="s">
        <v>127</v>
      </c>
      <c r="B18" s="13" t="s">
        <v>63</v>
      </c>
      <c r="C18" s="558">
        <v>115.4</v>
      </c>
      <c r="D18" s="443">
        <v>125.9</v>
      </c>
      <c r="E18" s="558">
        <f t="shared" si="0"/>
        <v>109.09878682842287</v>
      </c>
      <c r="F18" s="558">
        <v>125.3</v>
      </c>
    </row>
    <row r="19" spans="1:6" ht="21.75" customHeight="1">
      <c r="A19" s="20" t="s">
        <v>128</v>
      </c>
      <c r="B19" s="13" t="s">
        <v>63</v>
      </c>
      <c r="C19" s="558">
        <v>114.3</v>
      </c>
      <c r="D19" s="443">
        <v>128.80000000000001</v>
      </c>
      <c r="E19" s="558">
        <f t="shared" si="0"/>
        <v>112.68591426071741</v>
      </c>
      <c r="F19" s="558">
        <v>150.5</v>
      </c>
    </row>
    <row r="20" spans="1:6" ht="21.75" customHeight="1">
      <c r="A20" s="20" t="s">
        <v>129</v>
      </c>
      <c r="B20" s="13" t="s">
        <v>63</v>
      </c>
      <c r="C20" s="558">
        <v>102.7</v>
      </c>
      <c r="D20" s="443">
        <v>101.5</v>
      </c>
      <c r="E20" s="558">
        <f t="shared" si="0"/>
        <v>98.831548198636796</v>
      </c>
      <c r="F20" s="558">
        <v>116.7</v>
      </c>
    </row>
    <row r="21" spans="1:6" ht="21.75" customHeight="1">
      <c r="A21" s="20" t="s">
        <v>130</v>
      </c>
      <c r="B21" s="13" t="s">
        <v>63</v>
      </c>
      <c r="C21" s="558">
        <v>251.5</v>
      </c>
      <c r="D21" s="443">
        <v>292.39999999999998</v>
      </c>
      <c r="E21" s="558">
        <f t="shared" si="0"/>
        <v>116.26242544731609</v>
      </c>
      <c r="F21" s="558">
        <v>302</v>
      </c>
    </row>
    <row r="22" spans="1:6" ht="21.75" customHeight="1">
      <c r="A22" s="20" t="s">
        <v>131</v>
      </c>
      <c r="B22" s="13" t="s">
        <v>63</v>
      </c>
      <c r="C22" s="558">
        <v>213.8</v>
      </c>
      <c r="D22" s="443">
        <v>236.3</v>
      </c>
      <c r="E22" s="558">
        <f t="shared" si="0"/>
        <v>110.52385406922357</v>
      </c>
      <c r="F22" s="558">
        <v>201.7</v>
      </c>
    </row>
    <row r="23" spans="1:6" ht="21.75" customHeight="1">
      <c r="A23" s="20" t="s">
        <v>132</v>
      </c>
      <c r="B23" s="13" t="s">
        <v>63</v>
      </c>
      <c r="C23" s="558">
        <v>186.3</v>
      </c>
      <c r="D23" s="443">
        <v>209.7</v>
      </c>
      <c r="E23" s="558">
        <f t="shared" si="0"/>
        <v>112.56038647342994</v>
      </c>
      <c r="F23" s="558">
        <v>211.1</v>
      </c>
    </row>
    <row r="24" spans="1:6" ht="21.75" customHeight="1">
      <c r="A24" s="20" t="s">
        <v>133</v>
      </c>
      <c r="B24" s="13" t="s">
        <v>63</v>
      </c>
      <c r="C24" s="558">
        <v>224.8</v>
      </c>
      <c r="D24" s="443">
        <v>246.3</v>
      </c>
      <c r="E24" s="558">
        <f t="shared" si="0"/>
        <v>109.56405693950177</v>
      </c>
      <c r="F24" s="558">
        <v>252.6</v>
      </c>
    </row>
    <row r="25" spans="1:6" ht="21.75" customHeight="1">
      <c r="A25" s="20" t="s">
        <v>134</v>
      </c>
      <c r="B25" s="13" t="s">
        <v>63</v>
      </c>
      <c r="C25" s="558">
        <v>121.4</v>
      </c>
      <c r="D25" s="443">
        <v>130.19999999999999</v>
      </c>
      <c r="E25" s="558">
        <f t="shared" si="0"/>
        <v>107.2487644151565</v>
      </c>
      <c r="F25" s="558">
        <v>131.6</v>
      </c>
    </row>
    <row r="26" spans="1:6" ht="21.75" customHeight="1">
      <c r="A26" s="20" t="s">
        <v>135</v>
      </c>
      <c r="B26" s="13" t="s">
        <v>66</v>
      </c>
      <c r="C26" s="558">
        <v>59.4</v>
      </c>
      <c r="D26" s="443">
        <v>57.6</v>
      </c>
      <c r="E26" s="558">
        <f t="shared" si="0"/>
        <v>96.969696969696969</v>
      </c>
      <c r="F26" s="558">
        <v>57.7</v>
      </c>
    </row>
    <row r="27" spans="1:6" ht="21.75" customHeight="1">
      <c r="A27" s="20" t="s">
        <v>243</v>
      </c>
      <c r="B27" s="13" t="s">
        <v>64</v>
      </c>
      <c r="C27" s="558">
        <v>35.799999999999997</v>
      </c>
      <c r="D27" s="443">
        <v>48.3</v>
      </c>
      <c r="E27" s="558">
        <f t="shared" si="0"/>
        <v>134.91620111731842</v>
      </c>
      <c r="F27" s="558">
        <v>55</v>
      </c>
    </row>
    <row r="28" spans="1:6" ht="21.75" customHeight="1">
      <c r="A28" s="20" t="s">
        <v>136</v>
      </c>
      <c r="B28" s="13" t="s">
        <v>64</v>
      </c>
      <c r="C28" s="558">
        <v>78.900000000000006</v>
      </c>
      <c r="D28" s="443">
        <v>88.6</v>
      </c>
      <c r="E28" s="558">
        <f t="shared" si="0"/>
        <v>112.29404309252216</v>
      </c>
      <c r="F28" s="558">
        <v>92.7</v>
      </c>
    </row>
    <row r="29" spans="1:6" ht="21.75" customHeight="1">
      <c r="A29" s="20" t="s">
        <v>137</v>
      </c>
      <c r="B29" s="13" t="s">
        <v>65</v>
      </c>
      <c r="C29" s="558">
        <v>219</v>
      </c>
      <c r="D29" s="443">
        <v>236.3</v>
      </c>
      <c r="E29" s="558">
        <f t="shared" si="0"/>
        <v>107.89954337899543</v>
      </c>
      <c r="F29" s="558">
        <v>284.3</v>
      </c>
    </row>
    <row r="30" spans="1:6" ht="21.75" customHeight="1">
      <c r="A30" s="20" t="s">
        <v>138</v>
      </c>
      <c r="B30" s="13" t="s">
        <v>65</v>
      </c>
      <c r="C30" s="558">
        <v>301.3</v>
      </c>
      <c r="D30" s="443">
        <v>315.5</v>
      </c>
      <c r="E30" s="558">
        <f t="shared" si="0"/>
        <v>104.71291072021241</v>
      </c>
      <c r="F30" s="558">
        <v>323.5</v>
      </c>
    </row>
    <row r="31" spans="1:6" ht="21.75" customHeight="1">
      <c r="A31" s="20" t="s">
        <v>139</v>
      </c>
      <c r="B31" s="13" t="s">
        <v>65</v>
      </c>
      <c r="C31" s="558">
        <v>273.60000000000002</v>
      </c>
      <c r="D31" s="443">
        <v>333.6</v>
      </c>
      <c r="E31" s="558">
        <f t="shared" si="0"/>
        <v>121.92982456140351</v>
      </c>
      <c r="F31" s="558">
        <v>346.4</v>
      </c>
    </row>
    <row r="32" spans="1:6" ht="21.75" customHeight="1">
      <c r="A32" s="20" t="s">
        <v>140</v>
      </c>
      <c r="B32" s="13" t="s">
        <v>64</v>
      </c>
      <c r="C32" s="558">
        <v>72.400000000000006</v>
      </c>
      <c r="D32" s="443">
        <v>89.4</v>
      </c>
      <c r="E32" s="558">
        <f t="shared" si="0"/>
        <v>123.48066298342542</v>
      </c>
      <c r="F32" s="558">
        <v>87.2</v>
      </c>
    </row>
    <row r="33" spans="1:6" ht="21.75" customHeight="1">
      <c r="A33" s="20" t="s">
        <v>141</v>
      </c>
      <c r="B33" s="13" t="s">
        <v>64</v>
      </c>
      <c r="C33" s="558">
        <v>90.4</v>
      </c>
      <c r="D33" s="443">
        <v>103.8</v>
      </c>
      <c r="E33" s="558">
        <f t="shared" si="0"/>
        <v>114.82300884955751</v>
      </c>
      <c r="F33" s="558">
        <v>92.7</v>
      </c>
    </row>
    <row r="34" spans="1:6" ht="21.75" customHeight="1" thickBot="1">
      <c r="A34" s="19" t="s">
        <v>142</v>
      </c>
      <c r="B34" s="13" t="s">
        <v>64</v>
      </c>
      <c r="C34" s="558">
        <v>301.8</v>
      </c>
      <c r="D34" s="443">
        <v>323.60000000000002</v>
      </c>
      <c r="E34" s="559">
        <f t="shared" si="0"/>
        <v>107.22332670642811</v>
      </c>
      <c r="F34" s="559">
        <v>352.5</v>
      </c>
    </row>
    <row r="35" spans="1:6" ht="27" customHeight="1" thickBot="1">
      <c r="A35" s="427" t="s">
        <v>62</v>
      </c>
      <c r="B35" s="428"/>
      <c r="C35" s="283"/>
      <c r="D35" s="429"/>
      <c r="E35" s="283"/>
      <c r="F35" s="283"/>
    </row>
    <row r="36" spans="1:6" s="25" customFormat="1" ht="21.75" customHeight="1">
      <c r="A36" s="452" t="s">
        <v>143</v>
      </c>
      <c r="B36" s="451" t="s">
        <v>44</v>
      </c>
      <c r="C36" s="289">
        <v>480</v>
      </c>
      <c r="D36" s="444">
        <v>500</v>
      </c>
      <c r="E36" s="289">
        <f t="shared" ref="E36:E56" si="1">D36/C36*100</f>
        <v>104.16666666666667</v>
      </c>
      <c r="F36" s="289">
        <v>300</v>
      </c>
    </row>
    <row r="37" spans="1:6" s="25" customFormat="1" ht="21.75" customHeight="1">
      <c r="A37" s="452" t="s">
        <v>144</v>
      </c>
      <c r="B37" s="451" t="s">
        <v>44</v>
      </c>
      <c r="C37" s="289">
        <v>588.9</v>
      </c>
      <c r="D37" s="444">
        <v>638.9</v>
      </c>
      <c r="E37" s="289">
        <f t="shared" si="1"/>
        <v>108.49040584139922</v>
      </c>
      <c r="F37" s="289">
        <v>407.1</v>
      </c>
    </row>
    <row r="38" spans="1:6" s="25" customFormat="1" ht="21.75" customHeight="1">
      <c r="A38" s="452" t="s">
        <v>145</v>
      </c>
      <c r="B38" s="451" t="s">
        <v>44</v>
      </c>
      <c r="C38" s="289">
        <v>422.2</v>
      </c>
      <c r="D38" s="444">
        <v>450</v>
      </c>
      <c r="E38" s="289">
        <f t="shared" si="1"/>
        <v>106.58455708195169</v>
      </c>
      <c r="F38" s="289">
        <v>375</v>
      </c>
    </row>
    <row r="39" spans="1:6" s="25" customFormat="1" ht="16.5">
      <c r="A39" s="452" t="s">
        <v>146</v>
      </c>
      <c r="B39" s="451" t="s">
        <v>44</v>
      </c>
      <c r="C39" s="289">
        <v>1600</v>
      </c>
      <c r="D39" s="444">
        <v>2150</v>
      </c>
      <c r="E39" s="289">
        <f t="shared" si="1"/>
        <v>134.375</v>
      </c>
      <c r="F39" s="289">
        <v>1200</v>
      </c>
    </row>
    <row r="40" spans="1:6" s="25" customFormat="1" ht="16.5">
      <c r="A40" s="452" t="s">
        <v>147</v>
      </c>
      <c r="B40" s="451" t="s">
        <v>44</v>
      </c>
      <c r="C40" s="289">
        <v>1350</v>
      </c>
      <c r="D40" s="444">
        <v>2000</v>
      </c>
      <c r="E40" s="289">
        <f t="shared" si="1"/>
        <v>148.14814814814815</v>
      </c>
      <c r="F40" s="289">
        <v>1500</v>
      </c>
    </row>
    <row r="41" spans="1:6" s="25" customFormat="1" ht="33">
      <c r="A41" s="452" t="s">
        <v>148</v>
      </c>
      <c r="B41" s="451" t="s">
        <v>44</v>
      </c>
      <c r="C41" s="289">
        <v>311.7</v>
      </c>
      <c r="D41" s="444">
        <v>340</v>
      </c>
      <c r="E41" s="289">
        <f t="shared" si="1"/>
        <v>109.07924286172603</v>
      </c>
      <c r="F41" s="289">
        <v>240</v>
      </c>
    </row>
    <row r="42" spans="1:6" s="25" customFormat="1" ht="33">
      <c r="A42" s="452" t="s">
        <v>149</v>
      </c>
      <c r="B42" s="451" t="s">
        <v>44</v>
      </c>
      <c r="C42" s="289">
        <v>297.8</v>
      </c>
      <c r="D42" s="444">
        <v>318.3</v>
      </c>
      <c r="E42" s="289">
        <f t="shared" si="1"/>
        <v>106.88381464069845</v>
      </c>
      <c r="F42" s="289">
        <v>255</v>
      </c>
    </row>
    <row r="43" spans="1:6" s="25" customFormat="1" ht="16.5">
      <c r="A43" s="452" t="s">
        <v>150</v>
      </c>
      <c r="B43" s="451" t="s">
        <v>44</v>
      </c>
      <c r="C43" s="289">
        <v>800</v>
      </c>
      <c r="D43" s="444">
        <v>800</v>
      </c>
      <c r="E43" s="289">
        <f t="shared" si="1"/>
        <v>100</v>
      </c>
      <c r="F43" s="289" t="s">
        <v>68</v>
      </c>
    </row>
    <row r="44" spans="1:6" s="25" customFormat="1" ht="33">
      <c r="A44" s="452" t="s">
        <v>151</v>
      </c>
      <c r="B44" s="451" t="s">
        <v>44</v>
      </c>
      <c r="C44" s="289">
        <v>1583.4</v>
      </c>
      <c r="D44" s="444">
        <v>3266.7</v>
      </c>
      <c r="E44" s="289">
        <f t="shared" si="1"/>
        <v>206.30920803334595</v>
      </c>
      <c r="F44" s="289">
        <v>1800</v>
      </c>
    </row>
    <row r="45" spans="1:6" s="25" customFormat="1" ht="34.5" customHeight="1">
      <c r="A45" s="452" t="s">
        <v>152</v>
      </c>
      <c r="B45" s="451" t="s">
        <v>44</v>
      </c>
      <c r="C45" s="289">
        <v>900</v>
      </c>
      <c r="D45" s="444">
        <v>900</v>
      </c>
      <c r="E45" s="289">
        <f t="shared" si="1"/>
        <v>100</v>
      </c>
      <c r="F45" s="289" t="s">
        <v>68</v>
      </c>
    </row>
    <row r="46" spans="1:6" s="25" customFormat="1" ht="33" customHeight="1">
      <c r="A46" s="452" t="s">
        <v>203</v>
      </c>
      <c r="B46" s="451" t="s">
        <v>44</v>
      </c>
      <c r="C46" s="289">
        <v>1872</v>
      </c>
      <c r="D46" s="444">
        <v>2496</v>
      </c>
      <c r="E46" s="289">
        <f t="shared" si="1"/>
        <v>133.33333333333331</v>
      </c>
      <c r="F46" s="289">
        <v>3000</v>
      </c>
    </row>
    <row r="47" spans="1:6" s="25" customFormat="1" ht="18" customHeight="1">
      <c r="A47" s="450" t="s">
        <v>153</v>
      </c>
      <c r="B47" s="451" t="s">
        <v>44</v>
      </c>
      <c r="C47" s="289">
        <v>100</v>
      </c>
      <c r="D47" s="444">
        <v>100</v>
      </c>
      <c r="E47" s="289">
        <f t="shared" si="1"/>
        <v>100</v>
      </c>
      <c r="F47" s="289">
        <v>76</v>
      </c>
    </row>
    <row r="48" spans="1:6" s="25" customFormat="1" ht="17.25" thickBot="1">
      <c r="A48" s="453" t="s">
        <v>332</v>
      </c>
      <c r="B48" s="454" t="s">
        <v>44</v>
      </c>
      <c r="C48" s="430">
        <v>266.7</v>
      </c>
      <c r="D48" s="445">
        <v>266.7</v>
      </c>
      <c r="E48" s="430">
        <f t="shared" si="1"/>
        <v>100</v>
      </c>
      <c r="F48" s="430">
        <v>200</v>
      </c>
    </row>
    <row r="49" spans="1:6" ht="27" customHeight="1" thickBot="1">
      <c r="A49" s="455" t="s">
        <v>114</v>
      </c>
      <c r="B49" s="428" t="s">
        <v>44</v>
      </c>
      <c r="C49" s="558">
        <v>296</v>
      </c>
      <c r="D49" s="446">
        <v>321</v>
      </c>
      <c r="E49" s="447">
        <f t="shared" si="1"/>
        <v>108.44594594594594</v>
      </c>
      <c r="F49" s="560">
        <v>321</v>
      </c>
    </row>
    <row r="50" spans="1:6" ht="53.25" customHeight="1" thickBot="1">
      <c r="A50" s="456" t="s">
        <v>154</v>
      </c>
      <c r="B50" s="428" t="s">
        <v>44</v>
      </c>
      <c r="C50" s="283">
        <v>5.8</v>
      </c>
      <c r="D50" s="429">
        <v>5.8</v>
      </c>
      <c r="E50" s="448">
        <f t="shared" si="1"/>
        <v>100</v>
      </c>
      <c r="F50" s="283">
        <v>5.8</v>
      </c>
    </row>
    <row r="51" spans="1:6" ht="56.25" customHeight="1" thickBot="1">
      <c r="A51" s="458" t="s">
        <v>155</v>
      </c>
      <c r="B51" s="428" t="s">
        <v>44</v>
      </c>
      <c r="C51" s="283">
        <v>7.6</v>
      </c>
      <c r="D51" s="429">
        <v>7.6</v>
      </c>
      <c r="E51" s="448">
        <f t="shared" si="1"/>
        <v>100</v>
      </c>
      <c r="F51" s="283">
        <v>7.6</v>
      </c>
    </row>
    <row r="52" spans="1:6" ht="24.75" customHeight="1" thickBot="1">
      <c r="A52" s="458" t="s">
        <v>156</v>
      </c>
      <c r="B52" s="428" t="s">
        <v>44</v>
      </c>
      <c r="C52" s="283">
        <v>60.6</v>
      </c>
      <c r="D52" s="429">
        <v>75.8</v>
      </c>
      <c r="E52" s="448">
        <f t="shared" si="1"/>
        <v>125.08250825082507</v>
      </c>
      <c r="F52" s="283">
        <v>75.8</v>
      </c>
    </row>
    <row r="53" spans="1:6" ht="36.75" customHeight="1" thickBot="1">
      <c r="A53" s="457" t="s">
        <v>157</v>
      </c>
      <c r="B53" s="428" t="s">
        <v>44</v>
      </c>
      <c r="C53" s="283">
        <v>1583.3</v>
      </c>
      <c r="D53" s="435">
        <v>1850</v>
      </c>
      <c r="E53" s="448">
        <f t="shared" si="1"/>
        <v>116.84456514873997</v>
      </c>
      <c r="F53" s="283" t="s">
        <v>68</v>
      </c>
    </row>
    <row r="54" spans="1:6" ht="35.25" customHeight="1" thickBot="1">
      <c r="A54" s="458" t="s">
        <v>158</v>
      </c>
      <c r="B54" s="428" t="s">
        <v>44</v>
      </c>
      <c r="C54" s="283">
        <v>1050</v>
      </c>
      <c r="D54" s="429">
        <v>1285</v>
      </c>
      <c r="E54" s="448">
        <f t="shared" si="1"/>
        <v>122.38095238095239</v>
      </c>
      <c r="F54" s="449" t="s">
        <v>68</v>
      </c>
    </row>
    <row r="55" spans="1:6" ht="50.25" customHeight="1" thickBot="1">
      <c r="A55" s="458" t="s">
        <v>272</v>
      </c>
      <c r="B55" s="428" t="s">
        <v>44</v>
      </c>
      <c r="C55" s="431">
        <v>109.1</v>
      </c>
      <c r="D55" s="431">
        <v>109.1</v>
      </c>
      <c r="E55" s="448">
        <f t="shared" si="1"/>
        <v>100</v>
      </c>
      <c r="F55" s="432">
        <v>62.5</v>
      </c>
    </row>
    <row r="56" spans="1:6" ht="23.25" customHeight="1" thickBot="1">
      <c r="A56" s="773" t="s">
        <v>292</v>
      </c>
      <c r="B56" s="460" t="s">
        <v>185</v>
      </c>
      <c r="C56" s="432">
        <v>6500</v>
      </c>
      <c r="D56" s="459">
        <v>4000</v>
      </c>
      <c r="E56" s="448">
        <f t="shared" si="1"/>
        <v>61.53846153846154</v>
      </c>
      <c r="F56" s="560" t="s">
        <v>183</v>
      </c>
    </row>
    <row r="57" spans="1:6" ht="21.75" customHeight="1" thickBot="1">
      <c r="A57" s="774"/>
      <c r="B57" s="460" t="s">
        <v>186</v>
      </c>
      <c r="C57" s="432">
        <v>26000</v>
      </c>
      <c r="D57" s="459">
        <v>26000</v>
      </c>
      <c r="E57" s="448">
        <f>D57/C57*100</f>
        <v>100</v>
      </c>
      <c r="F57" s="560" t="s">
        <v>183</v>
      </c>
    </row>
    <row r="58" spans="1:6" ht="23.25" customHeight="1" thickBot="1">
      <c r="A58" s="773" t="s">
        <v>293</v>
      </c>
      <c r="B58" s="460" t="s">
        <v>185</v>
      </c>
      <c r="C58" s="432">
        <v>5000</v>
      </c>
      <c r="D58" s="459">
        <v>8000</v>
      </c>
      <c r="E58" s="448">
        <f>D58/C58*100</f>
        <v>160</v>
      </c>
      <c r="F58" s="560" t="s">
        <v>183</v>
      </c>
    </row>
    <row r="59" spans="1:6" ht="21.75" customHeight="1" thickBot="1">
      <c r="A59" s="774"/>
      <c r="B59" s="460" t="s">
        <v>186</v>
      </c>
      <c r="C59" s="432">
        <v>62665</v>
      </c>
      <c r="D59" s="459">
        <v>55000</v>
      </c>
      <c r="E59" s="448">
        <f>D59/C59*100</f>
        <v>87.768291709885901</v>
      </c>
      <c r="F59" s="560" t="s">
        <v>183</v>
      </c>
    </row>
    <row r="60" spans="1:6" ht="39.75" customHeight="1" thickBot="1">
      <c r="A60" s="433" t="s">
        <v>278</v>
      </c>
      <c r="B60" s="434"/>
      <c r="C60" s="283"/>
      <c r="D60" s="429"/>
      <c r="E60" s="435"/>
      <c r="F60" s="283"/>
    </row>
    <row r="61" spans="1:6" ht="33">
      <c r="A61" s="464" t="s">
        <v>277</v>
      </c>
      <c r="B61" s="465" t="s">
        <v>72</v>
      </c>
      <c r="C61" s="292" t="s">
        <v>485</v>
      </c>
      <c r="D61" s="462" t="s">
        <v>486</v>
      </c>
      <c r="E61" s="1">
        <v>103.3</v>
      </c>
      <c r="F61" s="292">
        <v>65.400000000000006</v>
      </c>
    </row>
    <row r="62" spans="1:6" ht="24" customHeight="1">
      <c r="A62" s="26" t="s">
        <v>489</v>
      </c>
      <c r="B62" s="465" t="s">
        <v>73</v>
      </c>
      <c r="C62" s="436">
        <v>1.1000000000000001</v>
      </c>
      <c r="D62" s="463">
        <v>1.1599999999999999</v>
      </c>
      <c r="E62" s="1">
        <f>D62/C62*100</f>
        <v>105.45454545454544</v>
      </c>
      <c r="F62" s="292">
        <v>1.06</v>
      </c>
    </row>
    <row r="63" spans="1:6" ht="24" customHeight="1">
      <c r="A63" s="26" t="s">
        <v>159</v>
      </c>
      <c r="B63" s="465" t="s">
        <v>275</v>
      </c>
      <c r="C63" s="292">
        <v>795.52</v>
      </c>
      <c r="D63" s="462">
        <v>876.05</v>
      </c>
      <c r="E63" s="1">
        <f>D63/C63*100</f>
        <v>110.12293845534995</v>
      </c>
      <c r="F63" s="292" t="s">
        <v>395</v>
      </c>
    </row>
    <row r="64" spans="1:6" ht="24" customHeight="1">
      <c r="A64" s="26" t="s">
        <v>160</v>
      </c>
      <c r="B64" s="465" t="s">
        <v>276</v>
      </c>
      <c r="C64" s="292">
        <v>47.65</v>
      </c>
      <c r="D64" s="462">
        <v>52.55</v>
      </c>
      <c r="E64" s="1">
        <f>D64/C64*100</f>
        <v>110.28331584470095</v>
      </c>
      <c r="F64" s="292" t="s">
        <v>396</v>
      </c>
    </row>
    <row r="65" spans="1:6" ht="24" customHeight="1" thickBot="1">
      <c r="A65" s="26" t="s">
        <v>161</v>
      </c>
      <c r="B65" s="465" t="s">
        <v>276</v>
      </c>
      <c r="C65" s="292">
        <v>36.14</v>
      </c>
      <c r="D65" s="462">
        <f>19.98+18.71</f>
        <v>38.69</v>
      </c>
      <c r="E65" s="1">
        <f>D65/C65*100</f>
        <v>107.05589374654123</v>
      </c>
      <c r="F65" s="292" t="s">
        <v>397</v>
      </c>
    </row>
    <row r="66" spans="1:6" ht="41.25" customHeight="1" thickBot="1">
      <c r="A66" s="437" t="s">
        <v>205</v>
      </c>
      <c r="B66" s="434" t="s">
        <v>44</v>
      </c>
      <c r="C66" s="283">
        <v>22</v>
      </c>
      <c r="D66" s="429">
        <v>22</v>
      </c>
      <c r="E66" s="283">
        <f>D66/C66*100</f>
        <v>100</v>
      </c>
      <c r="F66" s="283">
        <v>17</v>
      </c>
    </row>
    <row r="67" spans="1:6" ht="18" customHeight="1">
      <c r="A67" s="438" t="s">
        <v>162</v>
      </c>
      <c r="B67" s="439"/>
      <c r="C67" s="440"/>
      <c r="D67" s="441"/>
      <c r="E67" s="440"/>
      <c r="F67" s="442"/>
    </row>
    <row r="68" spans="1:6" ht="16.5">
      <c r="A68" s="466" t="s">
        <v>163</v>
      </c>
      <c r="B68" s="467" t="s">
        <v>44</v>
      </c>
      <c r="C68" s="558">
        <v>17460.71</v>
      </c>
      <c r="D68" s="443">
        <v>17782.68</v>
      </c>
      <c r="E68" s="558">
        <f>D68/C68*100</f>
        <v>101.84396854423446</v>
      </c>
      <c r="F68" s="631">
        <v>26245.11</v>
      </c>
    </row>
    <row r="69" spans="1:6" ht="33">
      <c r="A69" s="464" t="s">
        <v>164</v>
      </c>
      <c r="B69" s="467" t="s">
        <v>44</v>
      </c>
      <c r="C69" s="558">
        <v>2163.9499999999998</v>
      </c>
      <c r="D69" s="443">
        <v>2344.92</v>
      </c>
      <c r="E69" s="558">
        <f>D69/C69*100</f>
        <v>108.36294738787866</v>
      </c>
      <c r="F69" s="631">
        <v>1276.4100000000001</v>
      </c>
    </row>
    <row r="70" spans="1:6" ht="33">
      <c r="A70" s="450" t="s">
        <v>165</v>
      </c>
      <c r="B70" s="467" t="s">
        <v>43</v>
      </c>
      <c r="C70" s="558">
        <v>12.393253195316799</v>
      </c>
      <c r="D70" s="443">
        <f>D69/D68*100</f>
        <v>13.186538811922613</v>
      </c>
      <c r="E70" s="558">
        <f>D70/C70*100</f>
        <v>106.40094738728961</v>
      </c>
      <c r="F70" s="443">
        <f>F69/F68*100</f>
        <v>4.863420271433422</v>
      </c>
    </row>
    <row r="71" spans="1:6" ht="34.5" customHeight="1" thickBot="1">
      <c r="A71" s="453" t="s">
        <v>325</v>
      </c>
      <c r="B71" s="110" t="s">
        <v>44</v>
      </c>
      <c r="C71" s="557">
        <v>2600</v>
      </c>
      <c r="D71" s="158">
        <v>2900</v>
      </c>
      <c r="E71" s="559">
        <f>D71/C71*100</f>
        <v>111.53846153846155</v>
      </c>
      <c r="F71" s="430" t="s">
        <v>331</v>
      </c>
    </row>
    <row r="72" spans="1:6" ht="20.25" customHeight="1">
      <c r="A72" s="461"/>
      <c r="B72" s="58"/>
      <c r="D72" s="1"/>
      <c r="E72" s="1"/>
      <c r="F72" s="1"/>
    </row>
    <row r="73" spans="1:6" ht="16.5" customHeight="1">
      <c r="A73" s="680" t="s">
        <v>394</v>
      </c>
      <c r="B73" s="680"/>
      <c r="C73" s="680"/>
      <c r="D73" s="680"/>
      <c r="E73" s="680"/>
      <c r="F73" s="680"/>
    </row>
    <row r="74" spans="1:6" ht="16.5">
      <c r="A74" s="680" t="s">
        <v>488</v>
      </c>
      <c r="B74" s="680"/>
      <c r="C74" s="680"/>
      <c r="D74" s="680"/>
      <c r="E74" s="680"/>
      <c r="F74" s="680"/>
    </row>
    <row r="75" spans="1:6" ht="34.5" customHeight="1">
      <c r="A75" s="680" t="s">
        <v>487</v>
      </c>
      <c r="B75" s="680"/>
      <c r="C75" s="680"/>
      <c r="D75" s="680"/>
      <c r="E75" s="680"/>
      <c r="F75" s="680"/>
    </row>
    <row r="77" spans="1:6" ht="12.75">
      <c r="D77" s="2"/>
      <c r="E77" s="2"/>
      <c r="F77" s="2"/>
    </row>
    <row r="78" spans="1:6" ht="15.75" customHeight="1">
      <c r="A78" s="44"/>
      <c r="B78" s="45"/>
      <c r="C78" s="45"/>
      <c r="D78" s="45"/>
      <c r="E78" s="45"/>
      <c r="F78" s="45"/>
    </row>
    <row r="86" spans="4:6" ht="57.75" customHeight="1"/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</sheetData>
  <mergeCells count="9">
    <mergeCell ref="A1:F1"/>
    <mergeCell ref="A3:A4"/>
    <mergeCell ref="B3:B4"/>
    <mergeCell ref="C3:E3"/>
    <mergeCell ref="A75:F75"/>
    <mergeCell ref="A58:A59"/>
    <mergeCell ref="A56:A57"/>
    <mergeCell ref="A73:F73"/>
    <mergeCell ref="A74:F74"/>
  </mergeCells>
  <phoneticPr fontId="0" type="noConversion"/>
  <printOptions horizontalCentered="1"/>
  <pageMargins left="0.86614173228346458" right="0.47244094488188981" top="0.15748031496062992" bottom="0.6692913385826772" header="0.15748031496062992" footer="0.15748031496062992"/>
  <pageSetup paperSize="9" scale="64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</vt:lpstr>
      <vt:lpstr>цены на металл</vt:lpstr>
      <vt:lpstr>цены на металл 2</vt:lpstr>
      <vt:lpstr>дин. цен</vt:lpstr>
      <vt:lpstr>индекс потр цен </vt:lpstr>
      <vt:lpstr>Средние цены</vt:lpstr>
      <vt:lpstr>'дин. цен'!Заголовки_для_печати</vt:lpstr>
      <vt:lpstr>'дин. цен'!Область_печати</vt:lpstr>
      <vt:lpstr>занятость!Область_печати</vt:lpstr>
      <vt:lpstr>'соц инфрастр'!Область_печати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Джепа Алексей Юрьевич</cp:lastModifiedBy>
  <cp:lastPrinted>2011-08-01T03:10:19Z</cp:lastPrinted>
  <dcterms:created xsi:type="dcterms:W3CDTF">1996-09-27T09:22:49Z</dcterms:created>
  <dcterms:modified xsi:type="dcterms:W3CDTF">2011-08-01T04:46:29Z</dcterms:modified>
</cp:coreProperties>
</file>