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065" tabRatio="802" firstSheet="1" activeTab="1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 " sheetId="161" r:id="rId6"/>
    <sheet name="индекс потр цен " sheetId="154" r:id="rId7"/>
    <sheet name="цены на металл" sheetId="95" r:id="rId8"/>
    <sheet name="цены на металл 2" sheetId="96" r:id="rId9"/>
    <sheet name="дин. цен" sheetId="159" r:id="rId10"/>
    <sheet name="Средние цены" sheetId="158" r:id="rId11"/>
  </sheets>
  <externalReferences>
    <externalReference r:id="rId12"/>
  </externalReferences>
  <definedNames>
    <definedName name="_xlnm.Print_Titles" localSheetId="9">'дин. цен'!$3:$4</definedName>
    <definedName name="_xlnm.Print_Area" localSheetId="1">демогр!$A$1:$G$70</definedName>
    <definedName name="_xlnm.Print_Area" localSheetId="9">'дин. цен'!$A$1:$F$106</definedName>
    <definedName name="_xlnm.Print_Area" localSheetId="3">занятость!$A$1:$H$50</definedName>
    <definedName name="_xlnm.Print_Area" localSheetId="6">'индекс потр цен '!$A$1:$N$80</definedName>
    <definedName name="_xlnm.Print_Area" localSheetId="4">'Ст.мин. набора прод.'!$A$2:$K$118</definedName>
    <definedName name="_xlnm.Print_Area" localSheetId="2">'труд рес'!$A$1:$H$59</definedName>
    <definedName name="_xlnm.Print_Area" localSheetId="7">'цены на металл'!$A$1:$O$97</definedName>
  </definedNames>
  <calcPr calcId="125725"/>
</workbook>
</file>

<file path=xl/calcChain.xml><?xml version="1.0" encoding="utf-8"?>
<calcChain xmlns="http://schemas.openxmlformats.org/spreadsheetml/2006/main">
  <c r="E71" i="159"/>
  <c r="F70"/>
  <c r="D70"/>
  <c r="E70" s="1"/>
  <c r="E69"/>
  <c r="E68"/>
  <c r="E66"/>
  <c r="E65"/>
  <c r="D65"/>
  <c r="E64"/>
  <c r="E63"/>
  <c r="E62"/>
  <c r="E61"/>
  <c r="E59"/>
  <c r="E58"/>
  <c r="E57"/>
  <c r="E56"/>
  <c r="E55"/>
  <c r="E54"/>
  <c r="E53"/>
  <c r="E52"/>
  <c r="E51"/>
  <c r="E50"/>
  <c r="E49"/>
  <c r="E48"/>
  <c r="E47"/>
  <c r="E46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56" i="157"/>
  <c r="G55"/>
  <c r="F55"/>
  <c r="G54"/>
  <c r="F54"/>
  <c r="G53"/>
  <c r="F53"/>
  <c r="G52"/>
  <c r="F52"/>
  <c r="G51"/>
  <c r="F51"/>
  <c r="G50"/>
  <c r="F50"/>
  <c r="E49"/>
  <c r="D49"/>
  <c r="C49"/>
  <c r="G48"/>
  <c r="F48"/>
  <c r="G47"/>
  <c r="F47"/>
  <c r="G46"/>
  <c r="F46"/>
  <c r="G44"/>
  <c r="F44"/>
  <c r="C43"/>
  <c r="C56" s="1"/>
  <c r="E37"/>
  <c r="G37" s="1"/>
  <c r="D37"/>
  <c r="G36"/>
  <c r="F36"/>
  <c r="G35"/>
  <c r="F35"/>
  <c r="G34"/>
  <c r="F34"/>
  <c r="G33"/>
  <c r="F33"/>
  <c r="G32"/>
  <c r="F32"/>
  <c r="G31"/>
  <c r="F31"/>
  <c r="G29"/>
  <c r="F29"/>
  <c r="G28"/>
  <c r="F28"/>
  <c r="G27"/>
  <c r="F27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F6"/>
  <c r="E6"/>
  <c r="D6"/>
  <c r="C6"/>
  <c r="G6" l="1"/>
  <c r="F37"/>
  <c r="G49"/>
  <c r="E43"/>
  <c r="F49"/>
  <c r="F43" l="1"/>
  <c r="E56"/>
  <c r="G43"/>
  <c r="F56" l="1"/>
  <c r="G56"/>
  <c r="C57" i="98" l="1"/>
  <c r="D57"/>
  <c r="F57"/>
  <c r="G57"/>
  <c r="I57"/>
  <c r="J57"/>
  <c r="D17" i="95"/>
  <c r="AJ24" i="26"/>
  <c r="F5" i="149"/>
  <c r="G23" l="1"/>
  <c r="F26"/>
  <c r="F25"/>
  <c r="F22"/>
  <c r="F21"/>
  <c r="O32" i="154" l="1"/>
  <c r="P32" s="1"/>
  <c r="Q32" s="1"/>
  <c r="R32" s="1"/>
  <c r="S32" s="1"/>
  <c r="T32" s="1"/>
  <c r="U32" s="1"/>
  <c r="V32" s="1"/>
  <c r="W32" s="1"/>
  <c r="O31"/>
  <c r="P31" s="1"/>
  <c r="Q31" s="1"/>
  <c r="R31" s="1"/>
  <c r="S31" s="1"/>
  <c r="T31" s="1"/>
  <c r="U31" s="1"/>
  <c r="V31" s="1"/>
  <c r="W31" s="1"/>
  <c r="C56" i="98" l="1"/>
  <c r="D56"/>
  <c r="F56"/>
  <c r="G56"/>
  <c r="I56"/>
  <c r="J56"/>
  <c r="J55"/>
  <c r="I55"/>
  <c r="G55"/>
  <c r="F55"/>
  <c r="D55"/>
  <c r="C55"/>
  <c r="N17" i="95" l="1"/>
  <c r="G13" i="149" l="1"/>
  <c r="AI24" i="26" l="1"/>
  <c r="C23" i="149"/>
  <c r="E23" l="1"/>
  <c r="F23" s="1"/>
  <c r="E13" l="1"/>
  <c r="C13"/>
  <c r="F11"/>
  <c r="F9"/>
  <c r="F13" l="1"/>
  <c r="B4" i="26" l="1"/>
  <c r="F5" i="23"/>
  <c r="AH24" i="26" l="1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H17" i="95"/>
  <c r="F17"/>
  <c r="M17"/>
  <c r="K17"/>
  <c r="I17"/>
  <c r="G17"/>
  <c r="C17"/>
  <c r="F9" i="23" l="1"/>
  <c r="F8"/>
  <c r="F6"/>
  <c r="L17" i="95" l="1"/>
  <c r="J17"/>
  <c r="E17"/>
  <c r="J53" i="98"/>
  <c r="G53"/>
  <c r="D53"/>
  <c r="C41"/>
  <c r="D41"/>
  <c r="F41"/>
  <c r="G41"/>
  <c r="I41"/>
  <c r="J41"/>
  <c r="C53"/>
  <c r="F53"/>
  <c r="F52"/>
  <c r="F51"/>
  <c r="C52"/>
  <c r="C51"/>
  <c r="I53"/>
  <c r="I52"/>
  <c r="I51"/>
  <c r="J52"/>
  <c r="G52"/>
  <c r="D52"/>
  <c r="J51"/>
  <c r="G51"/>
  <c r="D51"/>
  <c r="C50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9" i="26"/>
  <c r="B9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F6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4" i="26"/>
</calcChain>
</file>

<file path=xl/comments1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<sst xmlns="http://schemas.openxmlformats.org/spreadsheetml/2006/main" count="945" uniqueCount="561">
  <si>
    <t>Магаданская область</t>
  </si>
  <si>
    <t>Чукотский авт.округ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</si>
  <si>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</si>
  <si>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</si>
  <si>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</si>
  <si>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</si>
  <si>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</si>
  <si>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</si>
  <si>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</si>
  <si>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</si>
  <si>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</si>
  <si>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</si>
  <si>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</si>
  <si>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</si>
  <si>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</si>
  <si>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</si>
  <si>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</si>
  <si>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</si>
  <si>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</si>
  <si>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</si>
  <si>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</si>
  <si>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</si>
  <si>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</si>
  <si>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</si>
  <si>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</si>
  <si>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</si>
  <si>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</si>
  <si>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</si>
  <si>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</si>
  <si>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</si>
  <si>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</si>
  <si>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</si>
  <si>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</si>
  <si>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</si>
  <si>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</si>
  <si>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</si>
  <si>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</si>
  <si>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</si>
  <si>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</si>
  <si>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</si>
  <si>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</si>
  <si>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</si>
  <si>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</si>
  <si>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</si>
  <si>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</si>
  <si>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</si>
  <si>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</si>
  <si>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</si>
  <si>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</si>
  <si>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</si>
  <si>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</si>
  <si>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</si>
  <si>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</si>
  <si>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</si>
  <si>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</si>
  <si>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</si>
  <si>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</si>
  <si>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</si>
  <si>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</si>
  <si>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</si>
  <si>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</si>
  <si>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</si>
  <si>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</si>
  <si>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</si>
  <si>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</si>
  <si>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</si>
  <si>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</si>
  <si>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</si>
  <si>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</si>
  <si>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34 33 13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</si>
  <si>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</si>
  <si>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</si>
  <si>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</si>
  <si>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</si>
  <si>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</si>
  <si>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</si>
  <si>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</si>
  <si>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</si>
  <si>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</si>
  <si>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</si>
  <si>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</si>
  <si>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</si>
  <si>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</si>
  <si>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</si>
  <si>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</si>
  <si>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</si>
  <si>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</si>
  <si>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</si>
  <si>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</si>
  <si>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</si>
  <si>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</si>
  <si>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</si>
  <si>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</si>
  <si>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</si>
  <si>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</si>
  <si>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</si>
  <si>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</si>
  <si>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</si>
  <si>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</si>
  <si>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</si>
  <si>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</si>
  <si>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</si>
  <si>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</si>
  <si>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</si>
  <si>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</si>
  <si>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</si>
  <si>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</si>
  <si>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</si>
  <si>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</si>
  <si>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</si>
  <si>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</si>
  <si>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</si>
  <si>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</si>
  <si>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</si>
  <si>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</si>
  <si>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</si>
  <si>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</si>
  <si>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</si>
  <si>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</si>
  <si>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</si>
  <si>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</si>
  <si>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</si>
  <si>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</si>
  <si>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</si>
  <si>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</si>
  <si>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</si>
  <si>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</si>
  <si>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</si>
  <si>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</si>
  <si>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</si>
  <si>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</si>
  <si>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</si>
  <si>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</si>
  <si>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</si>
  <si>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</si>
  <si>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</si>
  <si>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</si>
  <si>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</si>
  <si>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</si>
  <si>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</si>
  <si>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</si>
  <si>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</si>
  <si>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</si>
  <si>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</si>
  <si>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</si>
  <si>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</si>
  <si>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</si>
  <si>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</si>
  <si>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</si>
  <si>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</si>
  <si>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</si>
  <si>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</si>
  <si>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</si>
  <si>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</si>
  <si>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</si>
  <si>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</si>
  <si>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</si>
  <si>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</si>
  <si>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</si>
  <si>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</si>
  <si>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</si>
  <si>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</si>
  <si>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</si>
  <si>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</si>
  <si>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</si>
  <si>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</si>
  <si>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</si>
  <si>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</si>
  <si>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</si>
  <si>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</si>
  <si>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</si>
  <si>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</si>
  <si>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</si>
  <si>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</si>
  <si>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</si>
  <si>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</si>
  <si>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</si>
  <si>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</si>
  <si>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</si>
  <si>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</si>
  <si>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</si>
  <si>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</si>
  <si>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</si>
  <si>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</si>
  <si>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</si>
  <si>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</si>
  <si>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</si>
  <si>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</si>
  <si>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</si>
  <si>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</si>
  <si>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</si>
  <si>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</si>
  <si>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</si>
  <si>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</si>
  <si>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</si>
  <si>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</si>
  <si>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</si>
  <si>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</si>
  <si>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</si>
  <si>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</si>
  <si>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</si>
  <si>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</si>
  <si>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</si>
  <si>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</si>
  <si>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</si>
  <si>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</si>
  <si>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</si>
  <si>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</si>
  <si>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</si>
  <si>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</si>
  <si>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</si>
  <si>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</si>
  <si>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</si>
  <si>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</si>
  <si>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</si>
  <si>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</si>
  <si>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</si>
  <si>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</si>
  <si>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</si>
  <si>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</si>
  <si>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</si>
  <si>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</si>
  <si>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</si>
  <si>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</si>
  <si>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</si>
  <si>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</si>
  <si>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</si>
  <si>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2010/2009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</si>
  <si>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</si>
  <si>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</si>
  <si>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</si>
  <si>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</si>
  <si>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</si>
  <si>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</si>
  <si>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</si>
  <si>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</si>
  <si>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</si>
  <si>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</si>
  <si>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</si>
  <si>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ё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</si>
  <si>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</si>
  <si>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</si>
  <si>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</si>
  <si>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</si>
  <si>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</si>
  <si>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</si>
  <si>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</si>
  <si>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</si>
  <si>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 xml:space="preserve"> - высшее образование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</si>
  <si>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</si>
  <si>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 xml:space="preserve"> усредненный ремонт импортного цветного телевизора (без стоимостити запчастей), с НДС</t>
  </si>
  <si>
    <r>
      <t xml:space="preserve">7 131       </t>
    </r>
    <r>
      <rPr>
        <sz val="10"/>
        <rFont val="Times New Roman Cyr"/>
        <charset val="204"/>
      </rPr>
      <t>(по итогам 2010 года)</t>
    </r>
  </si>
  <si>
    <t xml:space="preserve"> - среднее профессиональное образование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</si>
  <si>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</si>
  <si>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</si>
  <si>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</si>
  <si>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</si>
  <si>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</si>
  <si>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</si>
  <si>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</si>
  <si>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</si>
  <si>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</si>
  <si>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</si>
  <si>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</si>
  <si>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</si>
  <si>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</si>
  <si>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</si>
  <si>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</si>
  <si>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</si>
  <si>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</si>
  <si>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</si>
  <si>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</si>
  <si>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</si>
  <si>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</si>
  <si>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</si>
  <si>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</si>
  <si>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</si>
  <si>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</si>
  <si>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</si>
  <si>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</si>
  <si>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</si>
  <si>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</si>
  <si>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</si>
  <si>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</si>
  <si>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</si>
  <si>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</si>
  <si>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</si>
  <si>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</si>
  <si>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</si>
  <si>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</si>
  <si>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</si>
  <si>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</si>
  <si>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</si>
  <si>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</si>
  <si>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</si>
  <si>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</si>
  <si>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</si>
  <si>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</si>
  <si>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</si>
  <si>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</si>
  <si>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</si>
  <si>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</si>
  <si>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>1 / 15</t>
  </si>
  <si>
    <t>1/75</t>
  </si>
  <si>
    <t xml:space="preserve"> - Родильный дом</t>
  </si>
  <si>
    <t>1 / 132</t>
  </si>
  <si>
    <t xml:space="preserve"> - Детская больница</t>
  </si>
  <si>
    <t>1 / 142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</si>
  <si>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</si>
  <si>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</si>
  <si>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</si>
  <si>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</si>
  <si>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</si>
  <si>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</si>
  <si>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</si>
  <si>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</si>
  <si>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</si>
  <si>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</si>
  <si>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</si>
  <si>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</si>
  <si>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</si>
  <si>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</si>
  <si>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</si>
  <si>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</si>
  <si>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</si>
  <si>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</si>
  <si>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</si>
  <si>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</si>
  <si>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</si>
  <si>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</si>
  <si>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</si>
  <si>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</si>
  <si>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</si>
  <si>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</si>
  <si>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</si>
  <si>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</si>
  <si>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</si>
  <si>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</si>
  <si>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</si>
  <si>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</si>
  <si>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</si>
  <si>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</si>
  <si>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</si>
  <si>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</si>
  <si>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</si>
  <si>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</si>
  <si>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</si>
  <si>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</si>
  <si>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</si>
  <si>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г.Дудинка</t>
  </si>
  <si>
    <t>г.Норильск</t>
  </si>
  <si>
    <t>21 / 25</t>
  </si>
  <si>
    <t>29 / 32</t>
  </si>
  <si>
    <t>2011/2010</t>
  </si>
  <si>
    <t>Динамика индекса потребительских цен по Российской Федерации (декабрь к декабрю), %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</si>
  <si>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</si>
  <si>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</si>
  <si>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</si>
  <si>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</si>
  <si>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</si>
  <si>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</si>
  <si>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</si>
  <si>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</si>
  <si>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</si>
  <si>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</si>
  <si>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</si>
  <si>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</si>
  <si>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</si>
  <si>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</si>
  <si>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</si>
  <si>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</si>
  <si>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</si>
  <si>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</si>
  <si>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</si>
  <si>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</si>
  <si>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</si>
  <si>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</si>
  <si>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</si>
  <si>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</si>
  <si>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</si>
  <si>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</si>
  <si>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</si>
  <si>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</si>
  <si>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</si>
  <si>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</si>
  <si>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</si>
  <si>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</si>
  <si>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</si>
  <si>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</si>
  <si>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</si>
  <si>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</si>
  <si>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22 / 25</t>
  </si>
  <si>
    <t>26,5 / 28</t>
  </si>
  <si>
    <t>29,5 / 31</t>
  </si>
  <si>
    <t>25,5 / 28</t>
  </si>
  <si>
    <t>31 / 32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</si>
  <si>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19.12.2011г. №577</t>
    </r>
  </si>
  <si>
    <t>2012/2011</t>
  </si>
  <si>
    <t>25,5 / 27</t>
  </si>
  <si>
    <t>23 / 26</t>
  </si>
  <si>
    <t>26 / 29</t>
  </si>
  <si>
    <t>31,30 / 32,75</t>
  </si>
  <si>
    <t>31,10 / 32,10</t>
  </si>
  <si>
    <t>31,24 / 32,10</t>
  </si>
  <si>
    <t>40,55 / 42,30</t>
  </si>
  <si>
    <t>40,75 / 41,85</t>
  </si>
  <si>
    <t>40,99 / 42,14</t>
  </si>
  <si>
    <t>декабрь 2011</t>
  </si>
  <si>
    <t>29,50 / 31,08</t>
  </si>
  <si>
    <t>29,75 / 30,75</t>
  </si>
  <si>
    <t>30,06 / 31,06</t>
  </si>
  <si>
    <t>39,14 / 40,76</t>
  </si>
  <si>
    <t>39,34 / 40,52</t>
  </si>
  <si>
    <t>39,30 / 40,58</t>
  </si>
  <si>
    <t>к декабрю 2011 г., %</t>
  </si>
  <si>
    <t>на 01.01.12</t>
  </si>
  <si>
    <t>январь-декабрь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</si>
  <si>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</si>
  <si>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на 01.01.12г</t>
  </si>
  <si>
    <t>на 01.01.12г.</t>
  </si>
  <si>
    <t>4 кв. 2011</t>
  </si>
  <si>
    <r>
      <t xml:space="preserve"> I. Учреждение дошкольного образования</t>
    </r>
    <r>
      <rPr>
        <b/>
        <vertAlign val="superscript"/>
        <sz val="13"/>
        <rFont val="Times New Roman Cyr"/>
        <charset val="204"/>
      </rPr>
      <t>1</t>
    </r>
  </si>
  <si>
    <r>
      <t>Численность детей стоящих на очереди по устройству в ДУ/ в том числе старше 3-х лет</t>
    </r>
    <r>
      <rPr>
        <vertAlign val="superscript"/>
        <sz val="13"/>
        <rFont val="Times New Roman Cyr"/>
        <charset val="204"/>
      </rPr>
      <t>2</t>
    </r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</si>
  <si>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</si>
  <si>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r>
      <t>Больницы, всего</t>
    </r>
    <r>
      <rPr>
        <b/>
        <vertAlign val="superscript"/>
        <sz val="13"/>
        <rFont val="Times New Roman Cyr"/>
        <charset val="204"/>
      </rPr>
      <t>3</t>
    </r>
  </si>
  <si>
    <t>2 / 787</t>
  </si>
  <si>
    <t>1 / 772</t>
  </si>
  <si>
    <r>
      <t>Специализированные медицинские учреждения</t>
    </r>
    <r>
      <rPr>
        <b/>
        <vertAlign val="superscript"/>
        <sz val="13"/>
        <rFont val="Times New Roman Cyr"/>
        <charset val="204"/>
      </rPr>
      <t>3</t>
    </r>
    <r>
      <rPr>
        <b/>
        <sz val="13"/>
        <rFont val="Times New Roman Cyr"/>
        <family val="1"/>
        <charset val="204"/>
      </rPr>
      <t>:</t>
    </r>
  </si>
  <si>
    <t>3 / 424</t>
  </si>
  <si>
    <r>
      <t xml:space="preserve"> - Городская поликлинника №2 (р-н Талнах)</t>
    </r>
    <r>
      <rPr>
        <vertAlign val="superscript"/>
        <sz val="13"/>
        <rFont val="Times New Roman Cyr"/>
        <charset val="204"/>
      </rPr>
      <t>4</t>
    </r>
  </si>
  <si>
    <r>
      <t>Образовательные учреждения культуры</t>
    </r>
    <r>
      <rPr>
        <vertAlign val="superscript"/>
        <sz val="13"/>
        <rFont val="Times New Roman Cyr"/>
        <charset val="204"/>
      </rPr>
      <t>5</t>
    </r>
  </si>
  <si>
    <t>7 / 2 410</t>
  </si>
  <si>
    <r>
      <t>"Синема Арт Холл"</t>
    </r>
    <r>
      <rPr>
        <i/>
        <vertAlign val="superscript"/>
        <sz val="13"/>
        <rFont val="Times New Roman Cyr"/>
        <charset val="204"/>
      </rPr>
      <t>6</t>
    </r>
  </si>
  <si>
    <t xml:space="preserve"> - лыжные базы и горнолыжные базы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</si>
  <si>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учреждений дошкольного образования связано с открытием в сентябре 2011 года после реконструкции МБДОУ №86 «Детский сад комбинированного вида «Брусничка».  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</si>
  <si>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открытием 6 групп во втором корпусе МБДОУ №59, 14 групп в СОШ №18, №43, увеличением плановой наполняемости МБДОУ в связи с изменением нормы площади на 1 ребенка в соответствии с новыми СанПиН.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</si>
  <si>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Снижение коечного фонда круглосуточного стационара в муниципальных учреждениях здравоохранения произошло в связи с новыми установленными нормативами Красноярского края.
</t>
    </r>
  </si>
  <si>
    <r>
      <t xml:space="preserve">(4) </t>
    </r>
    <r>
      <rPr>
        <sz val="13"/>
        <rFont val="Times New Roman"/>
        <family val="1"/>
        <charset val="204"/>
      </rPr>
      <t>МБУЗ «Медико-санитарная часть № 2» переименована в МБУЗ «Городская поликлиника № 2»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</si>
  <si>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Произошло увеличение численности учащихся отделения ИЗО на платной основе. </t>
    </r>
  </si>
  <si>
    <r>
      <rPr>
        <b/>
        <sz val="13"/>
        <rFont val="Times New Roman"/>
        <family val="1"/>
        <charset val="204"/>
      </rPr>
      <t xml:space="preserve">(6) </t>
    </r>
    <r>
      <rPr>
        <sz val="13"/>
        <rFont val="Times New Roman"/>
        <family val="1"/>
        <charset val="204"/>
      </rPr>
      <t>Кинозал «Арт» выведен из состава МБУ «Кинокомплекс «Родина» в октябре 2011 года</t>
    </r>
  </si>
  <si>
    <t xml:space="preserve"> - хоз/расчетный участок</t>
  </si>
  <si>
    <t>Прочие:</t>
  </si>
  <si>
    <t>2012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</si>
  <si>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</si>
  <si>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</si>
  <si>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</si>
  <si>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</si>
  <si>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</si>
  <si>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И.о. начальника Управления экономики, </t>
  </si>
  <si>
    <t>О.Н.Попсуевич</t>
  </si>
  <si>
    <t>Динамика курса Евро*</t>
  </si>
  <si>
    <t>28,24 / 29,82</t>
  </si>
  <si>
    <t>28,50 / 29,50</t>
  </si>
  <si>
    <t>28,65 / 29,65</t>
  </si>
  <si>
    <t>38,31 / 39,93</t>
  </si>
  <si>
    <t>38,42 / 39,59</t>
  </si>
  <si>
    <t>38,31 / 39,52</t>
  </si>
  <si>
    <t xml:space="preserve"> - Управление здравоохранения всего, в том числе:</t>
  </si>
  <si>
    <r>
      <t xml:space="preserve"> - финансируемые за счет местного бюджета</t>
    </r>
    <r>
      <rPr>
        <b/>
        <i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</si>
  <si>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i/>
        <vertAlign val="superscript"/>
        <sz val="11"/>
        <rFont val="Times New Roman Cyr"/>
        <charset val="204"/>
      </rPr>
      <t>1</t>
    </r>
  </si>
  <si>
    <t>Работники учреждений бюджетной сферы,   ВСЕГО:</t>
  </si>
  <si>
    <t>178139*</t>
  </si>
  <si>
    <t xml:space="preserve"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окончательных итогов ВПН-2010. </t>
  </si>
  <si>
    <t>(*) Рост в 2011 году численности постоянного населения обусловлен изменением с 01.01.2011 года методики расчета миграционных процессов.</t>
  </si>
  <si>
    <t xml:space="preserve">* По данным статистики </t>
  </si>
  <si>
    <t>Стоимость минимального набора продуктов питания*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</si>
  <si>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</si>
  <si>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</si>
  <si>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</si>
  <si>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</si>
  <si>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</si>
  <si>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</si>
  <si>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</si>
  <si>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</si>
  <si>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</si>
  <si>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</si>
  <si>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добыча металлических руд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</si>
  <si>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</si>
  <si>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</si>
  <si>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</si>
  <si>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</si>
  <si>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</si>
  <si>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</si>
  <si>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</si>
  <si>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</si>
  <si>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</si>
  <si>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</si>
  <si>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</si>
  <si>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</si>
  <si>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</si>
  <si>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</si>
  <si>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</si>
  <si>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</si>
  <si>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на 01.04.2011г.</t>
  </si>
  <si>
    <t>на 01.04.2012г.</t>
  </si>
  <si>
    <t>на 01.04.12г.</t>
  </si>
  <si>
    <t>Отклонение 01.04.12г./ 01.04.11г, +, -</t>
  </si>
  <si>
    <t>(2) Расчетные данные</t>
  </si>
  <si>
    <r>
      <t>на 01.04.11г.</t>
    </r>
    <r>
      <rPr>
        <b/>
        <vertAlign val="superscript"/>
        <sz val="12"/>
        <rFont val="Times New Roman Cyr"/>
        <charset val="204"/>
      </rPr>
      <t xml:space="preserve"> 2</t>
    </r>
  </si>
  <si>
    <r>
      <t xml:space="preserve">на 01.04.12г. </t>
    </r>
    <r>
      <rPr>
        <b/>
        <vertAlign val="superscript"/>
        <sz val="12"/>
        <color indexed="8"/>
        <rFont val="Times New Roman Cyr"/>
        <charset val="204"/>
      </rPr>
      <t>2</t>
    </r>
  </si>
  <si>
    <t>на 01.04.11г.*</t>
  </si>
  <si>
    <t>на 01.04.12г.*</t>
  </si>
  <si>
    <t>1 кв. 2012</t>
  </si>
  <si>
    <t>на 01.04.11</t>
  </si>
  <si>
    <t>на 01.04.12</t>
  </si>
  <si>
    <t>Отклонение 01.04.12/ 01.04.11,          +, -</t>
  </si>
  <si>
    <t>март 2011</t>
  </si>
  <si>
    <t>март 2012</t>
  </si>
  <si>
    <t>за март 2012г</t>
  </si>
  <si>
    <t>за март 2011г</t>
  </si>
  <si>
    <t>Стоимость минимального набора продуктов питания в субъектах РФ за март 2011 и 2012гг.</t>
  </si>
  <si>
    <t>Отклонение                                        март 2012 / 2011</t>
  </si>
  <si>
    <t>на 01.04.11г</t>
  </si>
  <si>
    <t>на 01.04.12г</t>
  </si>
  <si>
    <t>Отклонение                                    01.04.12г. / 01.04.11г.</t>
  </si>
  <si>
    <t>Отклонение                                          март 2012 / 2011</t>
  </si>
  <si>
    <t>Средние цены в городах РФ и МО г. Норильск в марте 2012 года, по данным Росстата</t>
  </si>
  <si>
    <t>01.04.09 г.</t>
  </si>
  <si>
    <t>01.04.10 г.</t>
  </si>
  <si>
    <t>01.04.11 г.</t>
  </si>
  <si>
    <t>01.04.12 г.</t>
  </si>
  <si>
    <t>28,5 / 31</t>
  </si>
  <si>
    <t>25 / 27</t>
  </si>
  <si>
    <t>28,54 / 30,12</t>
  </si>
  <si>
    <t>28,90 / 29,90</t>
  </si>
  <si>
    <t>29,20 / 30,09</t>
  </si>
  <si>
    <t>38,33 / 39,95</t>
  </si>
  <si>
    <t>38,52 / 39,68</t>
  </si>
  <si>
    <t>38,64 / 39,64</t>
  </si>
  <si>
    <r>
      <t xml:space="preserve">49,75 </t>
    </r>
    <r>
      <rPr>
        <b/>
        <vertAlign val="superscript"/>
        <sz val="13"/>
        <rFont val="Times New Roman Cyr"/>
        <family val="1"/>
        <charset val="204"/>
      </rPr>
      <t>2</t>
    </r>
  </si>
  <si>
    <t>Итого за 3 месяца</t>
  </si>
  <si>
    <t>Динамика индекса потребительских цен по Красноярскому краю (март к марту), %</t>
  </si>
  <si>
    <t>Динамика индекса потребительских цен по Красноярскому краю (январь-март к январю-марту), %</t>
  </si>
  <si>
    <t>март 2012 г. к</t>
  </si>
  <si>
    <t xml:space="preserve">февралю 2012г.
2009 г.
</t>
  </si>
  <si>
    <t>декабрю 2011г.</t>
  </si>
  <si>
    <t>марту 2011г.</t>
  </si>
  <si>
    <t>Январь – март 2012 г. к январю – марту 2011 г.</t>
  </si>
  <si>
    <t>Динамика индекса потребительских цен по Российской Федерации (март к марту), %</t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</si>
  <si>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</si>
  <si>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</si>
  <si>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</si>
  <si>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</si>
  <si>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</si>
  <si>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</si>
  <si>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</si>
  <si>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</si>
  <si>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01.04.2012г.</t>
  </si>
  <si>
    <t>5 762/295</t>
  </si>
  <si>
    <t>5 765/157</t>
  </si>
  <si>
    <t>42 / 22 138</t>
  </si>
  <si>
    <t>42 / 23 015</t>
  </si>
  <si>
    <t>2 / 768</t>
  </si>
  <si>
    <t>1 / 752</t>
  </si>
  <si>
    <t>1 / 16</t>
  </si>
  <si>
    <t>3 / 463</t>
  </si>
  <si>
    <t>1 / 171</t>
  </si>
  <si>
    <t>7 / 2 435</t>
  </si>
  <si>
    <t>26 /4 766</t>
  </si>
  <si>
    <t>5/549</t>
  </si>
  <si>
    <t>4/959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</si>
</sst>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#,##0.0_ ;\-#,##0.0\ "/>
  </numFmts>
  <fonts count="8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i/>
      <vertAlign val="superscript"/>
      <sz val="11"/>
      <name val="Times New Roman Cyr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12"/>
      <name val="Times New Roman Cyr"/>
      <charset val="204"/>
    </font>
    <font>
      <b/>
      <vertAlign val="superscript"/>
      <sz val="12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</cellStyleXfs>
  <cellXfs count="1010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0" fillId="0" borderId="0" xfId="0" applyNumberFormat="1" applyFont="1" applyFill="1"/>
    <xf numFmtId="1" fontId="3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166" fontId="8" fillId="0" borderId="3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11" fillId="0" borderId="38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166" fontId="8" fillId="0" borderId="38" xfId="0" applyNumberFormat="1" applyFont="1" applyFill="1" applyBorder="1" applyAlignment="1">
      <alignment horizontal="center" vertical="center" wrapText="1"/>
    </xf>
    <xf numFmtId="166" fontId="8" fillId="0" borderId="38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4" fontId="38" fillId="0" borderId="59" xfId="0" applyNumberFormat="1" applyFont="1" applyFill="1" applyBorder="1" applyAlignment="1">
      <alignment horizontal="center"/>
    </xf>
    <xf numFmtId="4" fontId="38" fillId="0" borderId="60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ont="1" applyFill="1"/>
    <xf numFmtId="0" fontId="8" fillId="3" borderId="0" xfId="0" applyFont="1" applyFill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6" fontId="38" fillId="0" borderId="65" xfId="0" applyNumberFormat="1" applyFont="1" applyFill="1" applyBorder="1" applyAlignment="1">
      <alignment horizontal="center"/>
    </xf>
    <xf numFmtId="166" fontId="38" fillId="0" borderId="59" xfId="0" applyNumberFormat="1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top" wrapText="1"/>
    </xf>
    <xf numFmtId="0" fontId="68" fillId="0" borderId="52" xfId="0" applyFont="1" applyFill="1" applyBorder="1" applyAlignment="1">
      <alignment horizontal="center" vertical="top" wrapText="1"/>
    </xf>
    <xf numFmtId="0" fontId="68" fillId="0" borderId="50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166" fontId="69" fillId="0" borderId="41" xfId="0" applyNumberFormat="1" applyFont="1" applyFill="1" applyBorder="1" applyAlignment="1">
      <alignment horizontal="center" vertical="center" wrapText="1"/>
    </xf>
    <xf numFmtId="166" fontId="69" fillId="0" borderId="14" xfId="0" applyNumberFormat="1" applyFont="1" applyFill="1" applyBorder="1" applyAlignment="1">
      <alignment horizontal="center" vertical="center" wrapText="1"/>
    </xf>
    <xf numFmtId="166" fontId="69" fillId="0" borderId="16" xfId="0" applyNumberFormat="1" applyFont="1" applyFill="1" applyBorder="1" applyAlignment="1">
      <alignment horizontal="center" vertical="center" wrapText="1"/>
    </xf>
    <xf numFmtId="166" fontId="69" fillId="0" borderId="43" xfId="0" applyNumberFormat="1" applyFont="1" applyFill="1" applyBorder="1" applyAlignment="1">
      <alignment horizontal="center" vertical="center" wrapText="1"/>
    </xf>
    <xf numFmtId="166" fontId="69" fillId="0" borderId="23" xfId="0" applyNumberFormat="1" applyFont="1" applyFill="1" applyBorder="1" applyAlignment="1">
      <alignment horizontal="center" vertical="center" wrapText="1"/>
    </xf>
    <xf numFmtId="166" fontId="69" fillId="0" borderId="49" xfId="0" applyNumberFormat="1" applyFont="1" applyFill="1" applyBorder="1" applyAlignment="1">
      <alignment horizontal="center" vertical="center" wrapText="1"/>
    </xf>
    <xf numFmtId="166" fontId="69" fillId="0" borderId="15" xfId="0" applyNumberFormat="1" applyFont="1" applyFill="1" applyBorder="1" applyAlignment="1">
      <alignment horizontal="center" vertical="center" wrapText="1"/>
    </xf>
    <xf numFmtId="166" fontId="69" fillId="0" borderId="22" xfId="0" applyNumberFormat="1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66" fontId="69" fillId="0" borderId="48" xfId="0" applyNumberFormat="1" applyFont="1" applyFill="1" applyBorder="1" applyAlignment="1">
      <alignment horizontal="center" vertical="center" wrapText="1"/>
    </xf>
    <xf numFmtId="166" fontId="69" fillId="0" borderId="67" xfId="0" applyNumberFormat="1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68" fillId="0" borderId="27" xfId="0" applyNumberFormat="1" applyFont="1" applyFill="1" applyBorder="1" applyAlignment="1">
      <alignment horizontal="center" vertical="center" wrapText="1"/>
    </xf>
    <xf numFmtId="166" fontId="68" fillId="0" borderId="32" xfId="0" applyNumberFormat="1" applyFont="1" applyFill="1" applyBorder="1" applyAlignment="1">
      <alignment horizontal="center" vertical="center" wrapText="1"/>
    </xf>
    <xf numFmtId="14" fontId="3" fillId="0" borderId="60" xfId="0" applyNumberFormat="1" applyFont="1" applyFill="1" applyBorder="1" applyAlignment="1">
      <alignment vertical="center"/>
    </xf>
    <xf numFmtId="167" fontId="38" fillId="0" borderId="65" xfId="0" applyNumberFormat="1" applyFont="1" applyFill="1" applyBorder="1" applyAlignment="1">
      <alignment horizontal="center"/>
    </xf>
    <xf numFmtId="167" fontId="4" fillId="0" borderId="59" xfId="0" applyNumberFormat="1" applyFont="1" applyFill="1" applyBorder="1" applyAlignment="1">
      <alignment horizontal="center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0" fontId="28" fillId="0" borderId="57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8" fillId="0" borderId="36" xfId="0" applyFont="1" applyFill="1" applyBorder="1"/>
    <xf numFmtId="0" fontId="8" fillId="0" borderId="66" xfId="0" applyFont="1" applyFill="1" applyBorder="1"/>
    <xf numFmtId="167" fontId="3" fillId="0" borderId="0" xfId="0" applyNumberFormat="1" applyFont="1" applyFill="1" applyBorder="1"/>
    <xf numFmtId="167" fontId="4" fillId="0" borderId="6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61" fillId="0" borderId="0" xfId="7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61" fillId="0" borderId="0" xfId="11" applyFont="1" applyFill="1"/>
    <xf numFmtId="0" fontId="61" fillId="0" borderId="0" xfId="12" applyFont="1" applyFill="1"/>
    <xf numFmtId="0" fontId="61" fillId="0" borderId="0" xfId="13" applyFont="1" applyFill="1"/>
    <xf numFmtId="0" fontId="35" fillId="0" borderId="0" xfId="0" applyFont="1" applyFill="1" applyBorder="1" applyAlignment="1">
      <alignment horizontal="left"/>
    </xf>
    <xf numFmtId="0" fontId="64" fillId="0" borderId="0" xfId="3" applyFont="1" applyFill="1" applyBorder="1" applyAlignment="1">
      <alignment horizontal="right" wrapText="1"/>
    </xf>
    <xf numFmtId="0" fontId="62" fillId="0" borderId="0" xfId="2" applyFont="1" applyFill="1" applyBorder="1" applyAlignment="1">
      <alignment horizontal="right" wrapText="1"/>
    </xf>
    <xf numFmtId="0" fontId="60" fillId="0" borderId="0" xfId="14" applyFill="1"/>
    <xf numFmtId="0" fontId="60" fillId="0" borderId="0" xfId="15" applyFill="1"/>
    <xf numFmtId="0" fontId="64" fillId="0" borderId="0" xfId="4" applyFont="1" applyFill="1" applyBorder="1" applyAlignment="1">
      <alignment horizontal="right" wrapText="1"/>
    </xf>
    <xf numFmtId="0" fontId="61" fillId="0" borderId="0" xfId="16" applyFont="1" applyFill="1"/>
    <xf numFmtId="0" fontId="61" fillId="0" borderId="0" xfId="8" applyFont="1" applyFill="1"/>
    <xf numFmtId="0" fontId="35" fillId="0" borderId="0" xfId="17" applyFont="1" applyFill="1" applyBorder="1" applyAlignment="1">
      <alignment horizontal="left" wrapText="1"/>
    </xf>
    <xf numFmtId="0" fontId="61" fillId="0" borderId="0" xfId="10" applyFont="1" applyFill="1"/>
    <xf numFmtId="0" fontId="61" fillId="0" borderId="0" xfId="9" applyFont="1" applyFill="1"/>
    <xf numFmtId="0" fontId="65" fillId="0" borderId="0" xfId="5" applyFont="1" applyFill="1" applyBorder="1" applyAlignment="1">
      <alignment horizontal="right" wrapText="1"/>
    </xf>
    <xf numFmtId="0" fontId="63" fillId="0" borderId="0" xfId="8" applyFont="1" applyFill="1"/>
    <xf numFmtId="0" fontId="5" fillId="0" borderId="0" xfId="0" applyFont="1" applyFill="1" applyBorder="1"/>
    <xf numFmtId="0" fontId="63" fillId="0" borderId="0" xfId="10" applyFont="1" applyFill="1"/>
    <xf numFmtId="0" fontId="63" fillId="0" borderId="0" xfId="9" applyFont="1" applyFill="1"/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167" fontId="8" fillId="0" borderId="58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14" xfId="0" applyNumberFormat="1" applyFont="1" applyFill="1" applyBorder="1" applyAlignment="1">
      <alignment horizontal="center"/>
    </xf>
    <xf numFmtId="167" fontId="35" fillId="0" borderId="67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167" fontId="35" fillId="0" borderId="5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vertical="top" wrapText="1"/>
    </xf>
    <xf numFmtId="167" fontId="35" fillId="0" borderId="29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7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0" fontId="7" fillId="0" borderId="3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9" xfId="0" applyNumberFormat="1" applyFont="1" applyFill="1" applyBorder="1" applyAlignment="1">
      <alignment horizontal="center" vertical="center"/>
    </xf>
    <xf numFmtId="49" fontId="35" fillId="0" borderId="67" xfId="0" applyNumberFormat="1" applyFont="1" applyFill="1" applyBorder="1" applyAlignment="1">
      <alignment horizontal="center" vertical="center" wrapText="1"/>
    </xf>
    <xf numFmtId="167" fontId="35" fillId="0" borderId="44" xfId="0" applyNumberFormat="1" applyFont="1" applyFill="1" applyBorder="1" applyAlignment="1">
      <alignment horizontal="center" vertical="center" wrapText="1"/>
    </xf>
    <xf numFmtId="167" fontId="35" fillId="0" borderId="65" xfId="0" applyNumberFormat="1" applyFont="1" applyFill="1" applyBorder="1" applyAlignment="1">
      <alignment horizontal="center" vertical="center" wrapText="1"/>
    </xf>
    <xf numFmtId="167" fontId="35" fillId="0" borderId="6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67" fontId="8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/>
    <xf numFmtId="0" fontId="20" fillId="0" borderId="0" xfId="0" applyFont="1" applyFill="1" applyAlignment="1"/>
    <xf numFmtId="0" fontId="50" fillId="0" borderId="0" xfId="0" applyFont="1" applyFill="1"/>
    <xf numFmtId="0" fontId="22" fillId="0" borderId="0" xfId="0" applyFont="1" applyFill="1" applyAlignment="1"/>
    <xf numFmtId="0" fontId="7" fillId="0" borderId="11" xfId="0" applyFont="1" applyFill="1" applyBorder="1"/>
    <xf numFmtId="3" fontId="8" fillId="0" borderId="60" xfId="0" applyNumberFormat="1" applyFont="1" applyFill="1" applyBorder="1" applyAlignment="1">
      <alignment horizontal="center" vertic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6" fontId="8" fillId="0" borderId="65" xfId="0" applyNumberFormat="1" applyFont="1" applyFill="1" applyBorder="1" applyAlignment="1">
      <alignment horizontal="center" vertical="center"/>
    </xf>
    <xf numFmtId="166" fontId="8" fillId="0" borderId="68" xfId="0" applyNumberFormat="1" applyFont="1" applyFill="1" applyBorder="1" applyAlignment="1">
      <alignment horizontal="center" vertical="center"/>
    </xf>
    <xf numFmtId="0" fontId="8" fillId="0" borderId="29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44" xfId="0" applyFont="1" applyFill="1" applyBorder="1"/>
    <xf numFmtId="167" fontId="4" fillId="0" borderId="6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32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4" fillId="0" borderId="38" xfId="0" applyFont="1" applyFill="1" applyBorder="1"/>
    <xf numFmtId="0" fontId="0" fillId="0" borderId="10" xfId="0" applyFill="1" applyBorder="1"/>
    <xf numFmtId="0" fontId="3" fillId="0" borderId="10" xfId="0" applyFont="1" applyFill="1" applyBorder="1"/>
    <xf numFmtId="0" fontId="25" fillId="0" borderId="39" xfId="0" applyFont="1" applyFill="1" applyBorder="1"/>
    <xf numFmtId="0" fontId="24" fillId="0" borderId="38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/>
    </xf>
    <xf numFmtId="0" fontId="25" fillId="0" borderId="39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/>
    </xf>
    <xf numFmtId="0" fontId="25" fillId="0" borderId="4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8" fillId="0" borderId="3" xfId="0" applyFont="1" applyFill="1" applyBorder="1"/>
    <xf numFmtId="0" fontId="7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23" fillId="0" borderId="0" xfId="0" applyFont="1" applyFill="1"/>
    <xf numFmtId="0" fontId="6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167" fontId="8" fillId="0" borderId="3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38" fillId="0" borderId="65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 wrapText="1"/>
    </xf>
    <xf numFmtId="0" fontId="35" fillId="0" borderId="67" xfId="0" applyFont="1" applyFill="1" applyBorder="1" applyAlignment="1">
      <alignment horizontal="left" wrapText="1"/>
    </xf>
    <xf numFmtId="167" fontId="35" fillId="0" borderId="43" xfId="0" applyNumberFormat="1" applyFont="1" applyFill="1" applyBorder="1" applyAlignment="1">
      <alignment horizontal="center" vertical="center" wrapText="1"/>
    </xf>
    <xf numFmtId="167" fontId="35" fillId="0" borderId="45" xfId="0" applyNumberFormat="1" applyFont="1" applyFill="1" applyBorder="1" applyAlignment="1">
      <alignment horizontal="center" vertical="center" wrapText="1"/>
    </xf>
    <xf numFmtId="167" fontId="67" fillId="0" borderId="14" xfId="17" applyNumberFormat="1" applyFont="1" applyFill="1" applyBorder="1" applyAlignment="1">
      <alignment horizontal="center" wrapText="1"/>
    </xf>
    <xf numFmtId="167" fontId="67" fillId="0" borderId="67" xfId="17" applyNumberFormat="1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1" xfId="0" applyFont="1" applyFill="1" applyBorder="1"/>
    <xf numFmtId="0" fontId="46" fillId="0" borderId="0" xfId="0" applyFont="1" applyFill="1" applyBorder="1" applyAlignment="1"/>
    <xf numFmtId="166" fontId="38" fillId="0" borderId="17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33" fillId="0" borderId="32" xfId="0" applyNumberFormat="1" applyFont="1" applyFill="1" applyBorder="1" applyAlignment="1">
      <alignment horizontal="center" vertical="center"/>
    </xf>
    <xf numFmtId="2" fontId="54" fillId="0" borderId="32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8" fillId="0" borderId="5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3" fontId="8" fillId="0" borderId="3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3" fontId="53" fillId="0" borderId="32" xfId="0" applyNumberFormat="1" applyFont="1" applyFill="1" applyBorder="1" applyAlignment="1">
      <alignment horizontal="center" vertical="center" wrapText="1"/>
    </xf>
    <xf numFmtId="3" fontId="22" fillId="0" borderId="55" xfId="0" applyNumberFormat="1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3" fontId="66" fillId="0" borderId="71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 vertical="top"/>
    </xf>
    <xf numFmtId="49" fontId="7" fillId="0" borderId="52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6" fontId="32" fillId="0" borderId="14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167" fontId="35" fillId="0" borderId="11" xfId="0" applyNumberFormat="1" applyFont="1" applyFill="1" applyBorder="1" applyAlignment="1">
      <alignment horizontal="center" vertical="center" wrapText="1"/>
    </xf>
    <xf numFmtId="167" fontId="35" fillId="0" borderId="60" xfId="0" applyNumberFormat="1" applyFont="1" applyFill="1" applyBorder="1" applyAlignment="1">
      <alignment horizontal="center" vertical="center" wrapText="1"/>
    </xf>
    <xf numFmtId="167" fontId="35" fillId="0" borderId="58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wrapText="1"/>
    </xf>
    <xf numFmtId="167" fontId="76" fillId="0" borderId="14" xfId="17" applyNumberFormat="1" applyFont="1" applyFill="1" applyBorder="1" applyAlignment="1">
      <alignment horizontal="center" wrapText="1"/>
    </xf>
    <xf numFmtId="167" fontId="36" fillId="0" borderId="43" xfId="0" applyNumberFormat="1" applyFont="1" applyFill="1" applyBorder="1" applyAlignment="1">
      <alignment horizontal="center" vertical="center" wrapText="1"/>
    </xf>
    <xf numFmtId="167" fontId="36" fillId="0" borderId="4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/>
    </xf>
    <xf numFmtId="167" fontId="35" fillId="0" borderId="4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2" fontId="9" fillId="0" borderId="55" xfId="0" applyNumberFormat="1" applyFont="1" applyFill="1" applyBorder="1" applyAlignment="1">
      <alignment horizontal="center" vertical="center"/>
    </xf>
    <xf numFmtId="3" fontId="66" fillId="0" borderId="5" xfId="0" applyNumberFormat="1" applyFont="1" applyFill="1" applyBorder="1" applyAlignment="1">
      <alignment horizontal="center" vertical="center"/>
    </xf>
    <xf numFmtId="3" fontId="53" fillId="0" borderId="55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wrapText="1"/>
    </xf>
    <xf numFmtId="14" fontId="3" fillId="0" borderId="5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5" fillId="0" borderId="60" xfId="0" applyFont="1" applyFill="1" applyBorder="1" applyAlignment="1">
      <alignment horizontal="center" wrapText="1"/>
    </xf>
    <xf numFmtId="0" fontId="35" fillId="0" borderId="58" xfId="0" applyFont="1" applyFill="1" applyBorder="1" applyAlignment="1">
      <alignment horizontal="center" wrapText="1"/>
    </xf>
    <xf numFmtId="167" fontId="35" fillId="0" borderId="60" xfId="0" applyNumberFormat="1" applyFont="1" applyFill="1" applyBorder="1" applyAlignment="1">
      <alignment horizontal="center" wrapText="1"/>
    </xf>
    <xf numFmtId="167" fontId="35" fillId="0" borderId="58" xfId="0" applyNumberFormat="1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35" fillId="0" borderId="59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18" xfId="0" applyNumberFormat="1" applyFont="1" applyFill="1" applyBorder="1" applyAlignment="1">
      <alignment horizontal="center" wrapText="1"/>
    </xf>
    <xf numFmtId="2" fontId="35" fillId="0" borderId="18" xfId="0" applyNumberFormat="1" applyFont="1" applyFill="1" applyBorder="1" applyAlignment="1">
      <alignment horizontal="center" wrapText="1"/>
    </xf>
    <xf numFmtId="0" fontId="35" fillId="0" borderId="36" xfId="0" applyFont="1" applyFill="1" applyBorder="1" applyAlignment="1">
      <alignment horizontal="center" vertical="top" wrapText="1"/>
    </xf>
    <xf numFmtId="0" fontId="35" fillId="0" borderId="46" xfId="0" applyFont="1" applyFill="1" applyBorder="1" applyAlignment="1">
      <alignment horizontal="center" wrapText="1"/>
    </xf>
    <xf numFmtId="167" fontId="35" fillId="0" borderId="62" xfId="0" applyNumberFormat="1" applyFont="1" applyFill="1" applyBorder="1" applyAlignment="1">
      <alignment horizontal="center" wrapText="1"/>
    </xf>
    <xf numFmtId="2" fontId="35" fillId="0" borderId="37" xfId="0" applyNumberFormat="1" applyFont="1" applyFill="1" applyBorder="1" applyAlignment="1">
      <alignment horizontal="center" wrapText="1"/>
    </xf>
    <xf numFmtId="167" fontId="35" fillId="0" borderId="37" xfId="0" applyNumberFormat="1" applyFont="1" applyFill="1" applyBorder="1" applyAlignment="1">
      <alignment horizontal="center" wrapText="1"/>
    </xf>
    <xf numFmtId="49" fontId="35" fillId="0" borderId="12" xfId="0" applyNumberFormat="1" applyFont="1" applyFill="1" applyBorder="1" applyAlignment="1">
      <alignment horizontal="center" vertical="top" wrapText="1"/>
    </xf>
    <xf numFmtId="2" fontId="35" fillId="0" borderId="58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wrapText="1"/>
    </xf>
    <xf numFmtId="49" fontId="35" fillId="0" borderId="23" xfId="0" applyNumberFormat="1" applyFont="1" applyFill="1" applyBorder="1" applyAlignment="1">
      <alignment horizontal="center" vertical="top" wrapText="1"/>
    </xf>
    <xf numFmtId="167" fontId="35" fillId="0" borderId="46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167" fontId="35" fillId="0" borderId="17" xfId="0" applyNumberFormat="1" applyFont="1" applyFill="1" applyBorder="1" applyAlignment="1">
      <alignment horizontal="center" wrapText="1"/>
    </xf>
    <xf numFmtId="49" fontId="35" fillId="0" borderId="57" xfId="0" applyNumberFormat="1" applyFont="1" applyFill="1" applyBorder="1" applyAlignment="1">
      <alignment horizontal="center" vertical="top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0" borderId="53" xfId="0" applyNumberFormat="1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 wrapText="1"/>
    </xf>
    <xf numFmtId="49" fontId="35" fillId="0" borderId="29" xfId="0" applyNumberFormat="1" applyFont="1" applyFill="1" applyBorder="1" applyAlignment="1">
      <alignment horizontal="center" vertical="top" wrapText="1"/>
    </xf>
    <xf numFmtId="167" fontId="35" fillId="0" borderId="19" xfId="0" applyNumberFormat="1" applyFont="1" applyFill="1" applyBorder="1" applyAlignment="1">
      <alignment horizontal="center" wrapText="1"/>
    </xf>
    <xf numFmtId="167" fontId="35" fillId="0" borderId="20" xfId="0" applyNumberFormat="1" applyFont="1" applyFill="1" applyBorder="1" applyAlignment="1">
      <alignment horizontal="center" wrapText="1"/>
    </xf>
    <xf numFmtId="49" fontId="35" fillId="0" borderId="36" xfId="0" applyNumberFormat="1" applyFont="1" applyFill="1" applyBorder="1" applyAlignment="1">
      <alignment horizontal="center" vertical="top" wrapText="1"/>
    </xf>
    <xf numFmtId="167" fontId="35" fillId="0" borderId="63" xfId="0" applyNumberFormat="1" applyFont="1" applyFill="1" applyBorder="1" applyAlignment="1">
      <alignment horizontal="center" wrapText="1"/>
    </xf>
    <xf numFmtId="2" fontId="35" fillId="0" borderId="62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2" fontId="35" fillId="0" borderId="46" xfId="0" applyNumberFormat="1" applyFont="1" applyFill="1" applyBorder="1" applyAlignment="1">
      <alignment horizontal="center" wrapText="1"/>
    </xf>
    <xf numFmtId="2" fontId="35" fillId="0" borderId="59" xfId="0" applyNumberFormat="1" applyFont="1" applyFill="1" applyBorder="1" applyAlignment="1">
      <alignment horizontal="center" wrapText="1"/>
    </xf>
    <xf numFmtId="2" fontId="35" fillId="0" borderId="17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67" xfId="0" applyNumberFormat="1" applyFont="1" applyFill="1" applyBorder="1" applyAlignment="1">
      <alignment horizontal="center" vertical="top" wrapText="1"/>
    </xf>
    <xf numFmtId="167" fontId="35" fillId="0" borderId="44" xfId="0" applyNumberFormat="1" applyFont="1" applyFill="1" applyBorder="1" applyAlignment="1">
      <alignment horizontal="center" wrapText="1"/>
    </xf>
    <xf numFmtId="167" fontId="35" fillId="0" borderId="65" xfId="0" applyNumberFormat="1" applyFont="1" applyFill="1" applyBorder="1" applyAlignment="1">
      <alignment horizontal="center" wrapText="1"/>
    </xf>
    <xf numFmtId="167" fontId="35" fillId="0" borderId="68" xfId="0" applyNumberFormat="1" applyFont="1" applyFill="1" applyBorder="1" applyAlignment="1">
      <alignment horizontal="center" wrapText="1"/>
    </xf>
    <xf numFmtId="167" fontId="35" fillId="0" borderId="69" xfId="0" applyNumberFormat="1" applyFont="1" applyFill="1" applyBorder="1" applyAlignment="1">
      <alignment horizontal="center" wrapText="1"/>
    </xf>
    <xf numFmtId="167" fontId="35" fillId="0" borderId="61" xfId="0" applyNumberFormat="1" applyFont="1" applyFill="1" applyBorder="1" applyAlignment="1">
      <alignment horizontal="center" vertical="center" wrapText="1"/>
    </xf>
    <xf numFmtId="167" fontId="35" fillId="0" borderId="53" xfId="0" applyNumberFormat="1" applyFont="1" applyFill="1" applyBorder="1" applyAlignment="1">
      <alignment horizontal="center" vertical="center" wrapText="1"/>
    </xf>
    <xf numFmtId="167" fontId="35" fillId="0" borderId="18" xfId="0" applyNumberFormat="1" applyFont="1" applyFill="1" applyBorder="1" applyAlignment="1">
      <alignment horizontal="center" vertical="center" wrapText="1"/>
    </xf>
    <xf numFmtId="167" fontId="35" fillId="0" borderId="20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167" fontId="35" fillId="0" borderId="59" xfId="0" applyNumberFormat="1" applyFont="1" applyFill="1" applyBorder="1" applyAlignment="1">
      <alignment horizontal="center" vertical="center" wrapText="1"/>
    </xf>
    <xf numFmtId="167" fontId="35" fillId="0" borderId="19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167" fontId="35" fillId="0" borderId="46" xfId="0" applyNumberFormat="1" applyFont="1" applyFill="1" applyBorder="1" applyAlignment="1">
      <alignment horizontal="center" vertical="center" wrapText="1"/>
    </xf>
    <xf numFmtId="167" fontId="35" fillId="0" borderId="62" xfId="0" applyNumberFormat="1" applyFont="1" applyFill="1" applyBorder="1" applyAlignment="1">
      <alignment horizontal="center" vertical="center" wrapText="1"/>
    </xf>
    <xf numFmtId="167" fontId="35" fillId="0" borderId="37" xfId="0" applyNumberFormat="1" applyFont="1" applyFill="1" applyBorder="1" applyAlignment="1">
      <alignment horizontal="center" vertical="center" wrapText="1"/>
    </xf>
    <xf numFmtId="167" fontId="35" fillId="0" borderId="63" xfId="0" applyNumberFormat="1" applyFont="1" applyFill="1" applyBorder="1" applyAlignment="1">
      <alignment horizontal="center" vertical="center" wrapText="1"/>
    </xf>
    <xf numFmtId="167" fontId="35" fillId="0" borderId="26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center" wrapText="1"/>
    </xf>
    <xf numFmtId="167" fontId="35" fillId="0" borderId="80" xfId="0" applyNumberFormat="1" applyFont="1" applyFill="1" applyBorder="1" applyAlignment="1">
      <alignment horizontal="center" vertical="center" wrapText="1"/>
    </xf>
    <xf numFmtId="167" fontId="35" fillId="0" borderId="7" xfId="0" applyNumberFormat="1" applyFont="1" applyFill="1" applyBorder="1" applyAlignment="1">
      <alignment horizontal="center" vertical="center" wrapText="1"/>
    </xf>
    <xf numFmtId="167" fontId="35" fillId="0" borderId="47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7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166" fontId="8" fillId="0" borderId="67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 indent="5"/>
    </xf>
    <xf numFmtId="0" fontId="32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5"/>
    </xf>
    <xf numFmtId="49" fontId="32" fillId="0" borderId="23" xfId="0" applyNumberFormat="1" applyFont="1" applyFill="1" applyBorder="1" applyAlignment="1">
      <alignment horizontal="left" vertical="center" wrapText="1" indent="5"/>
    </xf>
    <xf numFmtId="0" fontId="32" fillId="0" borderId="23" xfId="0" applyNumberFormat="1" applyFont="1" applyFill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center" wrapText="1" indent="7"/>
    </xf>
    <xf numFmtId="0" fontId="31" fillId="0" borderId="14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left" vertical="center" wrapText="1"/>
    </xf>
    <xf numFmtId="0" fontId="75" fillId="0" borderId="67" xfId="0" applyNumberFormat="1" applyFont="1" applyFill="1" applyBorder="1" applyAlignment="1">
      <alignment horizontal="center" vertical="center"/>
    </xf>
    <xf numFmtId="3" fontId="75" fillId="0" borderId="67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166" fontId="81" fillId="0" borderId="0" xfId="0" applyNumberFormat="1" applyFont="1" applyFill="1"/>
    <xf numFmtId="0" fontId="81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 wrapText="1"/>
    </xf>
    <xf numFmtId="3" fontId="8" fillId="0" borderId="40" xfId="0" applyNumberFormat="1" applyFont="1" applyFill="1" applyBorder="1" applyAlignment="1">
      <alignment horizontal="center"/>
    </xf>
    <xf numFmtId="0" fontId="8" fillId="0" borderId="1" xfId="0" applyFont="1" applyFill="1" applyBorder="1"/>
    <xf numFmtId="49" fontId="8" fillId="0" borderId="32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2" fontId="53" fillId="0" borderId="71" xfId="0" applyNumberFormat="1" applyFont="1" applyFill="1" applyBorder="1" applyAlignment="1">
      <alignment horizontal="center" vertical="center" wrapText="1"/>
    </xf>
    <xf numFmtId="2" fontId="53" fillId="0" borderId="7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3" fillId="0" borderId="55" xfId="0" applyNumberFormat="1" applyFont="1" applyFill="1" applyBorder="1" applyAlignment="1">
      <alignment horizontal="center" vertical="center" wrapText="1"/>
    </xf>
    <xf numFmtId="2" fontId="53" fillId="0" borderId="5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justify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47" fillId="0" borderId="7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34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66" xfId="0" applyFont="1" applyFill="1" applyBorder="1" applyAlignment="1">
      <alignment horizontal="center" vertical="center" textRotation="90"/>
    </xf>
    <xf numFmtId="0" fontId="38" fillId="0" borderId="29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167" fontId="38" fillId="0" borderId="20" xfId="0" applyNumberFormat="1" applyFont="1" applyFill="1" applyBorder="1" applyAlignment="1">
      <alignment horizontal="center"/>
    </xf>
    <xf numFmtId="167" fontId="38" fillId="0" borderId="19" xfId="0" applyNumberFormat="1" applyFont="1" applyFill="1" applyBorder="1" applyAlignment="1">
      <alignment horizontal="center"/>
    </xf>
    <xf numFmtId="167" fontId="38" fillId="0" borderId="16" xfId="0" applyNumberFormat="1" applyFont="1" applyFill="1" applyBorder="1" applyAlignment="1">
      <alignment horizontal="center"/>
    </xf>
    <xf numFmtId="167" fontId="38" fillId="0" borderId="43" xfId="0" applyNumberFormat="1" applyFont="1" applyFill="1" applyBorder="1" applyAlignment="1">
      <alignment horizontal="center"/>
    </xf>
    <xf numFmtId="0" fontId="38" fillId="0" borderId="29" xfId="0" applyFont="1" applyFill="1" applyBorder="1" applyAlignment="1">
      <alignment horizontal="left" wrapText="1"/>
    </xf>
    <xf numFmtId="0" fontId="51" fillId="0" borderId="29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left"/>
    </xf>
    <xf numFmtId="0" fontId="51" fillId="0" borderId="57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1" fillId="0" borderId="61" xfId="0" applyFont="1" applyFill="1" applyBorder="1" applyAlignment="1">
      <alignment horizontal="left"/>
    </xf>
    <xf numFmtId="167" fontId="51" fillId="0" borderId="53" xfId="0" applyNumberFormat="1" applyFont="1" applyFill="1" applyBorder="1" applyAlignment="1">
      <alignment horizontal="center"/>
    </xf>
    <xf numFmtId="167" fontId="51" fillId="0" borderId="61" xfId="0" applyNumberFormat="1" applyFont="1" applyFill="1" applyBorder="1" applyAlignment="1">
      <alignment horizontal="center"/>
    </xf>
    <xf numFmtId="167" fontId="51" fillId="0" borderId="13" xfId="0" applyNumberFormat="1" applyFont="1" applyFill="1" applyBorder="1" applyAlignment="1">
      <alignment horizontal="center"/>
    </xf>
    <xf numFmtId="167" fontId="51" fillId="0" borderId="41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76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 wrapText="1"/>
    </xf>
    <xf numFmtId="0" fontId="51" fillId="0" borderId="58" xfId="0" applyFont="1" applyFill="1" applyBorder="1" applyAlignment="1">
      <alignment horizontal="center"/>
    </xf>
    <xf numFmtId="0" fontId="51" fillId="0" borderId="62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0" fontId="51" fillId="0" borderId="62" xfId="0" applyFont="1" applyFill="1" applyBorder="1" applyAlignment="1">
      <alignment horizontal="center" wrapText="1"/>
    </xf>
    <xf numFmtId="168" fontId="51" fillId="0" borderId="29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7" fontId="38" fillId="0" borderId="43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/>
    </xf>
    <xf numFmtId="168" fontId="51" fillId="0" borderId="66" xfId="0" applyNumberFormat="1" applyFont="1" applyFill="1" applyBorder="1" applyAlignment="1">
      <alignment horizontal="left" vertical="top" wrapText="1"/>
    </xf>
    <xf numFmtId="168" fontId="51" fillId="0" borderId="69" xfId="0" applyNumberFormat="1" applyFont="1" applyFill="1" applyBorder="1" applyAlignment="1">
      <alignment horizontal="left" vertical="top" wrapText="1"/>
    </xf>
    <xf numFmtId="167" fontId="38" fillId="0" borderId="75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38" fillId="0" borderId="69" xfId="0" applyNumberFormat="1" applyFont="1" applyFill="1" applyBorder="1" applyAlignment="1">
      <alignment horizontal="center"/>
    </xf>
    <xf numFmtId="167" fontId="38" fillId="0" borderId="45" xfId="0" applyNumberFormat="1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left" vertical="center" wrapText="1"/>
    </xf>
    <xf numFmtId="0" fontId="51" fillId="0" borderId="73" xfId="0" applyFont="1" applyFill="1" applyBorder="1" applyAlignment="1">
      <alignment horizontal="left" vertical="center" wrapText="1"/>
    </xf>
    <xf numFmtId="49" fontId="51" fillId="0" borderId="51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73" xfId="0" applyNumberFormat="1" applyFont="1" applyFill="1" applyBorder="1" applyAlignment="1">
      <alignment horizontal="center" vertical="center"/>
    </xf>
    <xf numFmtId="49" fontId="51" fillId="0" borderId="5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8" fontId="51" fillId="0" borderId="57" xfId="0" applyNumberFormat="1" applyFont="1" applyFill="1" applyBorder="1" applyAlignment="1">
      <alignment horizontal="left" vertical="top" wrapText="1"/>
    </xf>
    <xf numFmtId="168" fontId="51" fillId="0" borderId="61" xfId="0" applyNumberFormat="1" applyFont="1" applyFill="1" applyBorder="1" applyAlignment="1">
      <alignment horizontal="left" vertical="top" wrapText="1"/>
    </xf>
    <xf numFmtId="167" fontId="38" fillId="0" borderId="53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1" xfId="0" applyNumberFormat="1" applyFont="1" applyFill="1" applyBorder="1" applyAlignment="1">
      <alignment horizontal="center" vertical="center"/>
    </xf>
    <xf numFmtId="167" fontId="38" fillId="0" borderId="41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63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1" xfId="0" applyNumberFormat="1" applyFont="1" applyFill="1" applyBorder="1" applyAlignment="1">
      <alignment vertical="center" wrapText="1"/>
    </xf>
    <xf numFmtId="168" fontId="51" fillId="0" borderId="77" xfId="0" applyNumberFormat="1" applyFont="1" applyFill="1" applyBorder="1" applyAlignment="1">
      <alignment vertical="center" wrapText="1"/>
    </xf>
    <xf numFmtId="167" fontId="38" fillId="0" borderId="62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9" xfId="0" applyNumberFormat="1" applyFont="1" applyFill="1" applyBorder="1" applyAlignment="1">
      <alignment horizontal="center" vertical="center"/>
    </xf>
    <xf numFmtId="172" fontId="38" fillId="0" borderId="26" xfId="1" applyNumberFormat="1" applyFont="1" applyFill="1" applyBorder="1" applyAlignment="1">
      <alignment horizontal="center" vertical="center"/>
    </xf>
    <xf numFmtId="172" fontId="38" fillId="0" borderId="8" xfId="1" applyNumberFormat="1" applyFont="1" applyFill="1" applyBorder="1" applyAlignment="1">
      <alignment horizontal="center" vertical="center"/>
    </xf>
    <xf numFmtId="172" fontId="38" fillId="0" borderId="56" xfId="1" applyNumberFormat="1" applyFont="1" applyFill="1" applyBorder="1" applyAlignment="1">
      <alignment horizontal="center" vertical="center"/>
    </xf>
    <xf numFmtId="172" fontId="38" fillId="0" borderId="18" xfId="1" applyNumberFormat="1" applyFont="1" applyFill="1" applyBorder="1" applyAlignment="1">
      <alignment horizontal="center" vertical="center"/>
    </xf>
    <xf numFmtId="172" fontId="38" fillId="0" borderId="68" xfId="1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1" fontId="51" fillId="0" borderId="78" xfId="0" applyNumberFormat="1" applyFont="1" applyFill="1" applyBorder="1" applyAlignment="1">
      <alignment horizontal="center" vertical="center"/>
    </xf>
    <xf numFmtId="1" fontId="51" fillId="0" borderId="70" xfId="0" applyNumberFormat="1" applyFont="1" applyFill="1" applyBorder="1" applyAlignment="1">
      <alignment horizontal="center" vertical="center"/>
    </xf>
    <xf numFmtId="1" fontId="51" fillId="0" borderId="74" xfId="0" applyNumberFormat="1" applyFont="1" applyFill="1" applyBorder="1" applyAlignment="1">
      <alignment horizontal="center" vertical="center"/>
    </xf>
    <xf numFmtId="1" fontId="51" fillId="0" borderId="25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66" xfId="0" applyFont="1" applyFill="1" applyBorder="1" applyAlignment="1">
      <alignment horizontal="left"/>
    </xf>
    <xf numFmtId="0" fontId="51" fillId="0" borderId="54" xfId="0" applyFont="1" applyFill="1" applyBorder="1" applyAlignment="1">
      <alignment horizontal="left"/>
    </xf>
    <xf numFmtId="0" fontId="51" fillId="0" borderId="69" xfId="0" applyFont="1" applyFill="1" applyBorder="1" applyAlignment="1">
      <alignment horizontal="left"/>
    </xf>
    <xf numFmtId="0" fontId="44" fillId="0" borderId="9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166" fontId="38" fillId="0" borderId="75" xfId="0" applyNumberFormat="1" applyFont="1" applyFill="1" applyBorder="1" applyAlignment="1">
      <alignment horizontal="center"/>
    </xf>
    <xf numFmtId="166" fontId="38" fillId="0" borderId="54" xfId="0" applyNumberFormat="1" applyFont="1" applyFill="1" applyBorder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 wrapText="1"/>
    </xf>
    <xf numFmtId="0" fontId="44" fillId="0" borderId="5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166" fontId="38" fillId="0" borderId="53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1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167" fontId="38" fillId="0" borderId="78" xfId="0" applyNumberFormat="1" applyFont="1" applyFill="1" applyBorder="1" applyAlignment="1">
      <alignment horizontal="center" vertical="center"/>
    </xf>
    <xf numFmtId="167" fontId="38" fillId="0" borderId="72" xfId="0" applyNumberFormat="1" applyFont="1" applyFill="1" applyBorder="1" applyAlignment="1">
      <alignment horizontal="center" vertical="center"/>
    </xf>
    <xf numFmtId="167" fontId="38" fillId="0" borderId="47" xfId="0" applyNumberFormat="1" applyFont="1" applyFill="1" applyBorder="1" applyAlignment="1">
      <alignment horizontal="center" vertical="center"/>
    </xf>
    <xf numFmtId="167" fontId="38" fillId="0" borderId="30" xfId="0" applyNumberFormat="1" applyFont="1" applyFill="1" applyBorder="1" applyAlignment="1">
      <alignment horizontal="center" vertical="center"/>
    </xf>
    <xf numFmtId="167" fontId="38" fillId="0" borderId="40" xfId="0" applyNumberFormat="1" applyFont="1" applyFill="1" applyBorder="1" applyAlignment="1">
      <alignment horizontal="center" vertical="center"/>
    </xf>
    <xf numFmtId="172" fontId="38" fillId="0" borderId="37" xfId="1" applyNumberFormat="1" applyFont="1" applyFill="1" applyBorder="1" applyAlignment="1">
      <alignment horizontal="center" vertical="center"/>
    </xf>
    <xf numFmtId="172" fontId="38" fillId="0" borderId="47" xfId="1" applyNumberFormat="1" applyFont="1" applyFill="1" applyBorder="1" applyAlignment="1">
      <alignment horizontal="center" vertical="center"/>
    </xf>
    <xf numFmtId="172" fontId="38" fillId="0" borderId="30" xfId="1" applyNumberFormat="1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left"/>
    </xf>
    <xf numFmtId="0" fontId="38" fillId="0" borderId="9" xfId="0" applyFont="1" applyFill="1" applyBorder="1" applyAlignment="1">
      <alignment horizontal="left"/>
    </xf>
    <xf numFmtId="0" fontId="38" fillId="0" borderId="77" xfId="0" applyFont="1" applyFill="1" applyBorder="1" applyAlignment="1">
      <alignment horizontal="left"/>
    </xf>
    <xf numFmtId="167" fontId="38" fillId="0" borderId="56" xfId="0" applyNumberFormat="1" applyFont="1" applyFill="1" applyBorder="1" applyAlignment="1">
      <alignment horizontal="center"/>
    </xf>
    <xf numFmtId="167" fontId="38" fillId="0" borderId="77" xfId="0" applyNumberFormat="1" applyFont="1" applyFill="1" applyBorder="1" applyAlignment="1">
      <alignment horizontal="center"/>
    </xf>
    <xf numFmtId="167" fontId="38" fillId="0" borderId="9" xfId="0" applyNumberFormat="1" applyFont="1" applyFill="1" applyBorder="1" applyAlignment="1">
      <alignment horizontal="center"/>
    </xf>
    <xf numFmtId="167" fontId="38" fillId="0" borderId="40" xfId="0" applyNumberFormat="1" applyFont="1" applyFill="1" applyBorder="1" applyAlignment="1">
      <alignment horizontal="center"/>
    </xf>
    <xf numFmtId="0" fontId="38" fillId="0" borderId="33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167" fontId="38" fillId="0" borderId="25" xfId="0" applyNumberFormat="1" applyFont="1" applyFill="1" applyBorder="1" applyAlignment="1">
      <alignment horizontal="center"/>
    </xf>
    <xf numFmtId="167" fontId="38" fillId="0" borderId="35" xfId="0" applyNumberFormat="1" applyFont="1" applyFill="1" applyBorder="1" applyAlignment="1">
      <alignment horizontal="center"/>
    </xf>
    <xf numFmtId="167" fontId="38" fillId="0" borderId="21" xfId="0" applyNumberFormat="1" applyFont="1" applyFill="1" applyBorder="1" applyAlignment="1">
      <alignment horizontal="center"/>
    </xf>
    <xf numFmtId="167" fontId="38" fillId="0" borderId="48" xfId="0" applyNumberFormat="1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6" fillId="0" borderId="5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8" fillId="0" borderId="9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167" fontId="35" fillId="0" borderId="57" xfId="0" applyNumberFormat="1" applyFont="1" applyFill="1" applyBorder="1" applyAlignment="1">
      <alignment horizontal="center" vertical="center"/>
    </xf>
    <xf numFmtId="167" fontId="35" fillId="0" borderId="41" xfId="0" applyNumberFormat="1" applyFont="1" applyFill="1" applyBorder="1" applyAlignment="1">
      <alignment horizontal="center" vertical="center"/>
    </xf>
    <xf numFmtId="2" fontId="35" fillId="0" borderId="57" xfId="0" applyNumberFormat="1" applyFont="1" applyFill="1" applyBorder="1" applyAlignment="1">
      <alignment horizontal="center" vertical="center"/>
    </xf>
    <xf numFmtId="2" fontId="35" fillId="0" borderId="41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167" fontId="35" fillId="0" borderId="2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43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35" fillId="0" borderId="54" xfId="0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horizontal="center" vertical="top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167" fontId="35" fillId="0" borderId="66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/>
    </xf>
    <xf numFmtId="2" fontId="35" fillId="0" borderId="66" xfId="0" applyNumberFormat="1" applyFont="1" applyFill="1" applyBorder="1" applyAlignment="1">
      <alignment horizontal="center" vertical="center"/>
    </xf>
    <xf numFmtId="2" fontId="35" fillId="0" borderId="45" xfId="0" applyNumberFormat="1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35" fillId="0" borderId="70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 vertical="top" wrapText="1"/>
    </xf>
    <xf numFmtId="0" fontId="35" fillId="0" borderId="59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35" fillId="0" borderId="68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49" fontId="35" fillId="0" borderId="80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2" fontId="45" fillId="0" borderId="7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2" fontId="45" fillId="0" borderId="59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 wrapText="1"/>
    </xf>
    <xf numFmtId="49" fontId="35" fillId="0" borderId="79" xfId="0" applyNumberFormat="1" applyFont="1" applyFill="1" applyBorder="1" applyAlignment="1">
      <alignment horizontal="center" vertical="center" wrapText="1"/>
    </xf>
    <xf numFmtId="2" fontId="45" fillId="0" borderId="79" xfId="0" applyNumberFormat="1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2" fontId="35" fillId="0" borderId="7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1848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7747353048557872E-2"/>
                  <c:y val="4.1969330104923333E-2"/>
                </c:manualLayout>
              </c:layout>
              <c:showVal val="1"/>
            </c:dLbl>
            <c:dLbl>
              <c:idx val="1"/>
              <c:layout>
                <c:manualLayout>
                  <c:x val="-2.6286966046002218E-2"/>
                  <c:y val="3.5512510088781278E-2"/>
                </c:manualLayout>
              </c:layout>
              <c:showVal val="1"/>
            </c:dLbl>
            <c:dLbl>
              <c:idx val="2"/>
              <c:layout>
                <c:manualLayout>
                  <c:x val="-3.8353349527125623E-2"/>
                  <c:y val="3.0943705136273255E-2"/>
                </c:manualLayout>
              </c:layout>
              <c:showVal val="1"/>
            </c:dLbl>
            <c:dLbl>
              <c:idx val="3"/>
              <c:layout>
                <c:manualLayout>
                  <c:x val="-5.5023106022862719E-4"/>
                  <c:y val="-8.0426496395553278E-3"/>
                </c:manualLayout>
              </c:layout>
              <c:showVal val="1"/>
            </c:dLbl>
            <c:dLbl>
              <c:idx val="4"/>
              <c:layout>
                <c:manualLayout>
                  <c:x val="-7.7425336685471274E-2"/>
                  <c:y val="-1.3870137577832021E-2"/>
                </c:manualLayout>
              </c:layout>
              <c:showVal val="1"/>
            </c:dLbl>
            <c:dLbl>
              <c:idx val="5"/>
              <c:layout>
                <c:manualLayout>
                  <c:x val="1.4676549527505555E-2"/>
                  <c:y val="-1.40905486229426E-2"/>
                </c:manualLayout>
              </c:layout>
              <c:showVal val="1"/>
            </c:dLbl>
            <c:dLbl>
              <c:idx val="6"/>
              <c:layout>
                <c:manualLayout>
                  <c:x val="1.7693141137651709E-2"/>
                  <c:y val="-1.646922789622058E-2"/>
                </c:manualLayout>
              </c:layout>
              <c:showVal val="1"/>
            </c:dLbl>
            <c:dLbl>
              <c:idx val="7"/>
              <c:layout>
                <c:manualLayout>
                  <c:x val="-8.8031268991018014E-2"/>
                  <c:y val="3.8392861710999615E-4"/>
                </c:manualLayout>
              </c:layout>
              <c:showVal val="1"/>
            </c:dLbl>
            <c:dLbl>
              <c:idx val="8"/>
              <c:layout>
                <c:manualLayout>
                  <c:x val="-4.3522053600557366E-3"/>
                  <c:y val="-1.49652346088317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диаграмма!$AB$21:$AJ$21</c:f>
              <c:strCache>
                <c:ptCount val="9"/>
                <c:pt idx="0">
                  <c:v>1 кв. 2010</c:v>
                </c:pt>
                <c:pt idx="1">
                  <c:v>2 кв. 2010</c:v>
                </c:pt>
                <c:pt idx="2">
                  <c:v>3 кв. 2010</c:v>
                </c:pt>
                <c:pt idx="3">
                  <c:v>4 кв. 2010</c:v>
                </c:pt>
                <c:pt idx="4">
                  <c:v>1 кв. 2011</c:v>
                </c:pt>
                <c:pt idx="5">
                  <c:v>2 кв. 2011</c:v>
                </c:pt>
                <c:pt idx="6">
                  <c:v>3 кв. 2011</c:v>
                </c:pt>
                <c:pt idx="7">
                  <c:v>4 кв. 2011</c:v>
                </c:pt>
                <c:pt idx="8">
                  <c:v>1 кв. 2012</c:v>
                </c:pt>
              </c:strCache>
            </c:strRef>
          </c:cat>
          <c:val>
            <c:numRef>
              <c:f>диаграмма!$AB$22:$AJ$22</c:f>
              <c:numCache>
                <c:formatCode>#,##0</c:formatCode>
                <c:ptCount val="9"/>
                <c:pt idx="0">
                  <c:v>855</c:v>
                </c:pt>
                <c:pt idx="1">
                  <c:v>976</c:v>
                </c:pt>
                <c:pt idx="2">
                  <c:v>1392</c:v>
                </c:pt>
                <c:pt idx="3">
                  <c:v>1125</c:v>
                </c:pt>
                <c:pt idx="4">
                  <c:v>2202</c:v>
                </c:pt>
                <c:pt idx="5">
                  <c:v>2004</c:v>
                </c:pt>
                <c:pt idx="6">
                  <c:v>2503</c:v>
                </c:pt>
                <c:pt idx="7">
                  <c:v>2952</c:v>
                </c:pt>
                <c:pt idx="8">
                  <c:v>2754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802694006329597E-2"/>
                  <c:y val="-3.1573012437772857E-2"/>
                </c:manualLayout>
              </c:layout>
              <c:showVal val="1"/>
            </c:dLbl>
            <c:dLbl>
              <c:idx val="1"/>
              <c:layout>
                <c:manualLayout>
                  <c:x val="-8.336267780224435E-2"/>
                  <c:y val="-1.7237085130440567E-2"/>
                </c:manualLayout>
              </c:layout>
              <c:showVal val="1"/>
            </c:dLbl>
            <c:dLbl>
              <c:idx val="2"/>
              <c:layout>
                <c:manualLayout>
                  <c:x val="-8.4498175140221066E-2"/>
                  <c:y val="-4.8709408399972886E-3"/>
                </c:manualLayout>
              </c:layout>
              <c:showVal val="1"/>
            </c:dLbl>
            <c:dLbl>
              <c:idx val="3"/>
              <c:layout>
                <c:manualLayout>
                  <c:x val="-3.0668127053669256E-2"/>
                  <c:y val="-3.5512510088781278E-2"/>
                </c:manualLayout>
              </c:layout>
              <c:showVal val="1"/>
            </c:dLbl>
            <c:dLbl>
              <c:idx val="4"/>
              <c:layout>
                <c:manualLayout>
                  <c:x val="-3.2176462533279056E-2"/>
                  <c:y val="2.8206064885164212E-2"/>
                </c:manualLayout>
              </c:layout>
              <c:showVal val="1"/>
            </c:dLbl>
            <c:dLbl>
              <c:idx val="5"/>
              <c:layout>
                <c:manualLayout>
                  <c:x val="-5.1832169669263947E-2"/>
                  <c:y val="-3.4662860124940541E-2"/>
                </c:manualLayout>
              </c:layout>
              <c:showVal val="1"/>
            </c:dLbl>
            <c:dLbl>
              <c:idx val="6"/>
              <c:layout>
                <c:manualLayout>
                  <c:x val="-4.534924287900672E-2"/>
                  <c:y val="-4.1969330104923333E-2"/>
                </c:manualLayout>
              </c:layout>
              <c:showVal val="1"/>
            </c:dLbl>
            <c:dLbl>
              <c:idx val="7"/>
              <c:layout>
                <c:manualLayout>
                  <c:x val="-1.9147043282981707E-3"/>
                  <c:y val="-7.5518922707761048E-3"/>
                </c:manualLayout>
              </c:layout>
              <c:showVal val="1"/>
            </c:dLbl>
            <c:dLbl>
              <c:idx val="8"/>
              <c:layout>
                <c:manualLayout>
                  <c:x val="-4.3811610076670334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диаграмма!$AB$21:$AJ$21</c:f>
              <c:strCache>
                <c:ptCount val="9"/>
                <c:pt idx="0">
                  <c:v>1 кв. 2010</c:v>
                </c:pt>
                <c:pt idx="1">
                  <c:v>2 кв. 2010</c:v>
                </c:pt>
                <c:pt idx="2">
                  <c:v>3 кв. 2010</c:v>
                </c:pt>
                <c:pt idx="3">
                  <c:v>4 кв. 2010</c:v>
                </c:pt>
                <c:pt idx="4">
                  <c:v>1 кв. 2011</c:v>
                </c:pt>
                <c:pt idx="5">
                  <c:v>2 кв. 2011</c:v>
                </c:pt>
                <c:pt idx="6">
                  <c:v>3 кв. 2011</c:v>
                </c:pt>
                <c:pt idx="7">
                  <c:v>4 кв. 2011</c:v>
                </c:pt>
                <c:pt idx="8">
                  <c:v>1 кв. 2012</c:v>
                </c:pt>
              </c:strCache>
            </c:strRef>
          </c:cat>
          <c:val>
            <c:numRef>
              <c:f>диаграмма!$AB$23:$AJ$23</c:f>
              <c:numCache>
                <c:formatCode>#,##0</c:formatCode>
                <c:ptCount val="9"/>
                <c:pt idx="0">
                  <c:v>1256</c:v>
                </c:pt>
                <c:pt idx="1">
                  <c:v>1748</c:v>
                </c:pt>
                <c:pt idx="2">
                  <c:v>2311</c:v>
                </c:pt>
                <c:pt idx="3">
                  <c:v>1681</c:v>
                </c:pt>
                <c:pt idx="4">
                  <c:v>1486</c:v>
                </c:pt>
                <c:pt idx="5">
                  <c:v>2039</c:v>
                </c:pt>
                <c:pt idx="6">
                  <c:v>2667</c:v>
                </c:pt>
                <c:pt idx="7">
                  <c:v>2687</c:v>
                </c:pt>
                <c:pt idx="8">
                  <c:v>2181</c:v>
                </c:pt>
              </c:numCache>
            </c:numRef>
          </c:val>
        </c:ser>
        <c:marker val="1"/>
        <c:axId val="61062528"/>
        <c:axId val="61072512"/>
      </c:lineChart>
      <c:catAx>
        <c:axId val="6106252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072512"/>
        <c:crosses val="autoZero"/>
        <c:auto val="1"/>
        <c:lblAlgn val="ctr"/>
        <c:lblOffset val="100"/>
      </c:catAx>
      <c:valAx>
        <c:axId val="61072512"/>
        <c:scaling>
          <c:orientation val="minMax"/>
        </c:scaling>
        <c:axPos val="l"/>
        <c:majorGridlines/>
        <c:numFmt formatCode="#,##0" sourceLinked="1"/>
        <c:tickLblPos val="nextTo"/>
        <c:crossAx val="6106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76067688878661"/>
          <c:y val="0.90339958967117462"/>
          <c:w val="0.25847853047062136"/>
          <c:h val="8.1005868418494872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166720"/>
        <c:axId val="65197184"/>
        <c:axId val="0"/>
      </c:bar3DChart>
      <c:catAx>
        <c:axId val="651667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197184"/>
        <c:crosses val="autoZero"/>
        <c:auto val="1"/>
        <c:lblAlgn val="ctr"/>
        <c:lblOffset val="100"/>
        <c:tickLblSkip val="1"/>
        <c:tickMarkSkip val="1"/>
      </c:catAx>
      <c:valAx>
        <c:axId val="65197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16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023552"/>
        <c:axId val="64094976"/>
        <c:axId val="0"/>
      </c:bar3DChart>
      <c:catAx>
        <c:axId val="64023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094976"/>
        <c:crosses val="autoZero"/>
        <c:auto val="1"/>
        <c:lblAlgn val="ctr"/>
        <c:lblOffset val="100"/>
        <c:tickLblSkip val="1"/>
        <c:tickMarkSkip val="1"/>
      </c:catAx>
      <c:valAx>
        <c:axId val="6409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02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197"/>
          <c:y val="0.16464895065207241"/>
          <c:w val="0.88353500283850561"/>
          <c:h val="0.64164648910414812"/>
        </c:manualLayout>
      </c:layout>
      <c:lineChart>
        <c:grouping val="standard"/>
        <c:ser>
          <c:idx val="0"/>
          <c:order val="0"/>
          <c:tx>
            <c:strRef>
              <c:f>диаграмма!$B$95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041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2.433790220666861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1E-2"/>
                  <c:y val="-2.995104704922525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952197586729552E-2"/>
                  <c:y val="-3.604755915148218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810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06044961428341E-2"/>
                  <c:y val="-2.190593554528149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662082546677641E-2"/>
                  <c:y val="-3.40697239597497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895685613975062E-2"/>
                  <c:y val="-3.508719744356848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диаграмма!$B$96:$B$107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1"/>
          <c:order val="1"/>
          <c:tx>
            <c:strRef>
              <c:f>диаграмма!$C$95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63080590685009E-2"/>
                  <c:y val="-3.87834851781343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85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553418228753452E-2"/>
                  <c:y val="-4.007750883872722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67198303463912E-2"/>
                  <c:y val="-4.02570029915692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797606150226742E-2"/>
                  <c:y val="-3.92048545009518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7083E-2"/>
                  <c:y val="-3.075537122654364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-2.97758022844714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175999360391E-2"/>
                  <c:y val="-3.945624830024480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3.971329509737208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диаграмма!$C$96:$C$107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2"/>
          <c:order val="2"/>
          <c:tx>
            <c:strRef>
              <c:f>диаграмма!$D$95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73370024790245E-2"/>
                  <c:y val="-3.70879793309764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80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461095874744182E-2"/>
                  <c:y val="-4.753766381178413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диаграмма!$D$96:$D$107</c:f>
              <c:numCache>
                <c:formatCode>0.0</c:formatCode>
                <c:ptCount val="12"/>
                <c:pt idx="0">
                  <c:v>8043</c:v>
                </c:pt>
                <c:pt idx="1">
                  <c:v>8222.0300000000007</c:v>
                </c:pt>
                <c:pt idx="2">
                  <c:v>8456.5499999999993</c:v>
                </c:pt>
              </c:numCache>
            </c:numRef>
          </c:val>
        </c:ser>
        <c:dLbls>
          <c:showVal val="1"/>
        </c:dLbls>
        <c:marker val="1"/>
        <c:axId val="64142720"/>
        <c:axId val="64185472"/>
      </c:lineChart>
      <c:catAx>
        <c:axId val="64142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85472"/>
        <c:crosses val="autoZero"/>
        <c:auto val="1"/>
        <c:lblAlgn val="ctr"/>
        <c:lblOffset val="100"/>
        <c:tickLblSkip val="1"/>
        <c:tickMarkSkip val="1"/>
      </c:catAx>
      <c:valAx>
        <c:axId val="64185472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4272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2011"/>
          <c:y val="0.9128326944743419"/>
          <c:w val="0.28514088927952147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176"/>
          <c:w val="0.87087172218288889"/>
          <c:h val="0.65639810426543133"/>
        </c:manualLayout>
      </c:layout>
      <c:lineChart>
        <c:grouping val="standard"/>
        <c:ser>
          <c:idx val="1"/>
          <c:order val="0"/>
          <c:tx>
            <c:strRef>
              <c:f>диаграмма!$E$95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30156308179856E-2"/>
                  <c:y val="2.52521946277782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60501402510412E-2"/>
                  <c:y val="2.91114430080958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863479116210752E-2"/>
                  <c:y val="3.55586067272115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343754034483879E-2"/>
                  <c:y val="3.603939554520759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023975974943861E-2"/>
                  <c:y val="2.69433661247903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02834893326456E-2"/>
                  <c:y val="3.688793967387935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843769160927892E-2"/>
                  <c:y val="2.344410062822314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8900990342734E-2"/>
                  <c:y val="3.04106097842574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747705373727255E-2"/>
                  <c:y val="-3.47338574057563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4469E-2"/>
                  <c:y val="-3.115978818372468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9267550489660907E-2"/>
                  <c:y val="-3.249646318813203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диаграмма!$E$96:$E$107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2"/>
          <c:order val="1"/>
          <c:tx>
            <c:strRef>
              <c:f>диаграмма!$F$95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087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04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5842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диаграмма!$F$96:$F$107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3"/>
          <c:order val="2"/>
          <c:tx>
            <c:strRef>
              <c:f>диаграмма!$G$95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2283344913398E-2"/>
                  <c:y val="-2.91251266318303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5664592914339622E-3"/>
                  <c:y val="-9.7717656834570496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707643660706E-2"/>
                  <c:y val="-4.50445658157616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5108313001024838E-2"/>
                  <c:y val="-3.624670602886546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60177101953E-2"/>
                  <c:y val="-4.193086420238469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580861337996922E-2"/>
                  <c:y val="-3.53868983773909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8879E-2"/>
                  <c:y val="-3.62739728181725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диаграмма!$G$96:$G$107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</c:numCache>
            </c:numRef>
          </c:val>
        </c:ser>
        <c:dLbls>
          <c:showVal val="1"/>
        </c:dLbls>
        <c:marker val="1"/>
        <c:axId val="64818560"/>
        <c:axId val="64705664"/>
      </c:lineChart>
      <c:catAx>
        <c:axId val="64818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705664"/>
        <c:crosses val="autoZero"/>
        <c:auto val="1"/>
        <c:lblAlgn val="ctr"/>
        <c:lblOffset val="100"/>
        <c:tickLblSkip val="1"/>
        <c:tickMarkSkip val="1"/>
      </c:catAx>
      <c:valAx>
        <c:axId val="64705664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81856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6756"/>
          <c:y val="0.9344093454470882"/>
          <c:w val="0.31331349188617702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6334080"/>
        <c:axId val="66356352"/>
        <c:axId val="0"/>
      </c:bar3DChart>
      <c:catAx>
        <c:axId val="66334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356352"/>
        <c:crosses val="autoZero"/>
        <c:auto val="1"/>
        <c:lblAlgn val="ctr"/>
        <c:lblOffset val="100"/>
        <c:tickLblSkip val="1"/>
        <c:tickMarkSkip val="1"/>
      </c:catAx>
      <c:valAx>
        <c:axId val="6635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33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6481536"/>
        <c:axId val="66491520"/>
        <c:axId val="0"/>
      </c:bar3DChart>
      <c:catAx>
        <c:axId val="66481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491520"/>
        <c:crosses val="autoZero"/>
        <c:auto val="1"/>
        <c:lblAlgn val="ctr"/>
        <c:lblOffset val="100"/>
        <c:tickLblSkip val="1"/>
        <c:tickMarkSkip val="1"/>
      </c:catAx>
      <c:valAx>
        <c:axId val="6649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48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6137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диаграмма!$K$95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79957E-2"/>
                  <c:y val="-3.757791198859642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65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459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диаграмма!$K$96:$K$107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1"/>
          <c:order val="1"/>
          <c:tx>
            <c:strRef>
              <c:f>диаграмма!$L$95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74692614810666E-2"/>
                  <c:y val="-3.63746883928052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99446363212E-2"/>
                  <c:y val="-3.7589052947816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243920949685222E-2"/>
                  <c:y val="-4.33831669345025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77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914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387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673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245864285212E-2"/>
                  <c:y val="3.967186886058457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диаграмма!$L$96:$L$107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2"/>
          <c:order val="2"/>
          <c:tx>
            <c:strRef>
              <c:f>диаграмма!$M$95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25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46843808685E-2"/>
                  <c:y val="-3.61121965243467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335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270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диаграмма!$M$96:$M$107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</c:numCache>
            </c:numRef>
          </c:val>
        </c:ser>
        <c:dLbls>
          <c:showVal val="1"/>
        </c:dLbls>
        <c:marker val="1"/>
        <c:axId val="66535424"/>
        <c:axId val="66536960"/>
      </c:lineChart>
      <c:catAx>
        <c:axId val="66535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536960"/>
        <c:crosses val="autoZero"/>
        <c:auto val="1"/>
        <c:lblAlgn val="ctr"/>
        <c:lblOffset val="100"/>
        <c:tickLblSkip val="1"/>
        <c:tickMarkSkip val="1"/>
      </c:catAx>
      <c:valAx>
        <c:axId val="66536960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286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53542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568"/>
        </c:manualLayout>
      </c:layout>
      <c:lineChart>
        <c:grouping val="standard"/>
        <c:ser>
          <c:idx val="0"/>
          <c:order val="0"/>
          <c:tx>
            <c:strRef>
              <c:f>диаграмма!$H$95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10983878396E-2"/>
                  <c:y val="3.80897562881603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74605926297E-2"/>
                  <c:y val="4.15952868863220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415822537075322E-2"/>
                  <c:y val="3.905896328724764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62033092479E-2"/>
                  <c:y val="4.42250913013475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69321187294E-2"/>
                  <c:y val="-3.4303258069022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221536289271422E-2"/>
                  <c:y val="-4.543088879249039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диаграмма!$H$96:$H$107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1"/>
          <c:order val="1"/>
          <c:tx>
            <c:strRef>
              <c:f>диаграмма!$I$95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38027143401653E-2"/>
                  <c:y val="-4.370228145708298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86904318766E-2"/>
                  <c:y val="-4.49430029609260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091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3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10010053814076E-2"/>
                  <c:y val="-3.73931141400762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диаграмма!$I$96:$I$107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2"/>
          <c:order val="2"/>
          <c:tx>
            <c:strRef>
              <c:f>диаграмма!$J$95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0081283854096E-2"/>
                  <c:y val="5.10037633906017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03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212378161857646E-2"/>
                  <c:y val="-3.07764170092608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58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5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диаграмма!$J$96:$J$107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</c:numCache>
            </c:numRef>
          </c:val>
        </c:ser>
        <c:dLbls>
          <c:showVal val="1"/>
        </c:dLbls>
        <c:marker val="1"/>
        <c:axId val="66711936"/>
        <c:axId val="66713472"/>
      </c:lineChart>
      <c:catAx>
        <c:axId val="66711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713472"/>
        <c:crosses val="autoZero"/>
        <c:auto val="1"/>
        <c:lblAlgn val="ctr"/>
        <c:lblOffset val="100"/>
        <c:tickLblSkip val="1"/>
        <c:tickMarkSkip val="1"/>
      </c:catAx>
      <c:valAx>
        <c:axId val="66713472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7119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диаграмма!$Q$95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90320631338978E-2"/>
                  <c:y val="-4.41685023485952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135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8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8465288643404876E-2"/>
                  <c:y val="-4.018985655030434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3587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диаграмма!$Q$96:$Q$107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1"/>
          <c:order val="1"/>
          <c:tx>
            <c:strRef>
              <c:f>диаграмма!$R$95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832315411660711E-2"/>
                  <c:y val="4.55001545147581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8647245546252444E-2"/>
                  <c:y val="4.090723609651186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07486754410329E-2"/>
                  <c:y val="-4.338325863906429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286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6816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91307518132763E-2"/>
                  <c:y val="-4.38629679823871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диаграмма!$R$96:$R$107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2"/>
          <c:order val="2"/>
          <c:tx>
            <c:strRef>
              <c:f>диаграмма!$S$95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251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443975961993808E-2"/>
                  <c:y val="-4.15669456670187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3616462835762547E-2"/>
                  <c:y val="-2.461695194911554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754502102030323E-2"/>
                  <c:y val="-1.807566094121190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500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диаграмма!$S$96:$S$107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</c:numCache>
            </c:numRef>
          </c:val>
        </c:ser>
        <c:dLbls>
          <c:showVal val="1"/>
        </c:dLbls>
        <c:marker val="1"/>
        <c:axId val="66720512"/>
        <c:axId val="66722048"/>
      </c:lineChart>
      <c:catAx>
        <c:axId val="66720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722048"/>
        <c:crosses val="autoZero"/>
        <c:auto val="1"/>
        <c:lblAlgn val="ctr"/>
        <c:lblOffset val="100"/>
        <c:tickLblSkip val="1"/>
        <c:tickMarkSkip val="1"/>
      </c:catAx>
      <c:valAx>
        <c:axId val="66722048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70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72051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7326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05"/>
          <c:y val="7.63025341435352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59"/>
        </c:manualLayout>
      </c:layout>
      <c:lineChart>
        <c:grouping val="standard"/>
        <c:ser>
          <c:idx val="0"/>
          <c:order val="0"/>
          <c:tx>
            <c:strRef>
              <c:f>диаграмма!$N$95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039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799520277013649E-2"/>
                  <c:y val="-4.21271110322719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34029433256E-2"/>
                  <c:y val="-3.861885135564707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807413073215825E-2"/>
                  <c:y val="-4.10240591420004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653761278751E-2"/>
                  <c:y val="-4.19560019392371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4838200299238349E-2"/>
                  <c:y val="-4.0973040375728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диаграмма!$N$96:$N$107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1"/>
          <c:order val="1"/>
          <c:tx>
            <c:strRef>
              <c:f>диаграмма!$O$95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377615812676256E-2"/>
                  <c:y val="-3.882815911471190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271479528112612E-2"/>
                  <c:y val="-4.0898474486561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032202992229104E-2"/>
                  <c:y val="-4.32011214709726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01406987386E-2"/>
                  <c:y val="-4.13045315391475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518571780482E-2"/>
                  <c:y val="-3.92281985692246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792780663212625E-2"/>
                  <c:y val="-3.237127638226225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диаграмма!$O$96:$O$107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2"/>
          <c:order val="2"/>
          <c:tx>
            <c:strRef>
              <c:f>диаграмма!$P$95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8910048537835E-2"/>
                  <c:y val="-4.073128991400912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0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76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4.4934895266746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561802256160196E-2"/>
                  <c:y val="5.35107326062315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диаграмма!$A$96:$A$107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диаграмма!$P$96:$P$107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</c:numCache>
            </c:numRef>
          </c:val>
        </c:ser>
        <c:dLbls>
          <c:showVal val="1"/>
        </c:dLbls>
        <c:marker val="1"/>
        <c:axId val="66864640"/>
        <c:axId val="66866176"/>
      </c:lineChart>
      <c:catAx>
        <c:axId val="66864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866176"/>
        <c:crosses val="autoZero"/>
        <c:auto val="1"/>
        <c:lblAlgn val="ctr"/>
        <c:lblOffset val="100"/>
        <c:tickLblSkip val="1"/>
        <c:tickMarkSkip val="1"/>
      </c:catAx>
      <c:valAx>
        <c:axId val="66866176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81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86464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диаграмма!$A$7:$A$7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диаграмма!$C$6:$C$7</c:f>
              <c:numCache>
                <c:formatCode>#,##0.0</c:formatCode>
                <c:ptCount val="2"/>
                <c:pt idx="0">
                  <c:v>40.5</c:v>
                </c:pt>
                <c:pt idx="1">
                  <c:v>59.5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7060864"/>
        <c:axId val="67062400"/>
        <c:axId val="0"/>
      </c:bar3DChart>
      <c:catAx>
        <c:axId val="67060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62400"/>
        <c:crosses val="autoZero"/>
        <c:auto val="1"/>
        <c:lblAlgn val="ctr"/>
        <c:lblOffset val="100"/>
        <c:tickLblSkip val="1"/>
        <c:tickMarkSkip val="1"/>
      </c:catAx>
      <c:valAx>
        <c:axId val="6706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6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7134208"/>
        <c:axId val="67135744"/>
        <c:axId val="0"/>
      </c:bar3DChart>
      <c:catAx>
        <c:axId val="671342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135744"/>
        <c:crosses val="autoZero"/>
        <c:auto val="1"/>
        <c:lblAlgn val="ctr"/>
        <c:lblOffset val="100"/>
        <c:tickLblSkip val="1"/>
        <c:tickMarkSkip val="1"/>
      </c:catAx>
      <c:valAx>
        <c:axId val="6713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13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(2011-2012 гг.),%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2011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4.7094779819189386E-2"/>
                  <c:y val="2.7889133858267787E-2"/>
                </c:manualLayout>
              </c:layout>
              <c:showVal val="1"/>
            </c:dLbl>
            <c:dLbl>
              <c:idx val="1"/>
              <c:layout>
                <c:manualLayout>
                  <c:x val="-2.4983801267265841E-2"/>
                  <c:y val="2.7888953880764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102,</a:t>
                    </a:r>
                    <a:r>
                      <a:rPr lang="ru-RU"/>
                      <a:t>9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-9.3040642646942066E-3"/>
                  <c:y val="1.8746276715410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-6.8804263103475718E-2"/>
                  <c:y val="-1.4871541057367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4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-3.6079429465256246E-2"/>
                  <c:y val="2.46533183352080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7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-4.4722500596516487E-2"/>
                  <c:y val="2.3317705286839182E-2"/>
                </c:manualLayout>
              </c:layout>
              <c:showVal val="1"/>
            </c:dLbl>
            <c:dLbl>
              <c:idx val="6"/>
              <c:layout>
                <c:manualLayout>
                  <c:x val="-3.9637954346615795E-2"/>
                  <c:y val="-2.6939032620922461E-2"/>
                </c:manualLayout>
              </c:layout>
              <c:showVal val="1"/>
            </c:dLbl>
            <c:dLbl>
              <c:idx val="7"/>
              <c:layout>
                <c:manualLayout>
                  <c:x val="-3.9637954346615795E-2"/>
                  <c:y val="2.2396580427446581E-2"/>
                </c:manualLayout>
              </c:layout>
              <c:showVal val="1"/>
            </c:dLbl>
            <c:dLbl>
              <c:idx val="8"/>
              <c:layout>
                <c:manualLayout>
                  <c:x val="-4.2712691216628511E-2"/>
                  <c:y val="2.4682294713160881E-2"/>
                </c:manualLayout>
              </c:layout>
              <c:showVal val="1"/>
            </c:dLbl>
            <c:dLbl>
              <c:idx val="9"/>
              <c:layout>
                <c:manualLayout>
                  <c:x val="-7.410811527346961E-2"/>
                  <c:y val="-1.6000000000000021E-2"/>
                </c:manualLayout>
              </c:layout>
              <c:showVal val="1"/>
            </c:dLbl>
            <c:dLbl>
              <c:idx val="10"/>
              <c:layout>
                <c:manualLayout>
                  <c:x val="-7.9515787799252363E-2"/>
                  <c:y val="-9.1428571428571435E-3"/>
                </c:manualLayout>
              </c:layout>
              <c:showVal val="1"/>
            </c:dLbl>
            <c:dLbl>
              <c:idx val="11"/>
              <c:layout>
                <c:manualLayout>
                  <c:x val="-4.9868024072748665E-2"/>
                  <c:y val="-1.82857142857143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106,1</a:t>
                    </a:r>
                  </a:p>
                </c:rich>
              </c:tx>
              <c:showVal val="1"/>
            </c:dLbl>
            <c:numFmt formatCode="#,##0.0" sourceLinked="0"/>
            <c:txPr>
              <a:bodyPr/>
              <a:lstStyle/>
              <a:p>
                <a:pPr>
                  <a:defRPr sz="1600" b="1">
                    <a:solidFill>
                      <a:srgbClr val="0070C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'!$P$38:$AA$38</c:f>
              <c:numCache>
                <c:formatCode>General</c:formatCode>
                <c:ptCount val="12"/>
                <c:pt idx="0">
                  <c:v>101.9</c:v>
                </c:pt>
                <c:pt idx="1">
                  <c:v>102.9</c:v>
                </c:pt>
                <c:pt idx="2">
                  <c:v>103.6</c:v>
                </c:pt>
                <c:pt idx="3">
                  <c:v>104.4</c:v>
                </c:pt>
                <c:pt idx="4">
                  <c:v>104.7</c:v>
                </c:pt>
                <c:pt idx="5">
                  <c:v>104.7</c:v>
                </c:pt>
                <c:pt idx="6">
                  <c:v>105</c:v>
                </c:pt>
                <c:pt idx="7">
                  <c:v>104.7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</c:numCache>
            </c:numRef>
          </c:val>
        </c:ser>
        <c:ser>
          <c:idx val="1"/>
          <c:order val="1"/>
          <c:tx>
            <c:v>2012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2.4322702086481608E-2"/>
                  <c:y val="7.7156355455568161E-4"/>
                </c:manualLayout>
              </c:layout>
              <c:showVal val="1"/>
            </c:dLbl>
            <c:dLbl>
              <c:idx val="1"/>
              <c:layout>
                <c:manualLayout>
                  <c:x val="-1.3468013468013488E-3"/>
                  <c:y val="9.9144206974128238E-3"/>
                </c:manualLayout>
              </c:layout>
              <c:showVal val="1"/>
            </c:dLbl>
            <c:dLbl>
              <c:idx val="2"/>
              <c:layout>
                <c:manualLayout>
                  <c:x val="-2.8542644290675788E-3"/>
                  <c:y val="8.9644994375703314E-3"/>
                </c:manualLayout>
              </c:layout>
              <c:showVal val="1"/>
            </c:dLbl>
            <c:dLbl>
              <c:idx val="3"/>
              <c:layout>
                <c:manualLayout>
                  <c:x val="-5.7084610292468833E-3"/>
                  <c:y val="2.9535865960193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103,</a:t>
                    </a:r>
                    <a:r>
                      <a:rPr lang="ru-RU"/>
                      <a:t>8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-4.2813457719350833E-3"/>
                  <c:y val="3.5443039152232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4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-1.1416922058493519E-2"/>
                  <c:y val="3.2489452556213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6"/>
              <c:layout>
                <c:manualLayout>
                  <c:x val="-2.9969420403545478E-2"/>
                  <c:y val="-3.5443039152232271E-2"/>
                </c:manualLayout>
              </c:layout>
              <c:showVal val="1"/>
            </c:dLbl>
            <c:dLbl>
              <c:idx val="7"/>
              <c:layout>
                <c:manualLayout>
                  <c:x val="-4.7094803491285774E-2"/>
                  <c:y val="-4.72573855363096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105,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8"/>
              <c:layout>
                <c:manualLayout>
                  <c:x val="-3.7104996690103996E-2"/>
                  <c:y val="-3.5443039152232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</a:t>
                    </a:r>
                    <a:r>
                      <a:rPr lang="ru-RU"/>
                      <a:t>2</a:t>
                    </a:r>
                    <a:endParaRPr lang="en-US"/>
                  </a:p>
                </c:rich>
              </c:tx>
              <c:showVal val="1"/>
            </c:dLbl>
            <c:dLbl>
              <c:idx val="9"/>
              <c:layout>
                <c:manualLayout>
                  <c:x val="-3.5075885328836411E-2"/>
                  <c:y val="-3.42857142857146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</a:t>
                    </a:r>
                    <a:r>
                      <a:rPr lang="ru-RU"/>
                      <a:t>2</a:t>
                    </a:r>
                    <a:endParaRPr lang="en-US"/>
                  </a:p>
                </c:rich>
              </c:tx>
              <c:showVal val="1"/>
            </c:dLbl>
            <c:dLbl>
              <c:idx val="10"/>
              <c:layout>
                <c:manualLayout>
                  <c:x val="-4.3170320404721754E-2"/>
                  <c:y val="-2.7428571428571691E-2"/>
                </c:manualLayout>
              </c:layout>
              <c:showVal val="1"/>
            </c:dLbl>
            <c:dLbl>
              <c:idx val="11"/>
              <c:layout>
                <c:manualLayout>
                  <c:x val="-3.1028667790893801E-2"/>
                  <c:y val="-2.97142857142856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107,9</a:t>
                    </a:r>
                  </a:p>
                </c:rich>
              </c:tx>
              <c:showVal val="1"/>
            </c:dLbl>
            <c:numFmt formatCode="#,##0.0" sourceLinked="0"/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'!$P$39:$AA$39</c:f>
              <c:numCache>
                <c:formatCode>General</c:formatCode>
                <c:ptCount val="12"/>
                <c:pt idx="0">
                  <c:v>100.3</c:v>
                </c:pt>
                <c:pt idx="1">
                  <c:v>100.8</c:v>
                </c:pt>
                <c:pt idx="2">
                  <c:v>101.5</c:v>
                </c:pt>
              </c:numCache>
            </c:numRef>
          </c:val>
        </c:ser>
        <c:marker val="1"/>
        <c:axId val="67186688"/>
        <c:axId val="67188224"/>
      </c:lineChart>
      <c:catAx>
        <c:axId val="67186688"/>
        <c:scaling>
          <c:orientation val="minMax"/>
        </c:scaling>
        <c:axPos val="b"/>
        <c:majorTickMark val="none"/>
        <c:tickLblPos val="nextTo"/>
        <c:crossAx val="67188224"/>
        <c:crosses val="autoZero"/>
        <c:auto val="1"/>
        <c:lblAlgn val="ctr"/>
        <c:lblOffset val="100"/>
      </c:catAx>
      <c:valAx>
        <c:axId val="671882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7186688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</c:chart>
  <c:spPr>
    <a:noFill/>
  </c:spPr>
  <c:printSettings>
    <c:headerFooter/>
    <c:pageMargins b="0.75000000000000622" l="0.70000000000000062" r="0.70000000000000062" t="0.75000000000000622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7001728"/>
        <c:axId val="67007616"/>
        <c:axId val="0"/>
      </c:bar3DChart>
      <c:catAx>
        <c:axId val="67001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07616"/>
        <c:crosses val="autoZero"/>
        <c:auto val="1"/>
        <c:lblAlgn val="ctr"/>
        <c:lblOffset val="100"/>
        <c:tickLblSkip val="1"/>
        <c:tickMarkSkip val="1"/>
      </c:catAx>
      <c:valAx>
        <c:axId val="6700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0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7263488"/>
        <c:axId val="67269376"/>
        <c:axId val="0"/>
      </c:bar3DChart>
      <c:catAx>
        <c:axId val="67263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269376"/>
        <c:crosses val="autoZero"/>
        <c:auto val="1"/>
        <c:lblAlgn val="ctr"/>
        <c:lblOffset val="100"/>
        <c:tickLblSkip val="1"/>
        <c:tickMarkSkip val="1"/>
      </c:catAx>
      <c:valAx>
        <c:axId val="6726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263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диаграмма!$A$10:$A$12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диаграмма!$C$10:$C$12</c:f>
              <c:numCache>
                <c:formatCode>#,##0.0</c:formatCode>
                <c:ptCount val="3"/>
                <c:pt idx="0">
                  <c:v>43.6</c:v>
                </c:pt>
                <c:pt idx="1">
                  <c:v>23.8</c:v>
                </c:pt>
                <c:pt idx="2">
                  <c:v>32.6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01.04.2012г.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образование- 20,4%
(11г.- 18,1%)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образование- 16,7%
(11г.- 14,5%)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1145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образование- 32,3%
(11г.- 35,7%)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76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образование- 17,2%
(11г.- 18%)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92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образование- 13%
(11г.-13%)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диаграмма!$A$14:$A$18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диаграмма!$C$14:$C$18</c:f>
              <c:numCache>
                <c:formatCode>0.0</c:formatCode>
                <c:ptCount val="5"/>
                <c:pt idx="0">
                  <c:v>20.399999999999999</c:v>
                </c:pt>
                <c:pt idx="1">
                  <c:v>16.7</c:v>
                </c:pt>
                <c:pt idx="2">
                  <c:v>32.299999999999997</c:v>
                </c:pt>
                <c:pt idx="3">
                  <c:v>17.2</c:v>
                </c:pt>
                <c:pt idx="4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076"/>
          <c:y val="9.3243871127756547E-2"/>
          <c:w val="0.76275027147822461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573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01.04.2011г.</c:v>
                </c:pt>
                <c:pt idx="1">
                  <c:v>на 01.04.2012г.</c:v>
                </c:pt>
              </c:strCache>
            </c:strRef>
          </c:cat>
          <c:val>
            <c:numRef>
              <c:f>диаграмма!$B$6:$C$6</c:f>
              <c:numCache>
                <c:formatCode>#,##0.0</c:formatCode>
                <c:ptCount val="2"/>
                <c:pt idx="0">
                  <c:v>40.1</c:v>
                </c:pt>
                <c:pt idx="1">
                  <c:v>40.5</c:v>
                </c:pt>
              </c:numCache>
            </c:numRef>
          </c:val>
        </c:ser>
        <c:ser>
          <c:idx val="1"/>
          <c:order val="1"/>
          <c:tx>
            <c:strRef>
              <c:f>диаграмма!$A$7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01.04.2011г.</c:v>
                </c:pt>
                <c:pt idx="1">
                  <c:v>на 01.04.2012г.</c:v>
                </c:pt>
              </c:strCache>
            </c:strRef>
          </c:cat>
          <c:val>
            <c:numRef>
              <c:f>диаграмма!$B$7:$C$7</c:f>
              <c:numCache>
                <c:formatCode>#,##0.0</c:formatCode>
                <c:ptCount val="2"/>
                <c:pt idx="0">
                  <c:v>59.9</c:v>
                </c:pt>
                <c:pt idx="1">
                  <c:v>59.5</c:v>
                </c:pt>
              </c:numCache>
            </c:numRef>
          </c:val>
        </c:ser>
        <c:dLbls>
          <c:showVal val="1"/>
        </c:dLbls>
        <c:shape val="box"/>
        <c:axId val="62670336"/>
        <c:axId val="62671872"/>
        <c:axId val="0"/>
      </c:bar3DChart>
      <c:catAx>
        <c:axId val="626703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671872"/>
        <c:crosses val="autoZero"/>
        <c:lblAlgn val="ctr"/>
        <c:lblOffset val="100"/>
        <c:tickLblSkip val="1"/>
        <c:tickMarkSkip val="1"/>
      </c:catAx>
      <c:valAx>
        <c:axId val="62671872"/>
        <c:scaling>
          <c:orientation val="minMax"/>
        </c:scaling>
        <c:delete val="1"/>
        <c:axPos val="b"/>
        <c:numFmt formatCode="#,##0.0" sourceLinked="1"/>
        <c:tickLblPos val="none"/>
        <c:crossAx val="6267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156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диаграмма!$A$10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42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01.04.2011г.</c:v>
                </c:pt>
                <c:pt idx="1">
                  <c:v>на 01.04.2012г.</c:v>
                </c:pt>
              </c:strCache>
            </c:strRef>
          </c:cat>
          <c:val>
            <c:numRef>
              <c:f>диаграмма!$B$10:$C$10</c:f>
              <c:numCache>
                <c:formatCode>#,##0.0</c:formatCode>
                <c:ptCount val="2"/>
                <c:pt idx="0">
                  <c:v>43.5</c:v>
                </c:pt>
                <c:pt idx="1">
                  <c:v>43.6</c:v>
                </c:pt>
              </c:numCache>
            </c:numRef>
          </c:val>
        </c:ser>
        <c:ser>
          <c:idx val="1"/>
          <c:order val="1"/>
          <c:tx>
            <c:strRef>
              <c:f>диаграмма!$A$11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42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01.04.2011г.</c:v>
                </c:pt>
                <c:pt idx="1">
                  <c:v>на 01.04.2012г.</c:v>
                </c:pt>
              </c:strCache>
            </c:strRef>
          </c:cat>
          <c:val>
            <c:numRef>
              <c:f>диаграмма!$B$11:$C$11</c:f>
              <c:numCache>
                <c:formatCode>#,##0.0</c:formatCode>
                <c:ptCount val="2"/>
                <c:pt idx="0">
                  <c:v>24.6</c:v>
                </c:pt>
                <c:pt idx="1">
                  <c:v>23.8</c:v>
                </c:pt>
              </c:numCache>
            </c:numRef>
          </c:val>
        </c:ser>
        <c:ser>
          <c:idx val="2"/>
          <c:order val="2"/>
          <c:tx>
            <c:strRef>
              <c:f>диаграмма!$A$12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01.04.2011г.</c:v>
                </c:pt>
                <c:pt idx="1">
                  <c:v>на 01.04.2012г.</c:v>
                </c:pt>
              </c:strCache>
            </c:strRef>
          </c:cat>
          <c:val>
            <c:numRef>
              <c:f>диаграмма!$B$12:$C$12</c:f>
              <c:numCache>
                <c:formatCode>#,##0.0</c:formatCode>
                <c:ptCount val="2"/>
                <c:pt idx="0">
                  <c:v>31.9</c:v>
                </c:pt>
                <c:pt idx="1">
                  <c:v>32.6</c:v>
                </c:pt>
              </c:numCache>
            </c:numRef>
          </c:val>
        </c:ser>
        <c:dLbls>
          <c:showVal val="1"/>
        </c:dLbls>
        <c:shape val="box"/>
        <c:axId val="62728448"/>
        <c:axId val="62763008"/>
        <c:axId val="0"/>
      </c:bar3DChart>
      <c:catAx>
        <c:axId val="6272844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763008"/>
        <c:crosses val="autoZero"/>
        <c:auto val="1"/>
        <c:lblAlgn val="ctr"/>
        <c:lblOffset val="100"/>
        <c:tickLblSkip val="1"/>
        <c:tickMarkSkip val="1"/>
      </c:catAx>
      <c:valAx>
        <c:axId val="62763008"/>
        <c:scaling>
          <c:orientation val="minMax"/>
        </c:scaling>
        <c:delete val="1"/>
        <c:axPos val="b"/>
        <c:numFmt formatCode="#,##0.0" sourceLinked="1"/>
        <c:tickLblPos val="none"/>
        <c:crossAx val="627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59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751"/>
          <c:y val="6.700244952460153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2012 март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</c:dLbl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диаграмма!$A$67:$A$75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г.Норильск</c:v>
                </c:pt>
                <c:pt idx="5">
                  <c:v>г.Дудинка</c:v>
                </c:pt>
                <c:pt idx="6">
                  <c:v>Магаданская область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диаграмма!$B$67:$B$75</c:f>
              <c:numCache>
                <c:formatCode>0.0</c:formatCode>
                <c:ptCount val="9"/>
                <c:pt idx="0">
                  <c:v>2472.7600000000002</c:v>
                </c:pt>
                <c:pt idx="1">
                  <c:v>2759.37</c:v>
                </c:pt>
                <c:pt idx="2">
                  <c:v>4033.78</c:v>
                </c:pt>
                <c:pt idx="3">
                  <c:v>4254.62</c:v>
                </c:pt>
                <c:pt idx="4">
                  <c:v>4257.53</c:v>
                </c:pt>
                <c:pt idx="5">
                  <c:v>4548.99</c:v>
                </c:pt>
                <c:pt idx="6">
                  <c:v>4588.87</c:v>
                </c:pt>
                <c:pt idx="7">
                  <c:v>4615.21</c:v>
                </c:pt>
                <c:pt idx="8">
                  <c:v>6589.1</c:v>
                </c:pt>
              </c:numCache>
            </c:numRef>
          </c:val>
        </c:ser>
        <c:ser>
          <c:idx val="1"/>
          <c:order val="1"/>
          <c:tx>
            <c:v>2011 март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диаграмма!$A$67:$A$75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г.Норильск</c:v>
                </c:pt>
                <c:pt idx="5">
                  <c:v>г.Дудинка</c:v>
                </c:pt>
                <c:pt idx="6">
                  <c:v>Магаданская область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диаграмма!$C$67:$C$75</c:f>
              <c:numCache>
                <c:formatCode>0.0</c:formatCode>
                <c:ptCount val="9"/>
                <c:pt idx="0">
                  <c:v>2845.07</c:v>
                </c:pt>
                <c:pt idx="1">
                  <c:v>3022.49</c:v>
                </c:pt>
                <c:pt idx="2">
                  <c:v>4142.8100000000004</c:v>
                </c:pt>
                <c:pt idx="3">
                  <c:v>4412.99</c:v>
                </c:pt>
                <c:pt idx="4">
                  <c:v>4440.1000000000004</c:v>
                </c:pt>
                <c:pt idx="5">
                  <c:v>4438.51</c:v>
                </c:pt>
                <c:pt idx="6">
                  <c:v>4472.5200000000004</c:v>
                </c:pt>
                <c:pt idx="7">
                  <c:v>4611.96</c:v>
                </c:pt>
                <c:pt idx="8">
                  <c:v>6390.74</c:v>
                </c:pt>
              </c:numCache>
            </c:numRef>
          </c:val>
        </c:ser>
        <c:gapWidth val="123"/>
        <c:axId val="63056896"/>
        <c:axId val="63066880"/>
      </c:barChart>
      <c:catAx>
        <c:axId val="630568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3066880"/>
        <c:crosses val="autoZero"/>
        <c:auto val="1"/>
        <c:lblAlgn val="ctr"/>
        <c:lblOffset val="100"/>
        <c:tickLblSkip val="1"/>
        <c:tickMarkSkip val="1"/>
      </c:catAx>
      <c:valAx>
        <c:axId val="6306688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3056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2999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109376"/>
        <c:axId val="62935040"/>
        <c:axId val="0"/>
      </c:bar3DChart>
      <c:catAx>
        <c:axId val="63109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935040"/>
        <c:crosses val="autoZero"/>
        <c:auto val="1"/>
        <c:lblAlgn val="ctr"/>
        <c:lblOffset val="100"/>
        <c:tickLblSkip val="1"/>
        <c:tickMarkSkip val="1"/>
      </c:catAx>
      <c:valAx>
        <c:axId val="6293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09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3195008"/>
        <c:axId val="63196544"/>
        <c:axId val="0"/>
      </c:bar3DChart>
      <c:catAx>
        <c:axId val="63195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96544"/>
        <c:crosses val="autoZero"/>
        <c:auto val="1"/>
        <c:lblAlgn val="ctr"/>
        <c:lblOffset val="100"/>
        <c:tickLblSkip val="1"/>
        <c:tickMarkSkip val="1"/>
      </c:catAx>
      <c:valAx>
        <c:axId val="6319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9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161924</xdr:rowOff>
    </xdr:from>
    <xdr:to>
      <xdr:col>6</xdr:col>
      <xdr:colOff>1133475</xdr:colOff>
      <xdr:row>58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</xdr:colOff>
      <xdr:row>59</xdr:row>
      <xdr:rowOff>10582</xdr:rowOff>
    </xdr:from>
    <xdr:to>
      <xdr:col>10</xdr:col>
      <xdr:colOff>449791</xdr:colOff>
      <xdr:row>116</xdr:row>
      <xdr:rowOff>21165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1438275</xdr:colOff>
      <xdr:row>102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J123"/>
  <sheetViews>
    <sheetView workbookViewId="0">
      <selection activeCell="G81" sqref="G81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39" width="14.42578125" style="2" bestFit="1" customWidth="1"/>
    <col min="40" max="16384" width="9.140625" style="2"/>
  </cols>
  <sheetData>
    <row r="1" spans="1:16" ht="27.75" customHeight="1">
      <c r="A1" s="291" t="s">
        <v>67</v>
      </c>
      <c r="B1" s="294" t="s">
        <v>493</v>
      </c>
      <c r="C1" s="294" t="s">
        <v>494</v>
      </c>
      <c r="D1" s="292"/>
      <c r="F1" s="293"/>
    </row>
    <row r="2" spans="1:16" ht="16.5">
      <c r="A2" s="215"/>
      <c r="B2" s="6"/>
      <c r="C2" s="212"/>
      <c r="D2" s="216"/>
      <c r="E2" s="3"/>
    </row>
    <row r="3" spans="1:16" ht="17.25" thickBot="1">
      <c r="A3" s="217"/>
      <c r="B3" s="218"/>
      <c r="C3" s="219"/>
      <c r="D3" s="23"/>
      <c r="E3" s="23"/>
      <c r="F3" s="3"/>
      <c r="G3" s="23"/>
      <c r="H3" s="23"/>
      <c r="I3" s="23"/>
      <c r="J3" s="23"/>
      <c r="K3" s="23"/>
      <c r="L3" s="23"/>
      <c r="M3" s="23"/>
      <c r="N3" s="220"/>
    </row>
    <row r="4" spans="1:16" ht="16.5">
      <c r="A4" s="295" t="s">
        <v>45</v>
      </c>
      <c r="B4" s="296" t="str">
        <f>B1</f>
        <v>на 01.04.2011г.</v>
      </c>
      <c r="C4" s="213" t="str">
        <f>C1</f>
        <v>на 01.04.2012г.</v>
      </c>
      <c r="D4" s="216"/>
    </row>
    <row r="5" spans="1:16" ht="15.75" customHeight="1">
      <c r="A5" s="300"/>
      <c r="B5" s="301"/>
      <c r="C5" s="302"/>
      <c r="P5" s="221"/>
    </row>
    <row r="6" spans="1:16" ht="16.5">
      <c r="A6" s="303" t="s">
        <v>131</v>
      </c>
      <c r="B6" s="262">
        <v>40.1</v>
      </c>
      <c r="C6" s="304">
        <v>40.5</v>
      </c>
      <c r="D6" s="216"/>
      <c r="P6" s="3"/>
    </row>
    <row r="7" spans="1:16" ht="17.25" thickBot="1">
      <c r="A7" s="305" t="s">
        <v>132</v>
      </c>
      <c r="B7" s="306">
        <v>59.9</v>
      </c>
      <c r="C7" s="307">
        <v>59.5</v>
      </c>
      <c r="P7" s="3"/>
    </row>
    <row r="8" spans="1:16" ht="17.25" thickBot="1">
      <c r="A8" s="297"/>
      <c r="B8" s="298"/>
      <c r="C8" s="299"/>
      <c r="P8" s="3"/>
    </row>
    <row r="9" spans="1:16" ht="16.5">
      <c r="A9" s="297" t="s">
        <v>46</v>
      </c>
      <c r="B9" s="298" t="str">
        <f>B1</f>
        <v>на 01.04.2011г.</v>
      </c>
      <c r="C9" s="299" t="str">
        <f>C1</f>
        <v>на 01.04.2012г.</v>
      </c>
      <c r="D9" s="216"/>
      <c r="P9" s="3"/>
    </row>
    <row r="10" spans="1:16" ht="16.5">
      <c r="A10" s="308" t="s">
        <v>133</v>
      </c>
      <c r="B10" s="260">
        <v>43.5</v>
      </c>
      <c r="C10" s="304">
        <v>43.6</v>
      </c>
      <c r="D10" s="216"/>
      <c r="P10" s="3"/>
    </row>
    <row r="11" spans="1:16" ht="16.5">
      <c r="A11" s="308" t="s">
        <v>134</v>
      </c>
      <c r="B11" s="260">
        <v>24.6</v>
      </c>
      <c r="C11" s="304">
        <v>23.8</v>
      </c>
      <c r="D11" s="216"/>
      <c r="P11" s="3"/>
    </row>
    <row r="12" spans="1:16" ht="17.25" thickBot="1">
      <c r="A12" s="184" t="s">
        <v>135</v>
      </c>
      <c r="B12" s="309">
        <v>31.9</v>
      </c>
      <c r="C12" s="307">
        <v>32.6</v>
      </c>
      <c r="D12" s="216"/>
      <c r="P12" s="3"/>
    </row>
    <row r="13" spans="1:16" ht="16.5">
      <c r="A13" s="310"/>
      <c r="B13" s="311"/>
      <c r="C13" s="312"/>
      <c r="D13" s="216"/>
      <c r="P13" s="3"/>
    </row>
    <row r="14" spans="1:16" ht="15.75">
      <c r="A14" s="313" t="s">
        <v>248</v>
      </c>
      <c r="B14" s="172">
        <v>18.100000000000001</v>
      </c>
      <c r="C14" s="214">
        <v>20.399999999999999</v>
      </c>
      <c r="D14" s="9"/>
    </row>
    <row r="15" spans="1:16" ht="16.5">
      <c r="A15" s="313" t="s">
        <v>252</v>
      </c>
      <c r="B15" s="172">
        <v>14.5</v>
      </c>
      <c r="C15" s="214">
        <v>16.7</v>
      </c>
      <c r="D15" s="1"/>
      <c r="E15" s="211"/>
    </row>
    <row r="16" spans="1:16" ht="16.5">
      <c r="A16" s="313" t="s">
        <v>177</v>
      </c>
      <c r="B16" s="172">
        <v>35.700000000000003</v>
      </c>
      <c r="C16" s="214">
        <v>32.299999999999997</v>
      </c>
      <c r="D16" s="1"/>
      <c r="E16" s="211"/>
    </row>
    <row r="17" spans="1:36" ht="16.5">
      <c r="A17" s="313" t="s">
        <v>178</v>
      </c>
      <c r="B17" s="172">
        <v>18</v>
      </c>
      <c r="C17" s="214">
        <v>17.2</v>
      </c>
      <c r="D17" s="1"/>
      <c r="E17" s="211"/>
    </row>
    <row r="18" spans="1:36" ht="17.25" thickBot="1">
      <c r="A18" s="314" t="s">
        <v>179</v>
      </c>
      <c r="B18" s="315">
        <v>13</v>
      </c>
      <c r="C18" s="187">
        <v>13</v>
      </c>
      <c r="D18" s="1"/>
      <c r="E18" s="212"/>
    </row>
    <row r="19" spans="1:36" ht="16.5">
      <c r="C19" s="215"/>
      <c r="D19" s="9"/>
    </row>
    <row r="20" spans="1:36" ht="17.25" thickBot="1">
      <c r="C20" s="4"/>
      <c r="D20" s="1"/>
      <c r="E20" s="212"/>
    </row>
    <row r="21" spans="1:36">
      <c r="G21" s="324"/>
      <c r="H21" s="170" t="s">
        <v>363</v>
      </c>
      <c r="I21" s="170" t="s">
        <v>364</v>
      </c>
      <c r="J21" s="170" t="s">
        <v>365</v>
      </c>
      <c r="K21" s="170" t="s">
        <v>366</v>
      </c>
      <c r="L21" s="170" t="s">
        <v>367</v>
      </c>
      <c r="M21" s="170" t="s">
        <v>368</v>
      </c>
      <c r="N21" s="170" t="s">
        <v>369</v>
      </c>
      <c r="O21" s="170" t="s">
        <v>370</v>
      </c>
      <c r="P21" s="170" t="s">
        <v>371</v>
      </c>
      <c r="Q21" s="170" t="s">
        <v>372</v>
      </c>
      <c r="R21" s="170" t="s">
        <v>373</v>
      </c>
      <c r="S21" s="170" t="s">
        <v>374</v>
      </c>
      <c r="T21" s="170" t="s">
        <v>375</v>
      </c>
      <c r="U21" s="170" t="s">
        <v>376</v>
      </c>
      <c r="V21" s="170" t="s">
        <v>377</v>
      </c>
      <c r="W21" s="170" t="s">
        <v>378</v>
      </c>
      <c r="X21" s="170" t="s">
        <v>379</v>
      </c>
      <c r="Y21" s="170" t="s">
        <v>380</v>
      </c>
      <c r="Z21" s="170" t="s">
        <v>381</v>
      </c>
      <c r="AA21" s="170" t="s">
        <v>382</v>
      </c>
      <c r="AB21" s="170" t="s">
        <v>383</v>
      </c>
      <c r="AC21" s="170" t="s">
        <v>384</v>
      </c>
      <c r="AD21" s="170" t="s">
        <v>385</v>
      </c>
      <c r="AE21" s="170" t="s">
        <v>386</v>
      </c>
      <c r="AF21" s="170" t="s">
        <v>387</v>
      </c>
      <c r="AG21" s="170" t="s">
        <v>388</v>
      </c>
      <c r="AH21" s="502" t="s">
        <v>389</v>
      </c>
      <c r="AI21" s="502" t="s">
        <v>420</v>
      </c>
      <c r="AJ21" s="502" t="s">
        <v>502</v>
      </c>
    </row>
    <row r="22" spans="1:36" ht="16.5">
      <c r="G22" s="325" t="s">
        <v>77</v>
      </c>
      <c r="H22" s="326">
        <v>697</v>
      </c>
      <c r="I22" s="326">
        <v>675</v>
      </c>
      <c r="J22" s="326">
        <v>619</v>
      </c>
      <c r="K22" s="326">
        <v>826</v>
      </c>
      <c r="L22" s="326">
        <v>655</v>
      </c>
      <c r="M22" s="326">
        <v>815</v>
      </c>
      <c r="N22" s="326">
        <v>681</v>
      </c>
      <c r="O22" s="326">
        <v>1011</v>
      </c>
      <c r="P22" s="326">
        <v>862</v>
      </c>
      <c r="Q22" s="326">
        <v>865</v>
      </c>
      <c r="R22" s="326">
        <v>903</v>
      </c>
      <c r="S22" s="326">
        <v>829</v>
      </c>
      <c r="T22" s="326">
        <v>957</v>
      </c>
      <c r="U22" s="326">
        <v>1049</v>
      </c>
      <c r="V22" s="326">
        <v>1015</v>
      </c>
      <c r="W22" s="326">
        <v>1149</v>
      </c>
      <c r="X22" s="326">
        <v>601</v>
      </c>
      <c r="Y22" s="326">
        <v>1069</v>
      </c>
      <c r="Z22" s="326">
        <v>939</v>
      </c>
      <c r="AA22" s="326">
        <v>552</v>
      </c>
      <c r="AB22" s="326">
        <v>855</v>
      </c>
      <c r="AC22" s="326">
        <v>976</v>
      </c>
      <c r="AD22" s="326">
        <v>1392</v>
      </c>
      <c r="AE22" s="326">
        <v>1125</v>
      </c>
      <c r="AF22" s="326">
        <v>2202</v>
      </c>
      <c r="AG22" s="326">
        <v>2004</v>
      </c>
      <c r="AH22" s="503">
        <v>2503</v>
      </c>
      <c r="AI22" s="503">
        <v>2952</v>
      </c>
      <c r="AJ22" s="503">
        <v>2754</v>
      </c>
    </row>
    <row r="23" spans="1:36" ht="16.5">
      <c r="G23" s="325" t="s">
        <v>78</v>
      </c>
      <c r="H23" s="326">
        <v>1383</v>
      </c>
      <c r="I23" s="326">
        <v>1752</v>
      </c>
      <c r="J23" s="326">
        <v>2669</v>
      </c>
      <c r="K23" s="326">
        <v>2226</v>
      </c>
      <c r="L23" s="326">
        <v>1365</v>
      </c>
      <c r="M23" s="326">
        <v>1856</v>
      </c>
      <c r="N23" s="326">
        <v>2686</v>
      </c>
      <c r="O23" s="326">
        <v>2182</v>
      </c>
      <c r="P23" s="326">
        <v>1672</v>
      </c>
      <c r="Q23" s="326">
        <v>1752</v>
      </c>
      <c r="R23" s="326">
        <v>2555</v>
      </c>
      <c r="S23" s="326">
        <v>1755</v>
      </c>
      <c r="T23" s="326">
        <v>1600</v>
      </c>
      <c r="U23" s="326">
        <v>1821</v>
      </c>
      <c r="V23" s="326">
        <v>2705</v>
      </c>
      <c r="W23" s="326">
        <v>1746</v>
      </c>
      <c r="X23" s="326">
        <v>1356</v>
      </c>
      <c r="Y23" s="326">
        <v>1657</v>
      </c>
      <c r="Z23" s="326">
        <v>2159</v>
      </c>
      <c r="AA23" s="326">
        <v>1580</v>
      </c>
      <c r="AB23" s="326">
        <v>1256</v>
      </c>
      <c r="AC23" s="326">
        <v>1748</v>
      </c>
      <c r="AD23" s="326">
        <v>2311</v>
      </c>
      <c r="AE23" s="326">
        <v>1681</v>
      </c>
      <c r="AF23" s="326">
        <v>1486</v>
      </c>
      <c r="AG23" s="326">
        <v>2039</v>
      </c>
      <c r="AH23" s="503">
        <v>2667</v>
      </c>
      <c r="AI23" s="503">
        <v>2687</v>
      </c>
      <c r="AJ23" s="503">
        <v>2181</v>
      </c>
    </row>
    <row r="24" spans="1:36" ht="17.25" thickBot="1">
      <c r="G24" s="327" t="s">
        <v>390</v>
      </c>
      <c r="H24" s="328">
        <f t="shared" ref="H24:Y24" si="0">H23-H22</f>
        <v>686</v>
      </c>
      <c r="I24" s="328">
        <f t="shared" si="0"/>
        <v>1077</v>
      </c>
      <c r="J24" s="328">
        <f t="shared" si="0"/>
        <v>2050</v>
      </c>
      <c r="K24" s="328">
        <f t="shared" si="0"/>
        <v>1400</v>
      </c>
      <c r="L24" s="328">
        <f t="shared" si="0"/>
        <v>710</v>
      </c>
      <c r="M24" s="328">
        <f t="shared" si="0"/>
        <v>1041</v>
      </c>
      <c r="N24" s="328">
        <f t="shared" si="0"/>
        <v>2005</v>
      </c>
      <c r="O24" s="328">
        <f t="shared" si="0"/>
        <v>1171</v>
      </c>
      <c r="P24" s="328">
        <f t="shared" si="0"/>
        <v>810</v>
      </c>
      <c r="Q24" s="328">
        <f t="shared" si="0"/>
        <v>887</v>
      </c>
      <c r="R24" s="328">
        <f t="shared" si="0"/>
        <v>1652</v>
      </c>
      <c r="S24" s="328">
        <f t="shared" si="0"/>
        <v>926</v>
      </c>
      <c r="T24" s="328">
        <f t="shared" si="0"/>
        <v>643</v>
      </c>
      <c r="U24" s="328">
        <f t="shared" si="0"/>
        <v>772</v>
      </c>
      <c r="V24" s="328">
        <f t="shared" si="0"/>
        <v>1690</v>
      </c>
      <c r="W24" s="328">
        <f t="shared" si="0"/>
        <v>597</v>
      </c>
      <c r="X24" s="328">
        <f t="shared" si="0"/>
        <v>755</v>
      </c>
      <c r="Y24" s="328">
        <f t="shared" si="0"/>
        <v>588</v>
      </c>
      <c r="Z24" s="328">
        <f>Z22-Z23</f>
        <v>-1220</v>
      </c>
      <c r="AA24" s="328">
        <f t="shared" ref="AA24:AH24" si="1">AA22-AA23</f>
        <v>-1028</v>
      </c>
      <c r="AB24" s="328">
        <f t="shared" si="1"/>
        <v>-401</v>
      </c>
      <c r="AC24" s="328">
        <f t="shared" si="1"/>
        <v>-772</v>
      </c>
      <c r="AD24" s="328">
        <f t="shared" si="1"/>
        <v>-919</v>
      </c>
      <c r="AE24" s="328">
        <f t="shared" si="1"/>
        <v>-556</v>
      </c>
      <c r="AF24" s="328">
        <f t="shared" si="1"/>
        <v>716</v>
      </c>
      <c r="AG24" s="328">
        <f t="shared" si="1"/>
        <v>-35</v>
      </c>
      <c r="AH24" s="329">
        <f t="shared" si="1"/>
        <v>-164</v>
      </c>
      <c r="AI24" s="329">
        <f t="shared" ref="AI24:AJ24" si="2">AI22-AI23</f>
        <v>265</v>
      </c>
      <c r="AJ24" s="329">
        <f t="shared" si="2"/>
        <v>573</v>
      </c>
    </row>
    <row r="26" spans="1:36">
      <c r="A26" s="4"/>
      <c r="B26" s="4"/>
    </row>
    <row r="27" spans="1:36" ht="15.75" customHeight="1"/>
    <row r="28" spans="1:36" ht="15.75" customHeight="1"/>
    <row r="36" spans="4:4" ht="17.25" customHeight="1"/>
    <row r="45" spans="4:4" ht="15.75">
      <c r="D45" s="189"/>
    </row>
    <row r="63" spans="1:3" ht="16.5">
      <c r="A63" s="8"/>
      <c r="B63" s="11"/>
      <c r="C63" s="11"/>
    </row>
    <row r="64" spans="1:3" ht="13.5" thickBot="1"/>
    <row r="65" spans="1:11" ht="30.75" customHeight="1" thickBot="1">
      <c r="A65" s="412" t="s">
        <v>35</v>
      </c>
      <c r="B65" s="413" t="s">
        <v>508</v>
      </c>
      <c r="C65" s="414" t="s">
        <v>509</v>
      </c>
      <c r="D65" s="204"/>
      <c r="E65" s="204"/>
    </row>
    <row r="66" spans="1:11" ht="13.5" customHeight="1">
      <c r="A66" s="415"/>
      <c r="B66" s="416"/>
      <c r="C66" s="417"/>
      <c r="D66" s="204"/>
      <c r="E66" s="204"/>
      <c r="G66" s="190"/>
    </row>
    <row r="67" spans="1:11" s="17" customFormat="1" ht="15.75">
      <c r="A67" s="406" t="s">
        <v>233</v>
      </c>
      <c r="B67" s="410">
        <v>2472.7600000000002</v>
      </c>
      <c r="C67" s="408">
        <v>2845.07</v>
      </c>
      <c r="D67" s="204"/>
      <c r="E67" s="204"/>
      <c r="G67" s="192"/>
      <c r="I67" s="193"/>
      <c r="J67" s="194"/>
    </row>
    <row r="68" spans="1:11" s="17" customFormat="1" ht="15.75">
      <c r="A68" s="406" t="s">
        <v>68</v>
      </c>
      <c r="B68" s="410">
        <v>2759.37</v>
      </c>
      <c r="C68" s="408">
        <v>3022.49</v>
      </c>
      <c r="D68" s="204"/>
      <c r="E68" s="204"/>
      <c r="G68" s="192"/>
      <c r="I68" s="193"/>
      <c r="J68" s="194"/>
    </row>
    <row r="69" spans="1:11" s="17" customFormat="1" ht="15.75">
      <c r="A69" s="406" t="s">
        <v>194</v>
      </c>
      <c r="B69" s="410">
        <v>4033.78</v>
      </c>
      <c r="C69" s="408">
        <v>4142.8100000000004</v>
      </c>
      <c r="D69" s="204"/>
      <c r="E69" s="204"/>
      <c r="G69" s="192"/>
      <c r="I69" s="193"/>
      <c r="J69" s="194"/>
    </row>
    <row r="70" spans="1:11" s="17" customFormat="1" ht="14.25" customHeight="1">
      <c r="A70" s="406" t="s">
        <v>3</v>
      </c>
      <c r="B70" s="410">
        <v>4254.62</v>
      </c>
      <c r="C70" s="408">
        <v>4412.99</v>
      </c>
      <c r="D70" s="204"/>
      <c r="E70" s="204"/>
      <c r="F70" s="195"/>
      <c r="G70" s="192"/>
      <c r="I70" s="193"/>
      <c r="J70" s="194"/>
    </row>
    <row r="71" spans="1:11" s="17" customFormat="1" ht="15.75">
      <c r="A71" s="469" t="s">
        <v>350</v>
      </c>
      <c r="B71" s="470">
        <v>4257.53</v>
      </c>
      <c r="C71" s="471">
        <v>4440.1000000000004</v>
      </c>
      <c r="D71" s="204"/>
      <c r="E71" s="204"/>
      <c r="F71" s="195"/>
      <c r="G71" s="192"/>
      <c r="I71" s="193"/>
      <c r="J71" s="194"/>
    </row>
    <row r="72" spans="1:11" s="17" customFormat="1" ht="15.75">
      <c r="A72" s="469" t="s">
        <v>349</v>
      </c>
      <c r="B72" s="470">
        <v>4548.99</v>
      </c>
      <c r="C72" s="472">
        <v>4438.51</v>
      </c>
      <c r="D72" s="204"/>
      <c r="E72" s="204"/>
      <c r="F72" s="196"/>
      <c r="G72" s="197"/>
      <c r="I72" s="198"/>
      <c r="J72" s="199"/>
    </row>
    <row r="73" spans="1:11" ht="15.75">
      <c r="A73" s="406" t="s">
        <v>0</v>
      </c>
      <c r="B73" s="410">
        <v>4588.87</v>
      </c>
      <c r="C73" s="483">
        <v>4472.5200000000004</v>
      </c>
      <c r="D73" s="204"/>
      <c r="E73" s="204"/>
      <c r="F73" s="200"/>
      <c r="G73" s="4"/>
      <c r="H73" s="4"/>
      <c r="I73" s="201"/>
      <c r="J73" s="201"/>
    </row>
    <row r="74" spans="1:11" ht="15.75">
      <c r="A74" s="406" t="s">
        <v>232</v>
      </c>
      <c r="B74" s="410">
        <v>4615.21</v>
      </c>
      <c r="C74" s="408">
        <v>4611.96</v>
      </c>
      <c r="D74" s="204"/>
      <c r="E74" s="204"/>
      <c r="F74" s="4"/>
      <c r="G74" s="202"/>
      <c r="H74" s="203"/>
      <c r="I74" s="204"/>
      <c r="J74" s="205"/>
      <c r="K74" s="191"/>
    </row>
    <row r="75" spans="1:11" s="63" customFormat="1" ht="16.5" thickBot="1">
      <c r="A75" s="407" t="s">
        <v>1</v>
      </c>
      <c r="B75" s="411">
        <v>6589.1</v>
      </c>
      <c r="C75" s="409">
        <v>6390.74</v>
      </c>
      <c r="D75" s="204"/>
      <c r="E75" s="204"/>
      <c r="F75" s="206"/>
      <c r="G75" s="207"/>
      <c r="H75" s="208"/>
      <c r="I75" s="209"/>
      <c r="J75" s="210"/>
    </row>
    <row r="76" spans="1:11">
      <c r="F76" s="4"/>
    </row>
    <row r="77" spans="1:11" ht="29.25" customHeight="1">
      <c r="A77" s="396"/>
      <c r="C77" s="397"/>
      <c r="E77" s="4"/>
      <c r="G77" s="4"/>
    </row>
    <row r="78" spans="1:11" ht="31.5" customHeight="1">
      <c r="A78" s="4"/>
      <c r="B78" s="4"/>
      <c r="C78" s="4"/>
      <c r="D78" s="4"/>
      <c r="E78" s="4"/>
      <c r="F78" s="4"/>
      <c r="G78" s="4"/>
    </row>
    <row r="79" spans="1:11">
      <c r="A79" s="4"/>
      <c r="B79" s="4"/>
      <c r="C79" s="4"/>
      <c r="D79" s="4"/>
      <c r="E79" s="4"/>
      <c r="F79" s="4"/>
      <c r="G79" s="4"/>
    </row>
    <row r="80" spans="1:11">
      <c r="A80" s="4"/>
      <c r="B80" s="4"/>
      <c r="C80" s="4"/>
      <c r="D80" s="4"/>
      <c r="E80" s="4"/>
      <c r="F80" s="4"/>
      <c r="G80" s="4"/>
    </row>
    <row r="81" spans="1:19">
      <c r="A81" s="4"/>
      <c r="B81" s="4"/>
      <c r="C81" s="4"/>
      <c r="D81" s="4"/>
      <c r="E81" s="4"/>
      <c r="F81" s="4"/>
      <c r="G81" s="4"/>
    </row>
    <row r="82" spans="1:19">
      <c r="A82" s="4"/>
      <c r="B82" s="4"/>
      <c r="C82" s="4"/>
      <c r="D82" s="4"/>
      <c r="E82" s="4"/>
      <c r="F82" s="4"/>
      <c r="G82" s="4"/>
    </row>
    <row r="83" spans="1:19">
      <c r="A83" s="4"/>
      <c r="B83" s="4"/>
      <c r="C83" s="4"/>
      <c r="D83" s="4"/>
      <c r="E83" s="4"/>
      <c r="F83" s="4"/>
      <c r="G83" s="4"/>
    </row>
    <row r="84" spans="1:19">
      <c r="A84" s="4"/>
      <c r="B84" s="4"/>
      <c r="C84" s="4"/>
      <c r="D84" s="4"/>
      <c r="E84" s="4"/>
      <c r="F84" s="4"/>
      <c r="G84" s="4"/>
    </row>
    <row r="85" spans="1:19">
      <c r="A85" s="4"/>
      <c r="B85" s="4"/>
      <c r="C85" s="4"/>
      <c r="D85" s="4"/>
      <c r="E85" s="4"/>
      <c r="F85" s="4"/>
      <c r="G85" s="4"/>
    </row>
    <row r="86" spans="1:19">
      <c r="A86" s="4"/>
      <c r="B86" s="4"/>
      <c r="C86" s="4"/>
      <c r="D86" s="4"/>
      <c r="E86" s="4"/>
      <c r="F86" s="4"/>
      <c r="G86" s="4"/>
    </row>
    <row r="87" spans="1:19">
      <c r="A87" s="4"/>
      <c r="B87" s="4"/>
      <c r="C87" s="4"/>
      <c r="D87" s="4"/>
      <c r="E87" s="4"/>
      <c r="F87" s="4"/>
      <c r="G87" s="4"/>
    </row>
    <row r="88" spans="1:19">
      <c r="A88" s="4"/>
      <c r="B88" s="4"/>
      <c r="C88" s="4"/>
      <c r="D88" s="4"/>
      <c r="E88" s="4"/>
      <c r="F88" s="4"/>
      <c r="G88" s="4"/>
    </row>
    <row r="89" spans="1:19">
      <c r="A89" s="4"/>
      <c r="B89" s="4"/>
      <c r="C89" s="4"/>
      <c r="D89" s="4"/>
      <c r="E89" s="4"/>
      <c r="F89" s="4"/>
      <c r="G89" s="4"/>
    </row>
    <row r="90" spans="1:19">
      <c r="A90" s="4"/>
      <c r="B90" s="4"/>
      <c r="C90" s="4"/>
      <c r="D90" s="4"/>
      <c r="E90" s="4"/>
      <c r="F90" s="4"/>
      <c r="G90" s="4"/>
    </row>
    <row r="91" spans="1:19">
      <c r="A91" s="4"/>
      <c r="B91" s="4"/>
      <c r="C91" s="4"/>
      <c r="D91" s="4"/>
      <c r="E91" s="4"/>
      <c r="F91" s="4"/>
      <c r="G91" s="4"/>
    </row>
    <row r="92" spans="1:19">
      <c r="A92" s="4"/>
      <c r="B92" s="4"/>
      <c r="C92" s="186"/>
      <c r="D92" s="4"/>
      <c r="E92" s="4"/>
      <c r="F92" s="4"/>
      <c r="G92" s="4"/>
    </row>
    <row r="93" spans="1:19" ht="13.5" thickBot="1">
      <c r="A93" s="4"/>
      <c r="B93" s="4"/>
      <c r="C93" s="4"/>
      <c r="D93" s="4"/>
      <c r="E93" s="4"/>
      <c r="F93" s="4"/>
      <c r="G93" s="4"/>
    </row>
    <row r="94" spans="1:19" ht="16.5" customHeight="1" thickBot="1">
      <c r="A94" s="649" t="s">
        <v>239</v>
      </c>
      <c r="B94" s="651" t="s">
        <v>7</v>
      </c>
      <c r="C94" s="652"/>
      <c r="D94" s="653"/>
      <c r="E94" s="651" t="s">
        <v>8</v>
      </c>
      <c r="F94" s="652"/>
      <c r="G94" s="653"/>
      <c r="H94" s="646" t="s">
        <v>10</v>
      </c>
      <c r="I94" s="647"/>
      <c r="J94" s="648"/>
      <c r="K94" s="646" t="s">
        <v>9</v>
      </c>
      <c r="L94" s="647"/>
      <c r="M94" s="648"/>
      <c r="N94" s="646" t="s">
        <v>228</v>
      </c>
      <c r="O94" s="647"/>
      <c r="P94" s="648"/>
      <c r="Q94" s="646" t="s">
        <v>229</v>
      </c>
      <c r="R94" s="647"/>
      <c r="S94" s="648"/>
    </row>
    <row r="95" spans="1:19" ht="16.5" thickBot="1">
      <c r="A95" s="650"/>
      <c r="B95" s="222">
        <v>2010</v>
      </c>
      <c r="C95" s="223">
        <v>2011</v>
      </c>
      <c r="D95" s="224">
        <v>2012</v>
      </c>
      <c r="E95" s="222">
        <v>2010</v>
      </c>
      <c r="F95" s="223">
        <v>2011</v>
      </c>
      <c r="G95" s="224">
        <v>2012</v>
      </c>
      <c r="H95" s="222">
        <v>2010</v>
      </c>
      <c r="I95" s="223">
        <v>2011</v>
      </c>
      <c r="J95" s="224">
        <v>2012</v>
      </c>
      <c r="K95" s="222">
        <v>2010</v>
      </c>
      <c r="L95" s="223">
        <v>2011</v>
      </c>
      <c r="M95" s="224">
        <v>2012</v>
      </c>
      <c r="N95" s="222">
        <v>2010</v>
      </c>
      <c r="O95" s="223">
        <v>2011</v>
      </c>
      <c r="P95" s="224">
        <v>2012</v>
      </c>
      <c r="Q95" s="222">
        <v>2010</v>
      </c>
      <c r="R95" s="223">
        <v>2011</v>
      </c>
      <c r="S95" s="224">
        <v>2012</v>
      </c>
    </row>
    <row r="96" spans="1:19" ht="16.5">
      <c r="A96" s="182" t="s">
        <v>11</v>
      </c>
      <c r="B96" s="225">
        <v>7385.6125000000002</v>
      </c>
      <c r="C96" s="226">
        <v>9554.92</v>
      </c>
      <c r="D96" s="227">
        <v>8043</v>
      </c>
      <c r="E96" s="236">
        <v>18434.625</v>
      </c>
      <c r="F96" s="227">
        <v>25642.38</v>
      </c>
      <c r="G96" s="237">
        <v>19818.21</v>
      </c>
      <c r="H96" s="225">
        <v>1562.75</v>
      </c>
      <c r="I96" s="226">
        <v>1786.95</v>
      </c>
      <c r="J96" s="227">
        <v>1506.24</v>
      </c>
      <c r="K96" s="244">
        <v>434.1</v>
      </c>
      <c r="L96" s="245">
        <v>793.35</v>
      </c>
      <c r="M96" s="227">
        <v>659.14</v>
      </c>
      <c r="N96" s="244">
        <v>1117.9625000000001</v>
      </c>
      <c r="O96" s="245">
        <v>1356.4</v>
      </c>
      <c r="P96" s="227">
        <v>1656.12</v>
      </c>
      <c r="Q96" s="244">
        <v>17.805500000000002</v>
      </c>
      <c r="R96" s="245">
        <v>28.4</v>
      </c>
      <c r="S96" s="227">
        <v>30.77</v>
      </c>
    </row>
    <row r="97" spans="1:19" ht="16.5">
      <c r="A97" s="183" t="s">
        <v>12</v>
      </c>
      <c r="B97" s="228">
        <v>6847.6875</v>
      </c>
      <c r="C97" s="229">
        <v>9867.18</v>
      </c>
      <c r="D97" s="230">
        <v>8222.0300000000007</v>
      </c>
      <c r="E97" s="238">
        <v>18970.375</v>
      </c>
      <c r="F97" s="230">
        <v>28249.5</v>
      </c>
      <c r="G97" s="239">
        <v>20461.55</v>
      </c>
      <c r="H97" s="228">
        <v>1520.35</v>
      </c>
      <c r="I97" s="229">
        <v>1825.9</v>
      </c>
      <c r="J97" s="230">
        <v>1657.86</v>
      </c>
      <c r="K97" s="246">
        <v>425.5</v>
      </c>
      <c r="L97" s="247">
        <v>821.35</v>
      </c>
      <c r="M97" s="230">
        <v>703.05</v>
      </c>
      <c r="N97" s="246">
        <v>1095.4124999999999</v>
      </c>
      <c r="O97" s="247">
        <v>1372.73</v>
      </c>
      <c r="P97" s="230">
        <v>1742.62</v>
      </c>
      <c r="Q97" s="246">
        <v>15.873000000000001</v>
      </c>
      <c r="R97" s="247">
        <v>30.78</v>
      </c>
      <c r="S97" s="230">
        <v>34.14</v>
      </c>
    </row>
    <row r="98" spans="1:19" ht="16.5">
      <c r="A98" s="183" t="s">
        <v>13</v>
      </c>
      <c r="B98" s="228">
        <v>7462.4</v>
      </c>
      <c r="C98" s="229">
        <v>9530.11</v>
      </c>
      <c r="D98" s="230">
        <v>8456.5499999999993</v>
      </c>
      <c r="E98" s="238">
        <v>22453.8</v>
      </c>
      <c r="F98" s="230">
        <v>26807.39</v>
      </c>
      <c r="G98" s="239">
        <v>18705.57</v>
      </c>
      <c r="H98" s="228">
        <v>1599.43</v>
      </c>
      <c r="I98" s="229">
        <v>1770.17</v>
      </c>
      <c r="J98" s="230">
        <v>1655.41</v>
      </c>
      <c r="K98" s="246">
        <v>461.5</v>
      </c>
      <c r="L98" s="247">
        <v>762</v>
      </c>
      <c r="M98" s="230">
        <v>684.36</v>
      </c>
      <c r="N98" s="246">
        <v>1113.3399999999999</v>
      </c>
      <c r="O98" s="247">
        <v>1424.01</v>
      </c>
      <c r="P98" s="230">
        <v>1673.77</v>
      </c>
      <c r="Q98" s="246">
        <v>17.11</v>
      </c>
      <c r="R98" s="247">
        <v>35.81</v>
      </c>
      <c r="S98" s="230">
        <v>32.950000000000003</v>
      </c>
    </row>
    <row r="99" spans="1:19" ht="16.5">
      <c r="A99" s="183" t="s">
        <v>14</v>
      </c>
      <c r="B99" s="228">
        <v>7744.4</v>
      </c>
      <c r="C99" s="229">
        <v>9482.91</v>
      </c>
      <c r="D99" s="230"/>
      <c r="E99" s="238">
        <v>26022.799999999999</v>
      </c>
      <c r="F99" s="230">
        <v>26325.14</v>
      </c>
      <c r="G99" s="239"/>
      <c r="H99" s="228">
        <v>1715.55</v>
      </c>
      <c r="I99" s="229">
        <v>1794</v>
      </c>
      <c r="J99" s="230"/>
      <c r="K99" s="246">
        <v>533.25</v>
      </c>
      <c r="L99" s="247">
        <v>771.31</v>
      </c>
      <c r="M99" s="230"/>
      <c r="N99" s="246">
        <v>1148.69</v>
      </c>
      <c r="O99" s="247">
        <v>1473.81</v>
      </c>
      <c r="P99" s="230"/>
      <c r="Q99" s="246">
        <v>18.100000000000001</v>
      </c>
      <c r="R99" s="247">
        <v>41.97</v>
      </c>
      <c r="S99" s="230"/>
    </row>
    <row r="100" spans="1:19" ht="16.5">
      <c r="A100" s="183" t="s">
        <v>15</v>
      </c>
      <c r="B100" s="228">
        <v>6837.2</v>
      </c>
      <c r="C100" s="229">
        <v>8926.49</v>
      </c>
      <c r="D100" s="230"/>
      <c r="E100" s="238">
        <v>22001.71</v>
      </c>
      <c r="F100" s="230">
        <v>24206.5</v>
      </c>
      <c r="G100" s="239"/>
      <c r="H100" s="228">
        <v>1622.58</v>
      </c>
      <c r="I100" s="229">
        <v>1784.15</v>
      </c>
      <c r="J100" s="230"/>
      <c r="K100" s="246">
        <v>488.58</v>
      </c>
      <c r="L100" s="247">
        <v>736.15</v>
      </c>
      <c r="M100" s="230"/>
      <c r="N100" s="246">
        <v>1205.43</v>
      </c>
      <c r="O100" s="247">
        <v>1510.44</v>
      </c>
      <c r="P100" s="230"/>
      <c r="Q100" s="246">
        <v>18.420000000000002</v>
      </c>
      <c r="R100" s="247">
        <v>36.75</v>
      </c>
      <c r="S100" s="230"/>
    </row>
    <row r="101" spans="1:19" ht="16.5">
      <c r="A101" s="183" t="s">
        <v>16</v>
      </c>
      <c r="B101" s="231">
        <v>6498.66</v>
      </c>
      <c r="C101" s="229">
        <v>9045.1200000000008</v>
      </c>
      <c r="D101" s="230"/>
      <c r="E101" s="240">
        <v>19383.2</v>
      </c>
      <c r="F101" s="230">
        <v>22349.21</v>
      </c>
      <c r="G101" s="239"/>
      <c r="H101" s="231">
        <v>1553.95</v>
      </c>
      <c r="I101" s="229">
        <v>1768.5</v>
      </c>
      <c r="J101" s="230"/>
      <c r="K101" s="248">
        <v>463</v>
      </c>
      <c r="L101" s="247">
        <v>770.57</v>
      </c>
      <c r="M101" s="230"/>
      <c r="N101" s="248">
        <v>1234.075</v>
      </c>
      <c r="O101" s="247">
        <v>1528.66</v>
      </c>
      <c r="P101" s="230"/>
      <c r="Q101" s="248">
        <v>18.46</v>
      </c>
      <c r="R101" s="247">
        <v>35.799999999999997</v>
      </c>
      <c r="S101" s="230"/>
    </row>
    <row r="102" spans="1:19" ht="16.5">
      <c r="A102" s="183" t="s">
        <v>146</v>
      </c>
      <c r="B102" s="231">
        <v>6734.63</v>
      </c>
      <c r="C102" s="229">
        <v>9618.7999999999993</v>
      </c>
      <c r="D102" s="230"/>
      <c r="E102" s="240">
        <v>19512.84</v>
      </c>
      <c r="F102" s="230">
        <v>23726.31</v>
      </c>
      <c r="G102" s="239"/>
      <c r="H102" s="231">
        <v>1526.32</v>
      </c>
      <c r="I102" s="229">
        <v>1759.76</v>
      </c>
      <c r="J102" s="230"/>
      <c r="K102" s="248">
        <v>455.61</v>
      </c>
      <c r="L102" s="247">
        <v>788.74</v>
      </c>
      <c r="M102" s="230"/>
      <c r="N102" s="248">
        <v>1192.97</v>
      </c>
      <c r="O102" s="247">
        <v>1572.81</v>
      </c>
      <c r="P102" s="230"/>
      <c r="Q102" s="248">
        <v>17.96</v>
      </c>
      <c r="R102" s="247">
        <v>37.92</v>
      </c>
      <c r="S102" s="230"/>
    </row>
    <row r="103" spans="1:19" ht="16.5">
      <c r="A103" s="184" t="s">
        <v>157</v>
      </c>
      <c r="B103" s="232">
        <v>7283.04</v>
      </c>
      <c r="C103" s="229">
        <v>9040.82</v>
      </c>
      <c r="D103" s="230"/>
      <c r="E103" s="241">
        <v>21408.93</v>
      </c>
      <c r="F103" s="230">
        <v>22079.55</v>
      </c>
      <c r="G103" s="239"/>
      <c r="H103" s="232">
        <v>1540.95</v>
      </c>
      <c r="I103" s="229">
        <v>1804.36</v>
      </c>
      <c r="J103" s="230"/>
      <c r="K103" s="249">
        <v>489.12</v>
      </c>
      <c r="L103" s="247">
        <v>763.7</v>
      </c>
      <c r="M103" s="230"/>
      <c r="N103" s="249">
        <v>1215.81</v>
      </c>
      <c r="O103" s="247">
        <v>1755.81</v>
      </c>
      <c r="P103" s="230"/>
      <c r="Q103" s="249">
        <v>18.36</v>
      </c>
      <c r="R103" s="247">
        <v>40.299999999999997</v>
      </c>
      <c r="S103" s="230"/>
    </row>
    <row r="104" spans="1:19" ht="16.5">
      <c r="A104" s="184" t="s">
        <v>164</v>
      </c>
      <c r="B104" s="232">
        <v>7708.931818181818</v>
      </c>
      <c r="C104" s="229">
        <v>8314.33</v>
      </c>
      <c r="D104" s="230"/>
      <c r="E104" s="241">
        <v>22640.56818181818</v>
      </c>
      <c r="F104" s="230">
        <v>20388.3</v>
      </c>
      <c r="G104" s="239"/>
      <c r="H104" s="232">
        <v>1591.61</v>
      </c>
      <c r="I104" s="229">
        <v>1743.44</v>
      </c>
      <c r="J104" s="230"/>
      <c r="K104" s="249">
        <v>539.02</v>
      </c>
      <c r="L104" s="247">
        <v>708.17</v>
      </c>
      <c r="M104" s="230"/>
      <c r="N104" s="249">
        <v>1270.98</v>
      </c>
      <c r="O104" s="247">
        <v>1769.76</v>
      </c>
      <c r="P104" s="230"/>
      <c r="Q104" s="249">
        <v>20.55</v>
      </c>
      <c r="R104" s="247">
        <v>37.93</v>
      </c>
      <c r="S104" s="230"/>
    </row>
    <row r="105" spans="1:19" ht="16.5">
      <c r="A105" s="184" t="s">
        <v>165</v>
      </c>
      <c r="B105" s="232">
        <v>8291.85</v>
      </c>
      <c r="C105" s="229">
        <v>7347.1049999999996</v>
      </c>
      <c r="D105" s="230"/>
      <c r="E105" s="241">
        <v>23802.02</v>
      </c>
      <c r="F105" s="230">
        <v>18882.859285714287</v>
      </c>
      <c r="G105" s="239"/>
      <c r="H105" s="232">
        <v>1688.69</v>
      </c>
      <c r="I105" s="229">
        <v>1535.1904761904761</v>
      </c>
      <c r="J105" s="230"/>
      <c r="K105" s="249">
        <v>591.71</v>
      </c>
      <c r="L105" s="247">
        <v>616.21904761904761</v>
      </c>
      <c r="M105" s="230"/>
      <c r="N105" s="249">
        <v>1342</v>
      </c>
      <c r="O105" s="247">
        <v>1665.2142857142858</v>
      </c>
      <c r="P105" s="230"/>
      <c r="Q105" s="249">
        <v>23.39</v>
      </c>
      <c r="R105" s="247">
        <v>31.974761904761902</v>
      </c>
      <c r="S105" s="230"/>
    </row>
    <row r="106" spans="1:19" ht="16.5">
      <c r="A106" s="184" t="s">
        <v>170</v>
      </c>
      <c r="B106" s="232">
        <v>8469.14</v>
      </c>
      <c r="C106" s="229">
        <v>7551.3613636363634</v>
      </c>
      <c r="D106" s="230"/>
      <c r="E106" s="241">
        <v>22905.46</v>
      </c>
      <c r="F106" s="230">
        <v>17879.439999999999</v>
      </c>
      <c r="G106" s="239"/>
      <c r="H106" s="232">
        <v>1692.77</v>
      </c>
      <c r="I106" s="229">
        <v>1594.93</v>
      </c>
      <c r="J106" s="230"/>
      <c r="K106" s="249">
        <v>682.91</v>
      </c>
      <c r="L106" s="247">
        <v>628.23</v>
      </c>
      <c r="M106" s="230"/>
      <c r="N106" s="249">
        <v>1369.89</v>
      </c>
      <c r="O106" s="247">
        <v>1738.98</v>
      </c>
      <c r="P106" s="230"/>
      <c r="Q106" s="249">
        <v>26.54</v>
      </c>
      <c r="R106" s="247">
        <v>33.08</v>
      </c>
      <c r="S106" s="230"/>
    </row>
    <row r="107" spans="1:19" ht="17.25" thickBot="1">
      <c r="A107" s="185" t="s">
        <v>171</v>
      </c>
      <c r="B107" s="233">
        <v>9146.67</v>
      </c>
      <c r="C107" s="234">
        <v>7567.2</v>
      </c>
      <c r="D107" s="235"/>
      <c r="E107" s="242">
        <v>24107.26</v>
      </c>
      <c r="F107" s="235">
        <v>18148.900000000001</v>
      </c>
      <c r="G107" s="243"/>
      <c r="H107" s="233">
        <v>1709.48</v>
      </c>
      <c r="I107" s="234">
        <v>1462.2</v>
      </c>
      <c r="J107" s="235"/>
      <c r="K107" s="250">
        <v>755.12</v>
      </c>
      <c r="L107" s="251">
        <v>643.20000000000005</v>
      </c>
      <c r="M107" s="235"/>
      <c r="N107" s="250">
        <v>1391.01</v>
      </c>
      <c r="O107" s="251">
        <v>1646.2</v>
      </c>
      <c r="P107" s="235"/>
      <c r="Q107" s="250">
        <v>29.35</v>
      </c>
      <c r="R107" s="251">
        <v>30.4</v>
      </c>
      <c r="S107" s="235"/>
    </row>
    <row r="108" spans="1:19">
      <c r="A108" s="4"/>
      <c r="B108" s="4"/>
      <c r="C108" s="4"/>
      <c r="D108" s="4"/>
      <c r="E108" s="4"/>
      <c r="F108" s="4"/>
      <c r="G108" s="4"/>
    </row>
    <row r="109" spans="1:19">
      <c r="A109" s="4"/>
      <c r="B109" s="4"/>
      <c r="C109" s="4"/>
      <c r="D109" s="4"/>
      <c r="E109" s="4"/>
      <c r="F109" s="4"/>
      <c r="G109" s="4"/>
    </row>
    <row r="110" spans="1:19">
      <c r="A110" s="4"/>
      <c r="B110" s="4"/>
      <c r="C110" s="4"/>
      <c r="D110" s="4"/>
      <c r="E110" s="4"/>
      <c r="F110" s="4"/>
      <c r="G110" s="4"/>
    </row>
    <row r="111" spans="1:19">
      <c r="A111" s="4"/>
      <c r="B111" s="4"/>
      <c r="C111" s="4"/>
      <c r="D111" s="4"/>
      <c r="E111" s="4"/>
      <c r="F111" s="4"/>
      <c r="G111" s="4"/>
    </row>
    <row r="112" spans="1:19">
      <c r="A112" s="4"/>
      <c r="B112" s="4"/>
      <c r="C112" s="4"/>
      <c r="D112" s="4"/>
      <c r="E112" s="4"/>
      <c r="F112" s="4"/>
      <c r="G112" s="4"/>
    </row>
    <row r="113" spans="1:7">
      <c r="A113" s="4"/>
      <c r="B113" s="4"/>
      <c r="C113" s="4"/>
      <c r="D113" s="4"/>
      <c r="E113" s="4"/>
      <c r="F113" s="4"/>
      <c r="G113" s="4"/>
    </row>
    <row r="114" spans="1:7">
      <c r="A114" s="4"/>
      <c r="B114" s="4"/>
      <c r="C114" s="4"/>
      <c r="D114" s="4"/>
      <c r="E114" s="4"/>
      <c r="F114" s="4"/>
      <c r="G114" s="4"/>
    </row>
    <row r="115" spans="1:7">
      <c r="A115" s="4"/>
      <c r="B115" s="4"/>
      <c r="C115" s="4"/>
      <c r="D115" s="4"/>
      <c r="E115" s="4"/>
      <c r="F115" s="4"/>
      <c r="G115" s="4"/>
    </row>
    <row r="116" spans="1:7">
      <c r="A116" s="4"/>
      <c r="B116" s="4"/>
      <c r="C116" s="4"/>
      <c r="D116" s="4"/>
      <c r="E116" s="4"/>
      <c r="F116" s="4"/>
      <c r="G116" s="4"/>
    </row>
    <row r="117" spans="1:7">
      <c r="A117" s="4"/>
      <c r="B117" s="4"/>
      <c r="C117" s="4"/>
      <c r="D117" s="4"/>
      <c r="E117" s="4"/>
      <c r="F117" s="4"/>
      <c r="G117" s="4"/>
    </row>
    <row r="118" spans="1:7">
      <c r="A118" s="4"/>
      <c r="B118" s="4"/>
      <c r="C118" s="4"/>
      <c r="D118" s="4"/>
      <c r="E118" s="4"/>
      <c r="F118" s="4"/>
      <c r="G118" s="4"/>
    </row>
    <row r="119" spans="1:7">
      <c r="A119" s="4"/>
      <c r="B119" s="4"/>
      <c r="C119" s="4"/>
      <c r="D119" s="4"/>
      <c r="E119" s="4"/>
      <c r="F119" s="4"/>
      <c r="G119" s="4"/>
    </row>
    <row r="120" spans="1:7">
      <c r="A120" s="4"/>
      <c r="B120" s="4"/>
      <c r="C120" s="4"/>
      <c r="D120" s="4"/>
      <c r="E120" s="4"/>
      <c r="F120" s="4"/>
      <c r="G120" s="4"/>
    </row>
    <row r="121" spans="1:7">
      <c r="A121" s="4"/>
      <c r="B121" s="4"/>
      <c r="C121" s="4"/>
      <c r="D121" s="4"/>
      <c r="E121" s="4"/>
      <c r="F121" s="4"/>
      <c r="G121" s="4"/>
    </row>
    <row r="122" spans="1:7">
      <c r="A122" s="4"/>
      <c r="B122" s="4"/>
      <c r="C122" s="4"/>
      <c r="D122" s="4"/>
      <c r="E122" s="4"/>
      <c r="F122" s="4"/>
      <c r="G122" s="4"/>
    </row>
    <row r="123" spans="1:7">
      <c r="A123" s="4"/>
      <c r="B123" s="4"/>
      <c r="C123" s="4"/>
      <c r="D123" s="4"/>
      <c r="E123" s="4"/>
      <c r="F123" s="4"/>
      <c r="G123" s="4"/>
    </row>
  </sheetData>
  <mergeCells count="7">
    <mergeCell ref="Q94:S94"/>
    <mergeCell ref="A94:A95"/>
    <mergeCell ref="B94:D94"/>
    <mergeCell ref="E94:G94"/>
    <mergeCell ref="N94:P94"/>
    <mergeCell ref="K94:M94"/>
    <mergeCell ref="H94:J9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workbookViewId="0">
      <selection activeCell="H91" sqref="H9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7" customWidth="1"/>
    <col min="5" max="5" width="15" style="7" customWidth="1"/>
    <col min="6" max="6" width="22.5703125" style="7" customWidth="1"/>
    <col min="7" max="7" width="12.5703125" style="2" customWidth="1"/>
    <col min="8" max="16384" width="9.140625" style="2"/>
  </cols>
  <sheetData>
    <row r="1" spans="1:6" ht="22.5">
      <c r="A1" s="713" t="s">
        <v>144</v>
      </c>
      <c r="B1" s="713"/>
      <c r="C1" s="713"/>
      <c r="D1" s="713"/>
      <c r="E1" s="713"/>
      <c r="F1" s="713"/>
    </row>
    <row r="2" spans="1:6" ht="23.25" thickBot="1">
      <c r="A2" s="487"/>
      <c r="B2" s="487"/>
      <c r="C2" s="487"/>
      <c r="D2" s="487"/>
      <c r="E2" s="487"/>
      <c r="F2" s="487"/>
    </row>
    <row r="3" spans="1:6" ht="19.5" thickBot="1">
      <c r="A3" s="670" t="s">
        <v>76</v>
      </c>
      <c r="B3" s="714" t="s">
        <v>47</v>
      </c>
      <c r="C3" s="674" t="s">
        <v>58</v>
      </c>
      <c r="D3" s="675"/>
      <c r="E3" s="899"/>
      <c r="F3" s="88" t="s">
        <v>59</v>
      </c>
    </row>
    <row r="4" spans="1:6" ht="28.5" customHeight="1" thickBot="1">
      <c r="A4" s="715"/>
      <c r="B4" s="898"/>
      <c r="C4" s="89" t="s">
        <v>503</v>
      </c>
      <c r="D4" s="90" t="s">
        <v>504</v>
      </c>
      <c r="E4" s="71" t="s">
        <v>66</v>
      </c>
      <c r="F4" s="489" t="s">
        <v>504</v>
      </c>
    </row>
    <row r="5" spans="1:6" ht="23.25" customHeight="1">
      <c r="A5" s="91" t="s">
        <v>44</v>
      </c>
      <c r="B5" s="92"/>
      <c r="C5" s="420"/>
      <c r="D5" s="420"/>
      <c r="E5" s="420"/>
      <c r="F5" s="420"/>
    </row>
    <row r="6" spans="1:6" ht="21.75" customHeight="1">
      <c r="A6" s="78" t="s">
        <v>80</v>
      </c>
      <c r="B6" s="10" t="s">
        <v>52</v>
      </c>
      <c r="C6" s="420">
        <v>31.5</v>
      </c>
      <c r="D6" s="420">
        <v>31.1</v>
      </c>
      <c r="E6" s="420">
        <f t="shared" ref="E6:E34" si="0">D6/C6*100</f>
        <v>98.730158730158735</v>
      </c>
      <c r="F6" s="420">
        <v>29.94</v>
      </c>
    </row>
    <row r="7" spans="1:6" ht="21.75" customHeight="1">
      <c r="A7" s="78" t="s">
        <v>81</v>
      </c>
      <c r="B7" s="10" t="s">
        <v>52</v>
      </c>
      <c r="C7" s="420">
        <v>59.6</v>
      </c>
      <c r="D7" s="420">
        <v>62.5</v>
      </c>
      <c r="E7" s="420">
        <f t="shared" si="0"/>
        <v>104.86577181208054</v>
      </c>
      <c r="F7" s="420">
        <v>58.58</v>
      </c>
    </row>
    <row r="8" spans="1:6" ht="21.75" customHeight="1">
      <c r="A8" s="78" t="s">
        <v>82</v>
      </c>
      <c r="B8" s="10" t="s">
        <v>52</v>
      </c>
      <c r="C8" s="420">
        <v>56</v>
      </c>
      <c r="D8" s="420">
        <v>58.1</v>
      </c>
      <c r="E8" s="420">
        <f t="shared" si="0"/>
        <v>103.75000000000001</v>
      </c>
      <c r="F8" s="420">
        <v>60.83</v>
      </c>
    </row>
    <row r="9" spans="1:6" ht="21.75" customHeight="1">
      <c r="A9" s="78" t="s">
        <v>83</v>
      </c>
      <c r="B9" s="10" t="s">
        <v>52</v>
      </c>
      <c r="C9" s="420">
        <v>81.400000000000006</v>
      </c>
      <c r="D9" s="420">
        <v>90.5</v>
      </c>
      <c r="E9" s="420">
        <f t="shared" si="0"/>
        <v>111.17936117936118</v>
      </c>
      <c r="F9" s="420">
        <v>76.97</v>
      </c>
    </row>
    <row r="10" spans="1:6" ht="21.75" customHeight="1">
      <c r="A10" s="78" t="s">
        <v>84</v>
      </c>
      <c r="B10" s="10" t="s">
        <v>52</v>
      </c>
      <c r="C10" s="420">
        <v>69.599999999999994</v>
      </c>
      <c r="D10" s="420">
        <v>71</v>
      </c>
      <c r="E10" s="420">
        <f t="shared" si="0"/>
        <v>102.01149425287358</v>
      </c>
      <c r="F10" s="420">
        <v>61.71</v>
      </c>
    </row>
    <row r="11" spans="1:6" ht="21.75" customHeight="1">
      <c r="A11" s="78" t="s">
        <v>85</v>
      </c>
      <c r="B11" s="10" t="s">
        <v>52</v>
      </c>
      <c r="C11" s="420">
        <v>134.30000000000001</v>
      </c>
      <c r="D11" s="420">
        <v>106.3</v>
      </c>
      <c r="E11" s="420">
        <f t="shared" si="0"/>
        <v>79.151154132539077</v>
      </c>
      <c r="F11" s="420">
        <v>85.16</v>
      </c>
    </row>
    <row r="12" spans="1:6" ht="21.75" customHeight="1">
      <c r="A12" s="78" t="s">
        <v>86</v>
      </c>
      <c r="B12" s="10" t="s">
        <v>52</v>
      </c>
      <c r="C12" s="420">
        <v>55.4</v>
      </c>
      <c r="D12" s="420">
        <v>37.299999999999997</v>
      </c>
      <c r="E12" s="420">
        <f t="shared" si="0"/>
        <v>67.328519855595673</v>
      </c>
      <c r="F12" s="420">
        <v>29.83</v>
      </c>
    </row>
    <row r="13" spans="1:6" ht="21.75" customHeight="1">
      <c r="A13" s="78" t="s">
        <v>87</v>
      </c>
      <c r="B13" s="10" t="s">
        <v>52</v>
      </c>
      <c r="C13" s="420">
        <v>82.8</v>
      </c>
      <c r="D13" s="420">
        <v>33.6</v>
      </c>
      <c r="E13" s="420">
        <f t="shared" si="0"/>
        <v>40.579710144927539</v>
      </c>
      <c r="F13" s="420">
        <v>29.4</v>
      </c>
    </row>
    <row r="14" spans="1:6" ht="21.75" customHeight="1">
      <c r="A14" s="78" t="s">
        <v>88</v>
      </c>
      <c r="B14" s="10" t="s">
        <v>52</v>
      </c>
      <c r="C14" s="420">
        <v>62.1</v>
      </c>
      <c r="D14" s="420">
        <v>37.9</v>
      </c>
      <c r="E14" s="420">
        <f>D14/C14*100</f>
        <v>61.030595813204499</v>
      </c>
      <c r="F14" s="420">
        <v>37.25</v>
      </c>
    </row>
    <row r="15" spans="1:6" ht="21.75" customHeight="1">
      <c r="A15" s="78" t="s">
        <v>89</v>
      </c>
      <c r="B15" s="10" t="s">
        <v>52</v>
      </c>
      <c r="C15" s="420">
        <v>278.39999999999998</v>
      </c>
      <c r="D15" s="420">
        <v>267.5</v>
      </c>
      <c r="E15" s="420">
        <f t="shared" si="0"/>
        <v>96.084770114942543</v>
      </c>
      <c r="F15" s="420">
        <v>296.63</v>
      </c>
    </row>
    <row r="16" spans="1:6" ht="21.75" customHeight="1">
      <c r="A16" s="78" t="s">
        <v>90</v>
      </c>
      <c r="B16" s="10" t="s">
        <v>52</v>
      </c>
      <c r="C16" s="420">
        <v>259.10000000000002</v>
      </c>
      <c r="D16" s="420">
        <v>276.10000000000002</v>
      </c>
      <c r="E16" s="420">
        <f t="shared" si="0"/>
        <v>106.56117329216519</v>
      </c>
      <c r="F16" s="420">
        <v>251.85</v>
      </c>
    </row>
    <row r="17" spans="1:6" ht="21.75" customHeight="1">
      <c r="A17" s="78" t="s">
        <v>91</v>
      </c>
      <c r="B17" s="10" t="s">
        <v>52</v>
      </c>
      <c r="C17" s="420">
        <v>136.80000000000001</v>
      </c>
      <c r="D17" s="420">
        <v>109.2</v>
      </c>
      <c r="E17" s="420">
        <f t="shared" si="0"/>
        <v>79.824561403508767</v>
      </c>
      <c r="F17" s="420">
        <v>120.97</v>
      </c>
    </row>
    <row r="18" spans="1:6" ht="21.75" customHeight="1">
      <c r="A18" s="78" t="s">
        <v>92</v>
      </c>
      <c r="B18" s="10" t="s">
        <v>52</v>
      </c>
      <c r="C18" s="420">
        <v>162.6</v>
      </c>
      <c r="D18" s="420">
        <v>114.7</v>
      </c>
      <c r="E18" s="420">
        <f t="shared" si="0"/>
        <v>70.541205412054126</v>
      </c>
      <c r="F18" s="420">
        <v>125.31</v>
      </c>
    </row>
    <row r="19" spans="1:6" ht="21.75" customHeight="1">
      <c r="A19" s="78" t="s">
        <v>93</v>
      </c>
      <c r="B19" s="10" t="s">
        <v>52</v>
      </c>
      <c r="C19" s="420">
        <v>143.19999999999999</v>
      </c>
      <c r="D19" s="420">
        <v>146.5</v>
      </c>
      <c r="E19" s="420">
        <f t="shared" si="0"/>
        <v>102.30446927374301</v>
      </c>
      <c r="F19" s="420">
        <v>138</v>
      </c>
    </row>
    <row r="20" spans="1:6" ht="21.75" customHeight="1">
      <c r="A20" s="78" t="s">
        <v>94</v>
      </c>
      <c r="B20" s="10" t="s">
        <v>52</v>
      </c>
      <c r="C20" s="420">
        <v>142.5</v>
      </c>
      <c r="D20" s="420">
        <v>106.3</v>
      </c>
      <c r="E20" s="420">
        <f t="shared" si="0"/>
        <v>74.596491228070178</v>
      </c>
      <c r="F20" s="420">
        <v>109.25</v>
      </c>
    </row>
    <row r="21" spans="1:6" ht="21.75" customHeight="1">
      <c r="A21" s="78" t="s">
        <v>95</v>
      </c>
      <c r="B21" s="10" t="s">
        <v>52</v>
      </c>
      <c r="C21" s="420">
        <v>292.2</v>
      </c>
      <c r="D21" s="420">
        <v>326.60000000000002</v>
      </c>
      <c r="E21" s="420">
        <f t="shared" si="0"/>
        <v>111.77275838466805</v>
      </c>
      <c r="F21" s="420">
        <v>314.7</v>
      </c>
    </row>
    <row r="22" spans="1:6" ht="21.75" customHeight="1">
      <c r="A22" s="78" t="s">
        <v>96</v>
      </c>
      <c r="B22" s="10" t="s">
        <v>52</v>
      </c>
      <c r="C22" s="420">
        <v>236.3</v>
      </c>
      <c r="D22" s="420">
        <v>265</v>
      </c>
      <c r="E22" s="420">
        <f t="shared" si="0"/>
        <v>112.14557765552264</v>
      </c>
      <c r="F22" s="420">
        <v>296.67</v>
      </c>
    </row>
    <row r="23" spans="1:6" ht="21.75" customHeight="1">
      <c r="A23" s="78" t="s">
        <v>97</v>
      </c>
      <c r="B23" s="10" t="s">
        <v>52</v>
      </c>
      <c r="C23" s="420">
        <v>209.7</v>
      </c>
      <c r="D23" s="420">
        <v>203.8</v>
      </c>
      <c r="E23" s="420">
        <f t="shared" si="0"/>
        <v>97.186456843109212</v>
      </c>
      <c r="F23" s="420">
        <v>199.94</v>
      </c>
    </row>
    <row r="24" spans="1:6" ht="21.75" customHeight="1">
      <c r="A24" s="78" t="s">
        <v>98</v>
      </c>
      <c r="B24" s="10" t="s">
        <v>52</v>
      </c>
      <c r="C24" s="420">
        <v>249</v>
      </c>
      <c r="D24" s="420">
        <v>262.89999999999998</v>
      </c>
      <c r="E24" s="420">
        <f t="shared" si="0"/>
        <v>105.58232931726907</v>
      </c>
      <c r="F24" s="420">
        <v>266.39999999999998</v>
      </c>
    </row>
    <row r="25" spans="1:6" ht="21.75" customHeight="1">
      <c r="A25" s="78" t="s">
        <v>99</v>
      </c>
      <c r="B25" s="10" t="s">
        <v>52</v>
      </c>
      <c r="C25" s="420">
        <v>130.4</v>
      </c>
      <c r="D25" s="420">
        <v>126.8</v>
      </c>
      <c r="E25" s="420">
        <f t="shared" si="0"/>
        <v>97.23926380368097</v>
      </c>
      <c r="F25" s="420">
        <v>129.31</v>
      </c>
    </row>
    <row r="26" spans="1:6" ht="21.75" customHeight="1">
      <c r="A26" s="78" t="s">
        <v>100</v>
      </c>
      <c r="B26" s="10" t="s">
        <v>55</v>
      </c>
      <c r="C26" s="420">
        <v>56.1</v>
      </c>
      <c r="D26" s="420">
        <v>64.400000000000006</v>
      </c>
      <c r="E26" s="420">
        <f t="shared" si="0"/>
        <v>114.79500891265597</v>
      </c>
      <c r="F26" s="420">
        <v>63.33</v>
      </c>
    </row>
    <row r="27" spans="1:6" ht="21.75" customHeight="1">
      <c r="A27" s="78" t="s">
        <v>174</v>
      </c>
      <c r="B27" s="10" t="s">
        <v>53</v>
      </c>
      <c r="C27" s="420">
        <v>47.7</v>
      </c>
      <c r="D27" s="420">
        <v>52.7</v>
      </c>
      <c r="E27" s="420">
        <f t="shared" si="0"/>
        <v>110.48218029350106</v>
      </c>
      <c r="F27" s="420">
        <v>53.3</v>
      </c>
    </row>
    <row r="28" spans="1:6" ht="21.75" customHeight="1">
      <c r="A28" s="78" t="s">
        <v>101</v>
      </c>
      <c r="B28" s="10" t="s">
        <v>53</v>
      </c>
      <c r="C28" s="420">
        <v>89</v>
      </c>
      <c r="D28" s="420">
        <v>81.599999999999994</v>
      </c>
      <c r="E28" s="420">
        <f t="shared" si="0"/>
        <v>91.685393258426956</v>
      </c>
      <c r="F28" s="420">
        <v>83.4</v>
      </c>
    </row>
    <row r="29" spans="1:6" ht="21.75" customHeight="1">
      <c r="A29" s="78" t="s">
        <v>102</v>
      </c>
      <c r="B29" s="10" t="s">
        <v>54</v>
      </c>
      <c r="C29" s="420">
        <v>235.5</v>
      </c>
      <c r="D29" s="420">
        <v>263</v>
      </c>
      <c r="E29" s="420">
        <f t="shared" si="0"/>
        <v>111.67728237791931</v>
      </c>
      <c r="F29" s="420">
        <v>319.01</v>
      </c>
    </row>
    <row r="30" spans="1:6" ht="21.75" customHeight="1">
      <c r="A30" s="78" t="s">
        <v>103</v>
      </c>
      <c r="B30" s="10" t="s">
        <v>54</v>
      </c>
      <c r="C30" s="420">
        <v>313.8</v>
      </c>
      <c r="D30" s="420">
        <v>321.2</v>
      </c>
      <c r="E30" s="420">
        <f t="shared" si="0"/>
        <v>102.35818992989165</v>
      </c>
      <c r="F30" s="420">
        <v>341.57</v>
      </c>
    </row>
    <row r="31" spans="1:6" ht="21.75" customHeight="1">
      <c r="A31" s="78" t="s">
        <v>104</v>
      </c>
      <c r="B31" s="10" t="s">
        <v>54</v>
      </c>
      <c r="C31" s="420">
        <v>321.3</v>
      </c>
      <c r="D31" s="420">
        <v>344.3</v>
      </c>
      <c r="E31" s="420">
        <f t="shared" si="0"/>
        <v>107.15841892312481</v>
      </c>
      <c r="F31" s="420">
        <v>328.98</v>
      </c>
    </row>
    <row r="32" spans="1:6" ht="21.75" customHeight="1">
      <c r="A32" s="78" t="s">
        <v>105</v>
      </c>
      <c r="B32" s="10" t="s">
        <v>53</v>
      </c>
      <c r="C32" s="420">
        <v>88.1</v>
      </c>
      <c r="D32" s="420">
        <v>94.5</v>
      </c>
      <c r="E32" s="420">
        <f t="shared" si="0"/>
        <v>107.2644721906924</v>
      </c>
      <c r="F32" s="420">
        <v>88.21</v>
      </c>
    </row>
    <row r="33" spans="1:6" ht="21.75" customHeight="1">
      <c r="A33" s="78" t="s">
        <v>106</v>
      </c>
      <c r="B33" s="10" t="s">
        <v>53</v>
      </c>
      <c r="C33" s="420">
        <v>100.8</v>
      </c>
      <c r="D33" s="420">
        <v>106.9</v>
      </c>
      <c r="E33" s="420">
        <f t="shared" si="0"/>
        <v>106.0515873015873</v>
      </c>
      <c r="F33" s="420">
        <v>93.38</v>
      </c>
    </row>
    <row r="34" spans="1:6" ht="21.75" customHeight="1" thickBot="1">
      <c r="A34" s="79" t="s">
        <v>107</v>
      </c>
      <c r="B34" s="10" t="s">
        <v>53</v>
      </c>
      <c r="C34" s="420">
        <v>321.89999999999998</v>
      </c>
      <c r="D34" s="420">
        <v>368.5</v>
      </c>
      <c r="E34" s="420">
        <f t="shared" si="0"/>
        <v>114.47654551102828</v>
      </c>
      <c r="F34" s="420">
        <v>419.18</v>
      </c>
    </row>
    <row r="35" spans="1:6" ht="27" customHeight="1" thickBot="1">
      <c r="A35" s="93" t="s">
        <v>51</v>
      </c>
      <c r="B35" s="94"/>
      <c r="C35" s="87"/>
      <c r="D35" s="95"/>
      <c r="E35" s="87"/>
      <c r="F35" s="87"/>
    </row>
    <row r="36" spans="1:6" s="18" customFormat="1" ht="21.75" customHeight="1">
      <c r="A36" s="120" t="s">
        <v>108</v>
      </c>
      <c r="B36" s="100" t="s">
        <v>38</v>
      </c>
      <c r="C36" s="420">
        <v>500</v>
      </c>
      <c r="D36" s="420">
        <v>540</v>
      </c>
      <c r="E36" s="420">
        <f t="shared" ref="E36:E56" si="1">D36/C36*100</f>
        <v>108</v>
      </c>
      <c r="F36" s="420">
        <v>320</v>
      </c>
    </row>
    <row r="37" spans="1:6" s="18" customFormat="1" ht="21.75" customHeight="1">
      <c r="A37" s="120" t="s">
        <v>109</v>
      </c>
      <c r="B37" s="100" t="s">
        <v>38</v>
      </c>
      <c r="C37" s="420">
        <v>638.9</v>
      </c>
      <c r="D37" s="420">
        <v>644.4</v>
      </c>
      <c r="E37" s="420">
        <f t="shared" si="1"/>
        <v>100.86085459383315</v>
      </c>
      <c r="F37" s="420">
        <v>421.43</v>
      </c>
    </row>
    <row r="38" spans="1:6" s="18" customFormat="1" ht="21.75" customHeight="1">
      <c r="A38" s="120" t="s">
        <v>110</v>
      </c>
      <c r="B38" s="100" t="s">
        <v>38</v>
      </c>
      <c r="C38" s="420">
        <v>450</v>
      </c>
      <c r="D38" s="420">
        <v>466.7</v>
      </c>
      <c r="E38" s="420">
        <f t="shared" si="1"/>
        <v>103.71111111111111</v>
      </c>
      <c r="F38" s="420">
        <v>391.67</v>
      </c>
    </row>
    <row r="39" spans="1:6" s="18" customFormat="1" ht="16.5">
      <c r="A39" s="120" t="s">
        <v>111</v>
      </c>
      <c r="B39" s="100" t="s">
        <v>38</v>
      </c>
      <c r="C39" s="420">
        <v>2150</v>
      </c>
      <c r="D39" s="420">
        <v>2500</v>
      </c>
      <c r="E39" s="420">
        <f t="shared" si="1"/>
        <v>116.27906976744187</v>
      </c>
      <c r="F39" s="420">
        <v>1200</v>
      </c>
    </row>
    <row r="40" spans="1:6" s="18" customFormat="1" ht="16.5">
      <c r="A40" s="120" t="s">
        <v>112</v>
      </c>
      <c r="B40" s="100" t="s">
        <v>38</v>
      </c>
      <c r="C40" s="420">
        <v>2000</v>
      </c>
      <c r="D40" s="420">
        <v>2250</v>
      </c>
      <c r="E40" s="420">
        <f t="shared" si="1"/>
        <v>112.5</v>
      </c>
      <c r="F40" s="420">
        <v>1500</v>
      </c>
    </row>
    <row r="41" spans="1:6" s="18" customFormat="1" ht="33">
      <c r="A41" s="120" t="s">
        <v>113</v>
      </c>
      <c r="B41" s="100" t="s">
        <v>38</v>
      </c>
      <c r="C41" s="420">
        <v>323.3</v>
      </c>
      <c r="D41" s="420">
        <v>366.7</v>
      </c>
      <c r="E41" s="420">
        <f t="shared" si="1"/>
        <v>113.42406433652954</v>
      </c>
      <c r="F41" s="420">
        <v>240</v>
      </c>
    </row>
    <row r="42" spans="1:6" s="18" customFormat="1" ht="33">
      <c r="A42" s="120" t="s">
        <v>114</v>
      </c>
      <c r="B42" s="100" t="s">
        <v>38</v>
      </c>
      <c r="C42" s="420">
        <v>310</v>
      </c>
      <c r="D42" s="420">
        <v>325</v>
      </c>
      <c r="E42" s="420">
        <f t="shared" si="1"/>
        <v>104.83870967741935</v>
      </c>
      <c r="F42" s="420">
        <v>255</v>
      </c>
    </row>
    <row r="43" spans="1:6" s="18" customFormat="1" ht="16.5">
      <c r="A43" s="120" t="s">
        <v>115</v>
      </c>
      <c r="B43" s="100" t="s">
        <v>38</v>
      </c>
      <c r="C43" s="420">
        <v>800</v>
      </c>
      <c r="D43" s="420">
        <v>850</v>
      </c>
      <c r="E43" s="420">
        <f t="shared" si="1"/>
        <v>106.25</v>
      </c>
      <c r="F43" s="420" t="s">
        <v>136</v>
      </c>
    </row>
    <row r="44" spans="1:6" s="18" customFormat="1" ht="33">
      <c r="A44" s="120" t="s">
        <v>250</v>
      </c>
      <c r="B44" s="100" t="s">
        <v>38</v>
      </c>
      <c r="C44" s="420">
        <v>3266.7</v>
      </c>
      <c r="D44" s="420">
        <v>5233.3999999999996</v>
      </c>
      <c r="E44" s="420">
        <f t="shared" si="1"/>
        <v>160.20448770930909</v>
      </c>
      <c r="F44" s="420">
        <v>1800</v>
      </c>
    </row>
    <row r="45" spans="1:6" s="18" customFormat="1" ht="34.5" customHeight="1">
      <c r="A45" s="120" t="s">
        <v>116</v>
      </c>
      <c r="B45" s="100" t="s">
        <v>38</v>
      </c>
      <c r="C45" s="420">
        <v>900</v>
      </c>
      <c r="D45" s="420" t="s">
        <v>57</v>
      </c>
      <c r="E45" s="420"/>
      <c r="F45" s="420" t="s">
        <v>136</v>
      </c>
    </row>
    <row r="46" spans="1:6" s="18" customFormat="1" ht="33" customHeight="1">
      <c r="A46" s="120" t="s">
        <v>143</v>
      </c>
      <c r="B46" s="100" t="s">
        <v>38</v>
      </c>
      <c r="C46" s="420">
        <v>2496</v>
      </c>
      <c r="D46" s="420">
        <v>3976.5</v>
      </c>
      <c r="E46" s="420">
        <f t="shared" si="1"/>
        <v>159.31490384615387</v>
      </c>
      <c r="F46" s="420">
        <v>3200</v>
      </c>
    </row>
    <row r="47" spans="1:6" s="18" customFormat="1" ht="18" customHeight="1">
      <c r="A47" s="118" t="s">
        <v>117</v>
      </c>
      <c r="B47" s="100" t="s">
        <v>38</v>
      </c>
      <c r="C47" s="420">
        <v>100</v>
      </c>
      <c r="D47" s="420">
        <v>130</v>
      </c>
      <c r="E47" s="420">
        <f t="shared" si="1"/>
        <v>130</v>
      </c>
      <c r="F47" s="420">
        <v>76</v>
      </c>
    </row>
    <row r="48" spans="1:6" s="18" customFormat="1" ht="17.25" thickBot="1">
      <c r="A48" s="119" t="s">
        <v>235</v>
      </c>
      <c r="B48" s="101" t="s">
        <v>38</v>
      </c>
      <c r="C48" s="420">
        <v>266.7</v>
      </c>
      <c r="D48" s="420">
        <v>266.7</v>
      </c>
      <c r="E48" s="420">
        <f t="shared" si="1"/>
        <v>100</v>
      </c>
      <c r="F48" s="420">
        <v>200</v>
      </c>
    </row>
    <row r="49" spans="1:6" ht="27" customHeight="1" thickBot="1">
      <c r="A49" s="121" t="s">
        <v>79</v>
      </c>
      <c r="B49" s="94" t="s">
        <v>38</v>
      </c>
      <c r="C49" s="87">
        <v>321</v>
      </c>
      <c r="D49" s="126">
        <v>340</v>
      </c>
      <c r="E49" s="81">
        <f t="shared" si="1"/>
        <v>105.91900311526479</v>
      </c>
      <c r="F49" s="481">
        <v>340</v>
      </c>
    </row>
    <row r="50" spans="1:6" ht="53.25" customHeight="1" thickBot="1">
      <c r="A50" s="122" t="s">
        <v>118</v>
      </c>
      <c r="B50" s="94" t="s">
        <v>38</v>
      </c>
      <c r="C50" s="87">
        <v>5.8</v>
      </c>
      <c r="D50" s="95">
        <v>5.8</v>
      </c>
      <c r="E50" s="113">
        <f t="shared" si="1"/>
        <v>100</v>
      </c>
      <c r="F50" s="87">
        <v>5.8</v>
      </c>
    </row>
    <row r="51" spans="1:6" ht="56.25" customHeight="1" thickBot="1">
      <c r="A51" s="123" t="s">
        <v>119</v>
      </c>
      <c r="B51" s="94" t="s">
        <v>38</v>
      </c>
      <c r="C51" s="87">
        <v>7.6</v>
      </c>
      <c r="D51" s="95">
        <v>7.6</v>
      </c>
      <c r="E51" s="113">
        <f t="shared" si="1"/>
        <v>100</v>
      </c>
      <c r="F51" s="87">
        <v>7.6</v>
      </c>
    </row>
    <row r="52" spans="1:6" ht="24.75" customHeight="1" thickBot="1">
      <c r="A52" s="123" t="s">
        <v>120</v>
      </c>
      <c r="B52" s="94" t="s">
        <v>38</v>
      </c>
      <c r="C52" s="87">
        <v>75.8</v>
      </c>
      <c r="D52" s="95">
        <v>75.8</v>
      </c>
      <c r="E52" s="113">
        <f t="shared" si="1"/>
        <v>100</v>
      </c>
      <c r="F52" s="87">
        <v>75.75</v>
      </c>
    </row>
    <row r="53" spans="1:6" ht="36.75" customHeight="1" thickBot="1">
      <c r="A53" s="124" t="s">
        <v>121</v>
      </c>
      <c r="B53" s="94" t="s">
        <v>38</v>
      </c>
      <c r="C53" s="87">
        <v>1850</v>
      </c>
      <c r="D53" s="98">
        <v>1950</v>
      </c>
      <c r="E53" s="113">
        <f t="shared" si="1"/>
        <v>105.40540540540539</v>
      </c>
      <c r="F53" s="87" t="s">
        <v>136</v>
      </c>
    </row>
    <row r="54" spans="1:6" ht="35.25" customHeight="1" thickBot="1">
      <c r="A54" s="123" t="s">
        <v>122</v>
      </c>
      <c r="B54" s="94" t="s">
        <v>38</v>
      </c>
      <c r="C54" s="87">
        <v>1285</v>
      </c>
      <c r="D54" s="95">
        <v>1287.5</v>
      </c>
      <c r="E54" s="113">
        <f t="shared" si="1"/>
        <v>100.19455252918289</v>
      </c>
      <c r="F54" s="114" t="s">
        <v>136</v>
      </c>
    </row>
    <row r="55" spans="1:6" ht="50.25" customHeight="1" thickBot="1">
      <c r="A55" s="123" t="s">
        <v>196</v>
      </c>
      <c r="B55" s="94" t="s">
        <v>38</v>
      </c>
      <c r="C55" s="102">
        <v>109.1</v>
      </c>
      <c r="D55" s="102">
        <v>109.1</v>
      </c>
      <c r="E55" s="113">
        <f t="shared" si="1"/>
        <v>100</v>
      </c>
      <c r="F55" s="103">
        <v>70.8</v>
      </c>
    </row>
    <row r="56" spans="1:6" ht="23.25" customHeight="1" thickBot="1">
      <c r="A56" s="900" t="s">
        <v>212</v>
      </c>
      <c r="B56" s="104" t="s">
        <v>138</v>
      </c>
      <c r="C56" s="103">
        <v>4000</v>
      </c>
      <c r="D56" s="125">
        <v>5500</v>
      </c>
      <c r="E56" s="113">
        <f t="shared" si="1"/>
        <v>137.5</v>
      </c>
      <c r="F56" s="481" t="s">
        <v>136</v>
      </c>
    </row>
    <row r="57" spans="1:6" ht="21.75" customHeight="1" thickBot="1">
      <c r="A57" s="901"/>
      <c r="B57" s="104" t="s">
        <v>139</v>
      </c>
      <c r="C57" s="103">
        <v>26000</v>
      </c>
      <c r="D57" s="125">
        <v>28000</v>
      </c>
      <c r="E57" s="113">
        <f>D57/C57*100</f>
        <v>107.69230769230769</v>
      </c>
      <c r="F57" s="481" t="s">
        <v>136</v>
      </c>
    </row>
    <row r="58" spans="1:6" ht="23.25" customHeight="1" thickBot="1">
      <c r="A58" s="900" t="s">
        <v>213</v>
      </c>
      <c r="B58" s="104" t="s">
        <v>138</v>
      </c>
      <c r="C58" s="103">
        <v>5400</v>
      </c>
      <c r="D58" s="125">
        <v>12200</v>
      </c>
      <c r="E58" s="113">
        <f>D58/C58*100</f>
        <v>225.9259259259259</v>
      </c>
      <c r="F58" s="481" t="s">
        <v>136</v>
      </c>
    </row>
    <row r="59" spans="1:6" ht="21.75" customHeight="1" thickBot="1">
      <c r="A59" s="901"/>
      <c r="B59" s="104" t="s">
        <v>139</v>
      </c>
      <c r="C59" s="103">
        <v>68932</v>
      </c>
      <c r="D59" s="125">
        <v>75000</v>
      </c>
      <c r="E59" s="113">
        <f>D59/C59*100</f>
        <v>108.80287819880461</v>
      </c>
      <c r="F59" s="481" t="s">
        <v>136</v>
      </c>
    </row>
    <row r="60" spans="1:6" ht="39.75" customHeight="1" thickBot="1">
      <c r="A60" s="96" t="s">
        <v>200</v>
      </c>
      <c r="B60" s="97"/>
      <c r="C60" s="87"/>
      <c r="D60" s="95"/>
      <c r="E60" s="98"/>
      <c r="F60" s="87"/>
    </row>
    <row r="61" spans="1:6" ht="33">
      <c r="A61" s="115" t="s">
        <v>199</v>
      </c>
      <c r="B61" s="105" t="s">
        <v>61</v>
      </c>
      <c r="C61" s="134" t="s">
        <v>244</v>
      </c>
      <c r="D61" s="136" t="s">
        <v>529</v>
      </c>
      <c r="E61" s="1">
        <f>49.75/46.02*100</f>
        <v>108.1051716644937</v>
      </c>
      <c r="F61" s="129">
        <v>65.400000000000006</v>
      </c>
    </row>
    <row r="62" spans="1:6" ht="24" customHeight="1">
      <c r="A62" s="80" t="s">
        <v>247</v>
      </c>
      <c r="B62" s="105" t="s">
        <v>62</v>
      </c>
      <c r="C62" s="135">
        <v>1.1599999999999999</v>
      </c>
      <c r="D62" s="137">
        <v>1.1599999999999999</v>
      </c>
      <c r="E62" s="1">
        <f>D62/C62*100</f>
        <v>100</v>
      </c>
      <c r="F62" s="129">
        <v>1.06</v>
      </c>
    </row>
    <row r="63" spans="1:6" ht="24" customHeight="1">
      <c r="A63" s="80" t="s">
        <v>123</v>
      </c>
      <c r="B63" s="105" t="s">
        <v>197</v>
      </c>
      <c r="C63" s="129">
        <v>876.05</v>
      </c>
      <c r="D63" s="136">
        <v>876.05</v>
      </c>
      <c r="E63" s="1">
        <f>D63/C63*100</f>
        <v>100</v>
      </c>
      <c r="F63" s="129" t="s">
        <v>236</v>
      </c>
    </row>
    <row r="64" spans="1:6" ht="24" customHeight="1">
      <c r="A64" s="80" t="s">
        <v>124</v>
      </c>
      <c r="B64" s="105" t="s">
        <v>198</v>
      </c>
      <c r="C64" s="129">
        <v>52.55</v>
      </c>
      <c r="D64" s="136">
        <v>52.55</v>
      </c>
      <c r="E64" s="1">
        <f>D64/C64*100</f>
        <v>100</v>
      </c>
      <c r="F64" s="129" t="s">
        <v>237</v>
      </c>
    </row>
    <row r="65" spans="1:6" ht="24" customHeight="1" thickBot="1">
      <c r="A65" s="80" t="s">
        <v>125</v>
      </c>
      <c r="B65" s="105" t="s">
        <v>198</v>
      </c>
      <c r="C65" s="129">
        <v>38.69</v>
      </c>
      <c r="D65" s="136">
        <f>19.98+18.71</f>
        <v>38.69</v>
      </c>
      <c r="E65" s="1">
        <f>D65/C65*100</f>
        <v>100</v>
      </c>
      <c r="F65" s="129" t="s">
        <v>238</v>
      </c>
    </row>
    <row r="66" spans="1:6" ht="41.25" customHeight="1" thickBot="1">
      <c r="A66" s="116" t="s">
        <v>145</v>
      </c>
      <c r="B66" s="97" t="s">
        <v>38</v>
      </c>
      <c r="C66" s="87">
        <v>22</v>
      </c>
      <c r="D66" s="95">
        <v>22</v>
      </c>
      <c r="E66" s="87">
        <f>D66/C66*100</f>
        <v>100</v>
      </c>
      <c r="F66" s="87">
        <v>17</v>
      </c>
    </row>
    <row r="67" spans="1:6" ht="18" customHeight="1">
      <c r="A67" s="109" t="s">
        <v>126</v>
      </c>
      <c r="B67" s="106"/>
      <c r="C67" s="107"/>
      <c r="D67" s="110"/>
      <c r="E67" s="107"/>
      <c r="F67" s="111"/>
    </row>
    <row r="68" spans="1:6" ht="16.5">
      <c r="A68" s="117" t="s">
        <v>127</v>
      </c>
      <c r="B68" s="108" t="s">
        <v>38</v>
      </c>
      <c r="C68" s="420">
        <v>17068.599999999999</v>
      </c>
      <c r="D68" s="112">
        <v>18765.07</v>
      </c>
      <c r="E68" s="420">
        <f>D68/C68*100</f>
        <v>109.93912798940745</v>
      </c>
      <c r="F68" s="420">
        <v>17469.759999999998</v>
      </c>
    </row>
    <row r="69" spans="1:6" ht="33">
      <c r="A69" s="115" t="s">
        <v>128</v>
      </c>
      <c r="B69" s="108" t="s">
        <v>38</v>
      </c>
      <c r="C69" s="420">
        <v>2298.52</v>
      </c>
      <c r="D69" s="112">
        <v>2351.4699999999998</v>
      </c>
      <c r="E69" s="420">
        <f>D69/C69*100</f>
        <v>102.303656265771</v>
      </c>
      <c r="F69" s="420">
        <v>1350.39</v>
      </c>
    </row>
    <row r="70" spans="1:6" ht="33">
      <c r="A70" s="118" t="s">
        <v>129</v>
      </c>
      <c r="B70" s="108" t="s">
        <v>37</v>
      </c>
      <c r="C70" s="420">
        <v>13.466365138324173</v>
      </c>
      <c r="D70" s="112">
        <f>D69/D68*100</f>
        <v>12.531101669218392</v>
      </c>
      <c r="E70" s="420">
        <f>D70/C70*100</f>
        <v>93.054818731714789</v>
      </c>
      <c r="F70" s="112">
        <f>F69/F68*100</f>
        <v>7.7298715036726335</v>
      </c>
    </row>
    <row r="71" spans="1:6" ht="34.5" customHeight="1" thickBot="1">
      <c r="A71" s="119" t="s">
        <v>230</v>
      </c>
      <c r="B71" s="62" t="s">
        <v>38</v>
      </c>
      <c r="C71" s="477">
        <v>2900</v>
      </c>
      <c r="D71" s="82">
        <v>2900</v>
      </c>
      <c r="E71" s="480">
        <f>D71/C71*100</f>
        <v>100</v>
      </c>
      <c r="F71" s="401" t="s">
        <v>234</v>
      </c>
    </row>
    <row r="72" spans="1:6" ht="20.25" customHeight="1">
      <c r="A72" s="99"/>
      <c r="B72" s="39"/>
      <c r="D72" s="1"/>
      <c r="E72" s="1"/>
      <c r="F72" s="1"/>
    </row>
    <row r="73" spans="1:6" ht="16.5" customHeight="1">
      <c r="A73" s="699" t="s">
        <v>396</v>
      </c>
      <c r="B73" s="699"/>
      <c r="C73" s="699"/>
      <c r="D73" s="699"/>
      <c r="E73" s="699"/>
      <c r="F73" s="699"/>
    </row>
    <row r="74" spans="1:6" ht="16.5">
      <c r="A74" s="699" t="s">
        <v>246</v>
      </c>
      <c r="B74" s="699"/>
      <c r="C74" s="699"/>
      <c r="D74" s="699"/>
      <c r="E74" s="699"/>
      <c r="F74" s="699"/>
    </row>
    <row r="75" spans="1:6" ht="34.5" customHeight="1">
      <c r="A75" s="699" t="s">
        <v>245</v>
      </c>
      <c r="B75" s="699"/>
      <c r="C75" s="699"/>
      <c r="D75" s="699"/>
      <c r="E75" s="699"/>
      <c r="F75" s="699"/>
    </row>
    <row r="77" spans="1:6" ht="12.75">
      <c r="D77" s="2"/>
      <c r="E77" s="2"/>
      <c r="F77" s="2"/>
    </row>
    <row r="78" spans="1:6" ht="15.75" customHeight="1">
      <c r="A78" s="28"/>
      <c r="B78" s="29"/>
      <c r="C78" s="29"/>
      <c r="D78" s="29"/>
      <c r="E78" s="29"/>
      <c r="F78" s="29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73:F73"/>
    <mergeCell ref="A74:F74"/>
    <mergeCell ref="A75:F75"/>
    <mergeCell ref="A1:F1"/>
    <mergeCell ref="A3:A4"/>
    <mergeCell ref="B3:B4"/>
    <mergeCell ref="C3:E3"/>
    <mergeCell ref="A56:A57"/>
    <mergeCell ref="A58:A59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3"/>
  <sheetViews>
    <sheetView workbookViewId="0">
      <selection sqref="A1:U1"/>
    </sheetView>
  </sheetViews>
  <sheetFormatPr defaultColWidth="4.5703125" defaultRowHeight="15.75"/>
  <cols>
    <col min="1" max="1" width="3.7109375" style="16" customWidth="1"/>
    <col min="2" max="2" width="3.85546875" style="19" customWidth="1"/>
    <col min="3" max="3" width="5.42578125" style="19" customWidth="1"/>
    <col min="4" max="4" width="4.28515625" style="19" customWidth="1"/>
    <col min="5" max="8" width="4.7109375" style="16" customWidth="1"/>
    <col min="9" max="9" width="4.85546875" style="16" customWidth="1"/>
    <col min="10" max="11" width="4.28515625" style="16" customWidth="1"/>
    <col min="12" max="12" width="5.42578125" style="16" customWidth="1"/>
    <col min="13" max="13" width="6.140625" style="16" customWidth="1"/>
    <col min="14" max="14" width="5.28515625" style="16" customWidth="1"/>
    <col min="15" max="15" width="6" style="16" customWidth="1"/>
    <col min="16" max="16" width="4.85546875" style="16" customWidth="1"/>
    <col min="17" max="17" width="5.140625" style="16" customWidth="1"/>
    <col min="18" max="18" width="4.42578125" style="16" customWidth="1"/>
    <col min="19" max="19" width="5.7109375" style="16" customWidth="1"/>
    <col min="20" max="20" width="5" style="16" customWidth="1"/>
    <col min="21" max="21" width="3.5703125" style="16" customWidth="1"/>
    <col min="22" max="228" width="4.28515625" style="16" customWidth="1"/>
    <col min="229" max="16384" width="4.5703125" style="16"/>
  </cols>
  <sheetData>
    <row r="1" spans="1:47" ht="15" customHeight="1">
      <c r="A1" s="902" t="s">
        <v>516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</row>
    <row r="2" spans="1:47" ht="12.75" customHeight="1" thickBot="1">
      <c r="A2" s="83"/>
      <c r="B2" s="83"/>
      <c r="C2" s="83"/>
      <c r="D2" s="83"/>
      <c r="E2" s="83"/>
      <c r="S2" s="903" t="s">
        <v>154</v>
      </c>
      <c r="T2" s="903"/>
      <c r="U2" s="903"/>
    </row>
    <row r="3" spans="1:47" ht="30.75" customHeight="1" thickBot="1">
      <c r="A3" s="904" t="s">
        <v>17</v>
      </c>
      <c r="B3" s="905"/>
      <c r="C3" s="905"/>
      <c r="D3" s="905"/>
      <c r="E3" s="906"/>
      <c r="F3" s="907" t="s">
        <v>130</v>
      </c>
      <c r="G3" s="908"/>
      <c r="H3" s="907" t="s">
        <v>58</v>
      </c>
      <c r="I3" s="908"/>
      <c r="J3" s="907" t="s">
        <v>59</v>
      </c>
      <c r="K3" s="908"/>
      <c r="L3" s="909" t="s">
        <v>19</v>
      </c>
      <c r="M3" s="910"/>
      <c r="N3" s="909" t="s">
        <v>68</v>
      </c>
      <c r="O3" s="910"/>
      <c r="P3" s="907" t="s">
        <v>18</v>
      </c>
      <c r="Q3" s="908"/>
      <c r="R3" s="907" t="s">
        <v>20</v>
      </c>
      <c r="S3" s="908"/>
      <c r="T3" s="907" t="s">
        <v>21</v>
      </c>
      <c r="U3" s="908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1.5" customHeight="1">
      <c r="A4" s="735" t="s">
        <v>151</v>
      </c>
      <c r="B4" s="911"/>
      <c r="C4" s="911"/>
      <c r="D4" s="911"/>
      <c r="E4" s="912"/>
      <c r="F4" s="913" t="s">
        <v>22</v>
      </c>
      <c r="G4" s="914"/>
      <c r="H4" s="915">
        <v>22</v>
      </c>
      <c r="I4" s="916"/>
      <c r="J4" s="915">
        <v>17</v>
      </c>
      <c r="K4" s="916"/>
      <c r="L4" s="915">
        <v>13</v>
      </c>
      <c r="M4" s="916"/>
      <c r="N4" s="917">
        <v>13.27</v>
      </c>
      <c r="O4" s="918"/>
      <c r="P4" s="915">
        <v>25</v>
      </c>
      <c r="Q4" s="916"/>
      <c r="R4" s="915">
        <v>15</v>
      </c>
      <c r="S4" s="916"/>
      <c r="T4" s="915">
        <v>16.5</v>
      </c>
      <c r="U4" s="916"/>
    </row>
    <row r="5" spans="1:47" ht="32.25" customHeight="1">
      <c r="A5" s="736" t="s">
        <v>23</v>
      </c>
      <c r="B5" s="930"/>
      <c r="C5" s="930"/>
      <c r="D5" s="930"/>
      <c r="E5" s="931"/>
      <c r="F5" s="924" t="s">
        <v>24</v>
      </c>
      <c r="G5" s="925"/>
      <c r="H5" s="926">
        <v>440.6</v>
      </c>
      <c r="I5" s="927"/>
      <c r="J5" s="919">
        <v>327.35000000000002</v>
      </c>
      <c r="K5" s="920"/>
      <c r="L5" s="926">
        <v>178.4</v>
      </c>
      <c r="M5" s="927"/>
      <c r="N5" s="919">
        <v>243.77</v>
      </c>
      <c r="O5" s="920"/>
      <c r="P5" s="919">
        <v>356.1</v>
      </c>
      <c r="Q5" s="920"/>
      <c r="R5" s="919">
        <v>227.2</v>
      </c>
      <c r="S5" s="920"/>
      <c r="T5" s="919">
        <v>426.8</v>
      </c>
      <c r="U5" s="920"/>
    </row>
    <row r="6" spans="1:47" ht="30.75" customHeight="1">
      <c r="A6" s="921" t="s">
        <v>25</v>
      </c>
      <c r="B6" s="922"/>
      <c r="C6" s="922"/>
      <c r="D6" s="922"/>
      <c r="E6" s="923"/>
      <c r="F6" s="924" t="s">
        <v>155</v>
      </c>
      <c r="G6" s="925"/>
      <c r="H6" s="926">
        <v>29.4</v>
      </c>
      <c r="I6" s="927"/>
      <c r="J6" s="919">
        <v>31.1</v>
      </c>
      <c r="K6" s="920"/>
      <c r="L6" s="926">
        <v>22.6</v>
      </c>
      <c r="M6" s="927"/>
      <c r="N6" s="928">
        <v>24.73</v>
      </c>
      <c r="O6" s="929"/>
      <c r="P6" s="926">
        <v>21.2</v>
      </c>
      <c r="Q6" s="927"/>
      <c r="R6" s="926">
        <v>46.4</v>
      </c>
      <c r="S6" s="927"/>
      <c r="T6" s="919">
        <v>35.6</v>
      </c>
      <c r="U6" s="920"/>
    </row>
    <row r="7" spans="1:47" ht="30.75" customHeight="1">
      <c r="A7" s="736" t="s">
        <v>26</v>
      </c>
      <c r="B7" s="930"/>
      <c r="C7" s="930"/>
      <c r="D7" s="930"/>
      <c r="E7" s="931"/>
      <c r="F7" s="924" t="s">
        <v>24</v>
      </c>
      <c r="G7" s="925"/>
      <c r="H7" s="926">
        <v>215.7</v>
      </c>
      <c r="I7" s="927"/>
      <c r="J7" s="919">
        <v>256.98</v>
      </c>
      <c r="K7" s="920"/>
      <c r="L7" s="926">
        <v>316.10000000000002</v>
      </c>
      <c r="M7" s="927"/>
      <c r="N7" s="928">
        <v>276.82</v>
      </c>
      <c r="O7" s="929"/>
      <c r="P7" s="919">
        <v>500.4</v>
      </c>
      <c r="Q7" s="920"/>
      <c r="R7" s="919">
        <v>500.7</v>
      </c>
      <c r="S7" s="920"/>
      <c r="T7" s="919">
        <v>518.70000000000005</v>
      </c>
      <c r="U7" s="920"/>
    </row>
    <row r="8" spans="1:47" ht="34.5" customHeight="1" thickBot="1">
      <c r="A8" s="737" t="s">
        <v>150</v>
      </c>
      <c r="B8" s="943"/>
      <c r="C8" s="943"/>
      <c r="D8" s="943"/>
      <c r="E8" s="944"/>
      <c r="F8" s="945" t="s">
        <v>27</v>
      </c>
      <c r="G8" s="946"/>
      <c r="H8" s="947">
        <v>116</v>
      </c>
      <c r="I8" s="948"/>
      <c r="J8" s="947">
        <v>106</v>
      </c>
      <c r="K8" s="948"/>
      <c r="L8" s="947">
        <v>119.3</v>
      </c>
      <c r="M8" s="948"/>
      <c r="N8" s="949">
        <v>106.74</v>
      </c>
      <c r="O8" s="950"/>
      <c r="P8" s="951">
        <v>311.60000000000002</v>
      </c>
      <c r="Q8" s="952"/>
      <c r="R8" s="947">
        <v>159.80000000000001</v>
      </c>
      <c r="S8" s="948"/>
      <c r="T8" s="947">
        <v>155.5</v>
      </c>
      <c r="U8" s="948"/>
    </row>
    <row r="9" spans="1:47" ht="15.75" customHeight="1">
      <c r="A9" s="83"/>
      <c r="B9" s="83"/>
      <c r="C9" s="83"/>
      <c r="D9" s="83"/>
      <c r="E9" s="83"/>
    </row>
    <row r="10" spans="1:47" ht="15" customHeight="1" thickBot="1">
      <c r="A10" s="902" t="s">
        <v>2</v>
      </c>
      <c r="B10" s="953"/>
      <c r="C10" s="953"/>
      <c r="D10" s="953"/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953"/>
      <c r="Q10" s="953"/>
      <c r="R10" s="953"/>
      <c r="S10" s="953"/>
    </row>
    <row r="11" spans="1:47" ht="15" customHeight="1" thickBot="1">
      <c r="A11" s="932"/>
      <c r="B11" s="933"/>
      <c r="C11" s="934"/>
      <c r="D11" s="935" t="s">
        <v>517</v>
      </c>
      <c r="E11" s="936"/>
      <c r="F11" s="936"/>
      <c r="G11" s="937"/>
      <c r="H11" s="938" t="s">
        <v>518</v>
      </c>
      <c r="I11" s="936"/>
      <c r="J11" s="936"/>
      <c r="K11" s="939"/>
      <c r="L11" s="940" t="s">
        <v>519</v>
      </c>
      <c r="M11" s="941"/>
      <c r="N11" s="941"/>
      <c r="O11" s="942"/>
      <c r="P11" s="935" t="s">
        <v>520</v>
      </c>
      <c r="Q11" s="936"/>
      <c r="R11" s="936"/>
      <c r="S11" s="937"/>
    </row>
    <row r="12" spans="1:47" ht="15" customHeight="1">
      <c r="A12" s="954" t="s">
        <v>29</v>
      </c>
      <c r="B12" s="955"/>
      <c r="C12" s="956"/>
      <c r="D12" s="957" t="s">
        <v>391</v>
      </c>
      <c r="E12" s="958"/>
      <c r="F12" s="958"/>
      <c r="G12" s="959"/>
      <c r="H12" s="960" t="s">
        <v>351</v>
      </c>
      <c r="I12" s="961"/>
      <c r="J12" s="961"/>
      <c r="K12" s="962"/>
      <c r="L12" s="963" t="s">
        <v>399</v>
      </c>
      <c r="M12" s="964"/>
      <c r="N12" s="964"/>
      <c r="O12" s="965"/>
      <c r="P12" s="957" t="s">
        <v>352</v>
      </c>
      <c r="Q12" s="958"/>
      <c r="R12" s="958"/>
      <c r="S12" s="959"/>
    </row>
    <row r="13" spans="1:47" ht="15" customHeight="1">
      <c r="A13" s="966" t="s">
        <v>152</v>
      </c>
      <c r="B13" s="967"/>
      <c r="C13" s="968"/>
      <c r="D13" s="969" t="s">
        <v>392</v>
      </c>
      <c r="E13" s="970"/>
      <c r="F13" s="970"/>
      <c r="G13" s="971"/>
      <c r="H13" s="969" t="s">
        <v>394</v>
      </c>
      <c r="I13" s="970"/>
      <c r="J13" s="970"/>
      <c r="K13" s="971"/>
      <c r="L13" s="972" t="s">
        <v>400</v>
      </c>
      <c r="M13" s="973"/>
      <c r="N13" s="973"/>
      <c r="O13" s="974"/>
      <c r="P13" s="969">
        <v>35</v>
      </c>
      <c r="Q13" s="970"/>
      <c r="R13" s="970"/>
      <c r="S13" s="971"/>
      <c r="V13" s="16" t="s">
        <v>220</v>
      </c>
    </row>
    <row r="14" spans="1:47" ht="15" customHeight="1">
      <c r="A14" s="966" t="s">
        <v>153</v>
      </c>
      <c r="B14" s="967"/>
      <c r="C14" s="968"/>
      <c r="D14" s="969" t="s">
        <v>393</v>
      </c>
      <c r="E14" s="970"/>
      <c r="F14" s="970"/>
      <c r="G14" s="971"/>
      <c r="H14" s="969" t="s">
        <v>521</v>
      </c>
      <c r="I14" s="970"/>
      <c r="J14" s="970"/>
      <c r="K14" s="971"/>
      <c r="L14" s="972" t="s">
        <v>352</v>
      </c>
      <c r="M14" s="973"/>
      <c r="N14" s="973"/>
      <c r="O14" s="974"/>
      <c r="P14" s="969">
        <v>38</v>
      </c>
      <c r="Q14" s="970"/>
      <c r="R14" s="970"/>
      <c r="S14" s="971"/>
      <c r="V14" s="16" t="s">
        <v>220</v>
      </c>
    </row>
    <row r="15" spans="1:47" ht="15" customHeight="1" thickBot="1">
      <c r="A15" s="983" t="s">
        <v>30</v>
      </c>
      <c r="B15" s="984"/>
      <c r="C15" s="985"/>
      <c r="D15" s="986">
        <v>30</v>
      </c>
      <c r="E15" s="987"/>
      <c r="F15" s="987"/>
      <c r="G15" s="988"/>
      <c r="H15" s="986" t="s">
        <v>398</v>
      </c>
      <c r="I15" s="987"/>
      <c r="J15" s="987"/>
      <c r="K15" s="988"/>
      <c r="L15" s="989" t="s">
        <v>522</v>
      </c>
      <c r="M15" s="990"/>
      <c r="N15" s="990"/>
      <c r="O15" s="991"/>
      <c r="P15" s="986" t="s">
        <v>395</v>
      </c>
      <c r="Q15" s="987"/>
      <c r="R15" s="987"/>
      <c r="S15" s="988"/>
    </row>
    <row r="16" spans="1:47" ht="9.75" customHeight="1">
      <c r="A16" s="27"/>
      <c r="B16" s="27"/>
      <c r="C16" s="27"/>
      <c r="D16" s="27"/>
      <c r="E16" s="27"/>
    </row>
    <row r="17" spans="1:34" ht="16.5" customHeight="1" thickBot="1">
      <c r="A17" s="902" t="s">
        <v>224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</row>
    <row r="18" spans="1:34" ht="15" customHeight="1">
      <c r="A18" s="975" t="s">
        <v>149</v>
      </c>
      <c r="B18" s="976"/>
      <c r="C18" s="976"/>
      <c r="D18" s="976" t="s">
        <v>32</v>
      </c>
      <c r="E18" s="976"/>
      <c r="F18" s="976"/>
      <c r="G18" s="976"/>
      <c r="H18" s="979" t="s">
        <v>201</v>
      </c>
      <c r="I18" s="979"/>
      <c r="J18" s="979"/>
      <c r="K18" s="979"/>
      <c r="L18" s="979"/>
      <c r="M18" s="979"/>
      <c r="N18" s="979"/>
      <c r="O18" s="979"/>
      <c r="P18" s="979"/>
      <c r="Q18" s="979"/>
      <c r="R18" s="979"/>
      <c r="S18" s="980"/>
    </row>
    <row r="19" spans="1:34">
      <c r="A19" s="977"/>
      <c r="B19" s="978"/>
      <c r="C19" s="978"/>
      <c r="D19" s="978"/>
      <c r="E19" s="978"/>
      <c r="F19" s="978"/>
      <c r="G19" s="978"/>
      <c r="H19" s="981" t="s">
        <v>31</v>
      </c>
      <c r="I19" s="981"/>
      <c r="J19" s="981"/>
      <c r="K19" s="981"/>
      <c r="L19" s="978" t="s">
        <v>147</v>
      </c>
      <c r="M19" s="978"/>
      <c r="N19" s="978"/>
      <c r="O19" s="978"/>
      <c r="P19" s="981" t="s">
        <v>148</v>
      </c>
      <c r="Q19" s="981"/>
      <c r="R19" s="981"/>
      <c r="S19" s="982"/>
    </row>
    <row r="20" spans="1:34" ht="15.75" customHeight="1">
      <c r="A20" s="992" t="s">
        <v>407</v>
      </c>
      <c r="B20" s="993"/>
      <c r="C20" s="993"/>
      <c r="D20" s="994">
        <v>32.01</v>
      </c>
      <c r="E20" s="994"/>
      <c r="F20" s="994"/>
      <c r="G20" s="994"/>
      <c r="H20" s="995" t="s">
        <v>401</v>
      </c>
      <c r="I20" s="995"/>
      <c r="J20" s="995"/>
      <c r="K20" s="995"/>
      <c r="L20" s="996" t="s">
        <v>402</v>
      </c>
      <c r="M20" s="996"/>
      <c r="N20" s="996"/>
      <c r="O20" s="996"/>
      <c r="P20" s="995" t="s">
        <v>403</v>
      </c>
      <c r="Q20" s="995"/>
      <c r="R20" s="995"/>
      <c r="S20" s="997"/>
    </row>
    <row r="21" spans="1:34" ht="15.75" customHeight="1">
      <c r="A21" s="998" t="s">
        <v>231</v>
      </c>
      <c r="B21" s="999"/>
      <c r="C21" s="999"/>
      <c r="D21" s="1000">
        <v>30.36</v>
      </c>
      <c r="E21" s="1000"/>
      <c r="F21" s="1000"/>
      <c r="G21" s="1000"/>
      <c r="H21" s="981" t="s">
        <v>408</v>
      </c>
      <c r="I21" s="981"/>
      <c r="J21" s="981"/>
      <c r="K21" s="981"/>
      <c r="L21" s="978" t="s">
        <v>409</v>
      </c>
      <c r="M21" s="978"/>
      <c r="N21" s="978"/>
      <c r="O21" s="978"/>
      <c r="P21" s="981" t="s">
        <v>410</v>
      </c>
      <c r="Q21" s="981"/>
      <c r="R21" s="981"/>
      <c r="S21" s="982"/>
    </row>
    <row r="22" spans="1:34" ht="15.75" customHeight="1">
      <c r="A22" s="998" t="s">
        <v>12</v>
      </c>
      <c r="B22" s="999"/>
      <c r="C22" s="999"/>
      <c r="D22" s="1000">
        <v>28.95</v>
      </c>
      <c r="E22" s="1000"/>
      <c r="F22" s="1000"/>
      <c r="G22" s="1000"/>
      <c r="H22" s="981" t="s">
        <v>451</v>
      </c>
      <c r="I22" s="981"/>
      <c r="J22" s="981"/>
      <c r="K22" s="981"/>
      <c r="L22" s="978" t="s">
        <v>452</v>
      </c>
      <c r="M22" s="978"/>
      <c r="N22" s="978"/>
      <c r="O22" s="978"/>
      <c r="P22" s="981" t="s">
        <v>453</v>
      </c>
      <c r="Q22" s="981"/>
      <c r="R22" s="981"/>
      <c r="S22" s="982"/>
    </row>
    <row r="23" spans="1:34" ht="15.75" customHeight="1" thickBot="1">
      <c r="A23" s="1001" t="s">
        <v>13</v>
      </c>
      <c r="B23" s="1002"/>
      <c r="C23" s="1002"/>
      <c r="D23" s="1003">
        <v>29.29</v>
      </c>
      <c r="E23" s="1003"/>
      <c r="F23" s="1003"/>
      <c r="G23" s="1003"/>
      <c r="H23" s="1004" t="s">
        <v>523</v>
      </c>
      <c r="I23" s="1004"/>
      <c r="J23" s="1004"/>
      <c r="K23" s="1004"/>
      <c r="L23" s="1005" t="s">
        <v>524</v>
      </c>
      <c r="M23" s="1005"/>
      <c r="N23" s="1005"/>
      <c r="O23" s="1005"/>
      <c r="P23" s="1004" t="s">
        <v>525</v>
      </c>
      <c r="Q23" s="1004"/>
      <c r="R23" s="1004"/>
      <c r="S23" s="1006"/>
    </row>
    <row r="24" spans="1:34" ht="15.75" customHeight="1" thickBot="1">
      <c r="A24" s="902" t="s">
        <v>450</v>
      </c>
      <c r="B24" s="902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16.5" customHeight="1">
      <c r="A25" s="975" t="s">
        <v>149</v>
      </c>
      <c r="B25" s="976"/>
      <c r="C25" s="976"/>
      <c r="D25" s="976" t="s">
        <v>32</v>
      </c>
      <c r="E25" s="976"/>
      <c r="F25" s="976"/>
      <c r="G25" s="976"/>
      <c r="H25" s="979" t="s">
        <v>201</v>
      </c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80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>
      <c r="A26" s="977"/>
      <c r="B26" s="978"/>
      <c r="C26" s="978"/>
      <c r="D26" s="978"/>
      <c r="E26" s="978"/>
      <c r="F26" s="978"/>
      <c r="G26" s="978"/>
      <c r="H26" s="981" t="s">
        <v>31</v>
      </c>
      <c r="I26" s="981"/>
      <c r="J26" s="981"/>
      <c r="K26" s="981"/>
      <c r="L26" s="978" t="s">
        <v>147</v>
      </c>
      <c r="M26" s="978"/>
      <c r="N26" s="978"/>
      <c r="O26" s="978"/>
      <c r="P26" s="981" t="s">
        <v>148</v>
      </c>
      <c r="Q26" s="981"/>
      <c r="R26" s="981"/>
      <c r="S26" s="982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>
      <c r="A27" s="992" t="s">
        <v>407</v>
      </c>
      <c r="B27" s="993"/>
      <c r="C27" s="993"/>
      <c r="D27" s="1007">
        <v>41.4</v>
      </c>
      <c r="E27" s="1007"/>
      <c r="F27" s="1007"/>
      <c r="G27" s="1007"/>
      <c r="H27" s="995" t="s">
        <v>404</v>
      </c>
      <c r="I27" s="995"/>
      <c r="J27" s="995"/>
      <c r="K27" s="995"/>
      <c r="L27" s="996" t="s">
        <v>405</v>
      </c>
      <c r="M27" s="996"/>
      <c r="N27" s="996"/>
      <c r="O27" s="996"/>
      <c r="P27" s="995" t="s">
        <v>406</v>
      </c>
      <c r="Q27" s="995"/>
      <c r="R27" s="995"/>
      <c r="S27" s="997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6.5" customHeight="1">
      <c r="A28" s="998" t="s">
        <v>231</v>
      </c>
      <c r="B28" s="999"/>
      <c r="C28" s="999"/>
      <c r="D28" s="978">
        <v>39.78</v>
      </c>
      <c r="E28" s="978"/>
      <c r="F28" s="978"/>
      <c r="G28" s="978"/>
      <c r="H28" s="981" t="s">
        <v>411</v>
      </c>
      <c r="I28" s="981"/>
      <c r="J28" s="981"/>
      <c r="K28" s="981"/>
      <c r="L28" s="978" t="s">
        <v>412</v>
      </c>
      <c r="M28" s="978"/>
      <c r="N28" s="978"/>
      <c r="O28" s="978"/>
      <c r="P28" s="981" t="s">
        <v>413</v>
      </c>
      <c r="Q28" s="981"/>
      <c r="R28" s="981"/>
      <c r="S28" s="982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6.5" customHeight="1">
      <c r="A29" s="998" t="s">
        <v>12</v>
      </c>
      <c r="B29" s="999"/>
      <c r="C29" s="999"/>
      <c r="D29" s="978">
        <v>38.909999999999997</v>
      </c>
      <c r="E29" s="978"/>
      <c r="F29" s="978"/>
      <c r="G29" s="978"/>
      <c r="H29" s="981" t="s">
        <v>454</v>
      </c>
      <c r="I29" s="981"/>
      <c r="J29" s="981"/>
      <c r="K29" s="981"/>
      <c r="L29" s="978" t="s">
        <v>455</v>
      </c>
      <c r="M29" s="978"/>
      <c r="N29" s="978"/>
      <c r="O29" s="978"/>
      <c r="P29" s="981" t="s">
        <v>456</v>
      </c>
      <c r="Q29" s="981"/>
      <c r="R29" s="981"/>
      <c r="S29" s="982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6.5" customHeight="1" thickBot="1">
      <c r="A30" s="1001" t="s">
        <v>13</v>
      </c>
      <c r="B30" s="1002"/>
      <c r="C30" s="1002"/>
      <c r="D30" s="1005">
        <v>39.04</v>
      </c>
      <c r="E30" s="1005"/>
      <c r="F30" s="1005"/>
      <c r="G30" s="1005"/>
      <c r="H30" s="1004" t="s">
        <v>526</v>
      </c>
      <c r="I30" s="1004"/>
      <c r="J30" s="1004"/>
      <c r="K30" s="1004"/>
      <c r="L30" s="1005" t="s">
        <v>527</v>
      </c>
      <c r="M30" s="1005"/>
      <c r="N30" s="1005"/>
      <c r="O30" s="1005"/>
      <c r="P30" s="1004" t="s">
        <v>528</v>
      </c>
      <c r="Q30" s="1004"/>
      <c r="R30" s="1004"/>
      <c r="S30" s="100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23.25" customHeight="1">
      <c r="A31" s="1008" t="s">
        <v>223</v>
      </c>
      <c r="B31" s="1008"/>
      <c r="C31" s="1008"/>
      <c r="D31" s="100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8.75" customHeight="1">
      <c r="A32" s="490"/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8.75">
      <c r="A33" s="395" t="s">
        <v>448</v>
      </c>
      <c r="B33" s="65"/>
      <c r="C33" s="66"/>
      <c r="D33" s="66"/>
      <c r="E33" s="66"/>
      <c r="F33" s="67"/>
      <c r="G33" s="68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8.75">
      <c r="A34" s="395" t="s">
        <v>142</v>
      </c>
      <c r="B34" s="65"/>
      <c r="C34" s="6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009" t="s">
        <v>449</v>
      </c>
      <c r="P34" s="1009"/>
      <c r="Q34" s="1009"/>
      <c r="R34" s="1009"/>
      <c r="S34" s="1009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33.75" customHeight="1">
      <c r="A35" s="65"/>
      <c r="B35" s="65"/>
      <c r="C35" s="66"/>
      <c r="D35" s="66"/>
      <c r="E35" s="66"/>
      <c r="F35" s="67"/>
      <c r="G35" s="6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34" ht="15.75" customHeight="1">
      <c r="A36" s="65"/>
      <c r="B36" s="65"/>
      <c r="C36" s="66"/>
      <c r="D36" s="66"/>
      <c r="E36" s="66"/>
      <c r="F36" s="67"/>
      <c r="G36" s="68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34" ht="18.75">
      <c r="A37" s="24"/>
      <c r="B37" s="25"/>
      <c r="C37" s="25"/>
      <c r="D37" s="2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Q37" s="24"/>
      <c r="R37" s="24"/>
      <c r="S37" s="24"/>
    </row>
    <row r="52" spans="1:3" ht="18.75">
      <c r="A52" s="65" t="s">
        <v>69</v>
      </c>
      <c r="B52" s="65"/>
      <c r="C52" s="66"/>
    </row>
    <row r="53" spans="1:3" ht="18.75">
      <c r="A53" s="65"/>
      <c r="B53" s="65"/>
      <c r="C53" s="66"/>
    </row>
  </sheetData>
  <mergeCells count="138">
    <mergeCell ref="A31:S31"/>
    <mergeCell ref="O34:S34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P30:S30"/>
    <mergeCell ref="A27:C27"/>
    <mergeCell ref="D27:G27"/>
    <mergeCell ref="H27:K27"/>
    <mergeCell ref="L27:O27"/>
    <mergeCell ref="P27:S27"/>
    <mergeCell ref="A28:C28"/>
    <mergeCell ref="D28:G28"/>
    <mergeCell ref="H28:K28"/>
    <mergeCell ref="L28:O28"/>
    <mergeCell ref="P28:S28"/>
    <mergeCell ref="A24:S24"/>
    <mergeCell ref="A25:C26"/>
    <mergeCell ref="D25:G26"/>
    <mergeCell ref="H25:S25"/>
    <mergeCell ref="H26:K26"/>
    <mergeCell ref="L26:O26"/>
    <mergeCell ref="P26:S26"/>
    <mergeCell ref="A22:C22"/>
    <mergeCell ref="D22:G22"/>
    <mergeCell ref="H22:K22"/>
    <mergeCell ref="L22:O22"/>
    <mergeCell ref="P22:S22"/>
    <mergeCell ref="A23:C23"/>
    <mergeCell ref="D23:G23"/>
    <mergeCell ref="H23:K23"/>
    <mergeCell ref="L23:O23"/>
    <mergeCell ref="P23:S23"/>
    <mergeCell ref="A20:C20"/>
    <mergeCell ref="D20:G20"/>
    <mergeCell ref="H20:K20"/>
    <mergeCell ref="L20:O20"/>
    <mergeCell ref="P20:S20"/>
    <mergeCell ref="A21:C21"/>
    <mergeCell ref="D21:G21"/>
    <mergeCell ref="H21:K21"/>
    <mergeCell ref="L21:O21"/>
    <mergeCell ref="P21:S21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sqref="A1:H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30" bestFit="1" customWidth="1"/>
    <col min="4" max="5" width="14.85546875" style="30" customWidth="1"/>
    <col min="6" max="6" width="14.85546875" style="2" bestFit="1" customWidth="1"/>
    <col min="7" max="8" width="17.85546875" style="2" customWidth="1"/>
    <col min="9" max="257" width="9.140625" style="2"/>
    <col min="258" max="258" width="42.140625" style="2" bestFit="1" customWidth="1"/>
    <col min="259" max="259" width="7.7109375" style="2" bestFit="1" customWidth="1"/>
    <col min="260" max="260" width="14.85546875" style="2" bestFit="1" customWidth="1"/>
    <col min="261" max="261" width="14.85546875" style="2" customWidth="1"/>
    <col min="262" max="262" width="14.85546875" style="2" bestFit="1" customWidth="1"/>
    <col min="263" max="264" width="17.85546875" style="2" customWidth="1"/>
    <col min="265" max="513" width="9.140625" style="2"/>
    <col min="514" max="514" width="42.140625" style="2" bestFit="1" customWidth="1"/>
    <col min="515" max="515" width="7.7109375" style="2" bestFit="1" customWidth="1"/>
    <col min="516" max="516" width="14.85546875" style="2" bestFit="1" customWidth="1"/>
    <col min="517" max="517" width="14.85546875" style="2" customWidth="1"/>
    <col min="518" max="518" width="14.85546875" style="2" bestFit="1" customWidth="1"/>
    <col min="519" max="520" width="17.85546875" style="2" customWidth="1"/>
    <col min="521" max="769" width="9.140625" style="2"/>
    <col min="770" max="770" width="42.140625" style="2" bestFit="1" customWidth="1"/>
    <col min="771" max="771" width="7.7109375" style="2" bestFit="1" customWidth="1"/>
    <col min="772" max="772" width="14.85546875" style="2" bestFit="1" customWidth="1"/>
    <col min="773" max="773" width="14.85546875" style="2" customWidth="1"/>
    <col min="774" max="774" width="14.85546875" style="2" bestFit="1" customWidth="1"/>
    <col min="775" max="776" width="17.85546875" style="2" customWidth="1"/>
    <col min="777" max="1025" width="9.140625" style="2"/>
    <col min="1026" max="1026" width="42.140625" style="2" bestFit="1" customWidth="1"/>
    <col min="1027" max="1027" width="7.7109375" style="2" bestFit="1" customWidth="1"/>
    <col min="1028" max="1028" width="14.85546875" style="2" bestFit="1" customWidth="1"/>
    <col min="1029" max="1029" width="14.85546875" style="2" customWidth="1"/>
    <col min="1030" max="1030" width="14.85546875" style="2" bestFit="1" customWidth="1"/>
    <col min="1031" max="1032" width="17.85546875" style="2" customWidth="1"/>
    <col min="1033" max="1281" width="9.140625" style="2"/>
    <col min="1282" max="1282" width="42.140625" style="2" bestFit="1" customWidth="1"/>
    <col min="1283" max="1283" width="7.7109375" style="2" bestFit="1" customWidth="1"/>
    <col min="1284" max="1284" width="14.85546875" style="2" bestFit="1" customWidth="1"/>
    <col min="1285" max="1285" width="14.85546875" style="2" customWidth="1"/>
    <col min="1286" max="1286" width="14.85546875" style="2" bestFit="1" customWidth="1"/>
    <col min="1287" max="1288" width="17.85546875" style="2" customWidth="1"/>
    <col min="1289" max="1537" width="9.140625" style="2"/>
    <col min="1538" max="1538" width="42.140625" style="2" bestFit="1" customWidth="1"/>
    <col min="1539" max="1539" width="7.7109375" style="2" bestFit="1" customWidth="1"/>
    <col min="1540" max="1540" width="14.85546875" style="2" bestFit="1" customWidth="1"/>
    <col min="1541" max="1541" width="14.85546875" style="2" customWidth="1"/>
    <col min="1542" max="1542" width="14.85546875" style="2" bestFit="1" customWidth="1"/>
    <col min="1543" max="1544" width="17.85546875" style="2" customWidth="1"/>
    <col min="1545" max="1793" width="9.140625" style="2"/>
    <col min="1794" max="1794" width="42.140625" style="2" bestFit="1" customWidth="1"/>
    <col min="1795" max="1795" width="7.7109375" style="2" bestFit="1" customWidth="1"/>
    <col min="1796" max="1796" width="14.85546875" style="2" bestFit="1" customWidth="1"/>
    <col min="1797" max="1797" width="14.85546875" style="2" customWidth="1"/>
    <col min="1798" max="1798" width="14.85546875" style="2" bestFit="1" customWidth="1"/>
    <col min="1799" max="1800" width="17.85546875" style="2" customWidth="1"/>
    <col min="1801" max="2049" width="9.140625" style="2"/>
    <col min="2050" max="2050" width="42.140625" style="2" bestFit="1" customWidth="1"/>
    <col min="2051" max="2051" width="7.7109375" style="2" bestFit="1" customWidth="1"/>
    <col min="2052" max="2052" width="14.85546875" style="2" bestFit="1" customWidth="1"/>
    <col min="2053" max="2053" width="14.85546875" style="2" customWidth="1"/>
    <col min="2054" max="2054" width="14.85546875" style="2" bestFit="1" customWidth="1"/>
    <col min="2055" max="2056" width="17.85546875" style="2" customWidth="1"/>
    <col min="2057" max="2305" width="9.140625" style="2"/>
    <col min="2306" max="2306" width="42.140625" style="2" bestFit="1" customWidth="1"/>
    <col min="2307" max="2307" width="7.7109375" style="2" bestFit="1" customWidth="1"/>
    <col min="2308" max="2308" width="14.85546875" style="2" bestFit="1" customWidth="1"/>
    <col min="2309" max="2309" width="14.85546875" style="2" customWidth="1"/>
    <col min="2310" max="2310" width="14.85546875" style="2" bestFit="1" customWidth="1"/>
    <col min="2311" max="2312" width="17.85546875" style="2" customWidth="1"/>
    <col min="2313" max="2561" width="9.140625" style="2"/>
    <col min="2562" max="2562" width="42.140625" style="2" bestFit="1" customWidth="1"/>
    <col min="2563" max="2563" width="7.7109375" style="2" bestFit="1" customWidth="1"/>
    <col min="2564" max="2564" width="14.85546875" style="2" bestFit="1" customWidth="1"/>
    <col min="2565" max="2565" width="14.85546875" style="2" customWidth="1"/>
    <col min="2566" max="2566" width="14.85546875" style="2" bestFit="1" customWidth="1"/>
    <col min="2567" max="2568" width="17.85546875" style="2" customWidth="1"/>
    <col min="2569" max="2817" width="9.140625" style="2"/>
    <col min="2818" max="2818" width="42.140625" style="2" bestFit="1" customWidth="1"/>
    <col min="2819" max="2819" width="7.7109375" style="2" bestFit="1" customWidth="1"/>
    <col min="2820" max="2820" width="14.85546875" style="2" bestFit="1" customWidth="1"/>
    <col min="2821" max="2821" width="14.85546875" style="2" customWidth="1"/>
    <col min="2822" max="2822" width="14.85546875" style="2" bestFit="1" customWidth="1"/>
    <col min="2823" max="2824" width="17.85546875" style="2" customWidth="1"/>
    <col min="2825" max="3073" width="9.140625" style="2"/>
    <col min="3074" max="3074" width="42.140625" style="2" bestFit="1" customWidth="1"/>
    <col min="3075" max="3075" width="7.7109375" style="2" bestFit="1" customWidth="1"/>
    <col min="3076" max="3076" width="14.85546875" style="2" bestFit="1" customWidth="1"/>
    <col min="3077" max="3077" width="14.85546875" style="2" customWidth="1"/>
    <col min="3078" max="3078" width="14.85546875" style="2" bestFit="1" customWidth="1"/>
    <col min="3079" max="3080" width="17.85546875" style="2" customWidth="1"/>
    <col min="3081" max="3329" width="9.140625" style="2"/>
    <col min="3330" max="3330" width="42.140625" style="2" bestFit="1" customWidth="1"/>
    <col min="3331" max="3331" width="7.7109375" style="2" bestFit="1" customWidth="1"/>
    <col min="3332" max="3332" width="14.85546875" style="2" bestFit="1" customWidth="1"/>
    <col min="3333" max="3333" width="14.85546875" style="2" customWidth="1"/>
    <col min="3334" max="3334" width="14.85546875" style="2" bestFit="1" customWidth="1"/>
    <col min="3335" max="3336" width="17.85546875" style="2" customWidth="1"/>
    <col min="3337" max="3585" width="9.140625" style="2"/>
    <col min="3586" max="3586" width="42.140625" style="2" bestFit="1" customWidth="1"/>
    <col min="3587" max="3587" width="7.7109375" style="2" bestFit="1" customWidth="1"/>
    <col min="3588" max="3588" width="14.85546875" style="2" bestFit="1" customWidth="1"/>
    <col min="3589" max="3589" width="14.85546875" style="2" customWidth="1"/>
    <col min="3590" max="3590" width="14.85546875" style="2" bestFit="1" customWidth="1"/>
    <col min="3591" max="3592" width="17.85546875" style="2" customWidth="1"/>
    <col min="3593" max="3841" width="9.140625" style="2"/>
    <col min="3842" max="3842" width="42.140625" style="2" bestFit="1" customWidth="1"/>
    <col min="3843" max="3843" width="7.7109375" style="2" bestFit="1" customWidth="1"/>
    <col min="3844" max="3844" width="14.85546875" style="2" bestFit="1" customWidth="1"/>
    <col min="3845" max="3845" width="14.85546875" style="2" customWidth="1"/>
    <col min="3846" max="3846" width="14.85546875" style="2" bestFit="1" customWidth="1"/>
    <col min="3847" max="3848" width="17.85546875" style="2" customWidth="1"/>
    <col min="3849" max="4097" width="9.140625" style="2"/>
    <col min="4098" max="4098" width="42.140625" style="2" bestFit="1" customWidth="1"/>
    <col min="4099" max="4099" width="7.7109375" style="2" bestFit="1" customWidth="1"/>
    <col min="4100" max="4100" width="14.85546875" style="2" bestFit="1" customWidth="1"/>
    <col min="4101" max="4101" width="14.85546875" style="2" customWidth="1"/>
    <col min="4102" max="4102" width="14.85546875" style="2" bestFit="1" customWidth="1"/>
    <col min="4103" max="4104" width="17.85546875" style="2" customWidth="1"/>
    <col min="4105" max="4353" width="9.140625" style="2"/>
    <col min="4354" max="4354" width="42.140625" style="2" bestFit="1" customWidth="1"/>
    <col min="4355" max="4355" width="7.7109375" style="2" bestFit="1" customWidth="1"/>
    <col min="4356" max="4356" width="14.85546875" style="2" bestFit="1" customWidth="1"/>
    <col min="4357" max="4357" width="14.85546875" style="2" customWidth="1"/>
    <col min="4358" max="4358" width="14.85546875" style="2" bestFit="1" customWidth="1"/>
    <col min="4359" max="4360" width="17.85546875" style="2" customWidth="1"/>
    <col min="4361" max="4609" width="9.140625" style="2"/>
    <col min="4610" max="4610" width="42.140625" style="2" bestFit="1" customWidth="1"/>
    <col min="4611" max="4611" width="7.7109375" style="2" bestFit="1" customWidth="1"/>
    <col min="4612" max="4612" width="14.85546875" style="2" bestFit="1" customWidth="1"/>
    <col min="4613" max="4613" width="14.85546875" style="2" customWidth="1"/>
    <col min="4614" max="4614" width="14.85546875" style="2" bestFit="1" customWidth="1"/>
    <col min="4615" max="4616" width="17.85546875" style="2" customWidth="1"/>
    <col min="4617" max="4865" width="9.140625" style="2"/>
    <col min="4866" max="4866" width="42.140625" style="2" bestFit="1" customWidth="1"/>
    <col min="4867" max="4867" width="7.7109375" style="2" bestFit="1" customWidth="1"/>
    <col min="4868" max="4868" width="14.85546875" style="2" bestFit="1" customWidth="1"/>
    <col min="4869" max="4869" width="14.85546875" style="2" customWidth="1"/>
    <col min="4870" max="4870" width="14.85546875" style="2" bestFit="1" customWidth="1"/>
    <col min="4871" max="4872" width="17.85546875" style="2" customWidth="1"/>
    <col min="4873" max="5121" width="9.140625" style="2"/>
    <col min="5122" max="5122" width="42.140625" style="2" bestFit="1" customWidth="1"/>
    <col min="5123" max="5123" width="7.7109375" style="2" bestFit="1" customWidth="1"/>
    <col min="5124" max="5124" width="14.85546875" style="2" bestFit="1" customWidth="1"/>
    <col min="5125" max="5125" width="14.85546875" style="2" customWidth="1"/>
    <col min="5126" max="5126" width="14.85546875" style="2" bestFit="1" customWidth="1"/>
    <col min="5127" max="5128" width="17.85546875" style="2" customWidth="1"/>
    <col min="5129" max="5377" width="9.140625" style="2"/>
    <col min="5378" max="5378" width="42.140625" style="2" bestFit="1" customWidth="1"/>
    <col min="5379" max="5379" width="7.7109375" style="2" bestFit="1" customWidth="1"/>
    <col min="5380" max="5380" width="14.85546875" style="2" bestFit="1" customWidth="1"/>
    <col min="5381" max="5381" width="14.85546875" style="2" customWidth="1"/>
    <col min="5382" max="5382" width="14.85546875" style="2" bestFit="1" customWidth="1"/>
    <col min="5383" max="5384" width="17.85546875" style="2" customWidth="1"/>
    <col min="5385" max="5633" width="9.140625" style="2"/>
    <col min="5634" max="5634" width="42.140625" style="2" bestFit="1" customWidth="1"/>
    <col min="5635" max="5635" width="7.7109375" style="2" bestFit="1" customWidth="1"/>
    <col min="5636" max="5636" width="14.85546875" style="2" bestFit="1" customWidth="1"/>
    <col min="5637" max="5637" width="14.85546875" style="2" customWidth="1"/>
    <col min="5638" max="5638" width="14.85546875" style="2" bestFit="1" customWidth="1"/>
    <col min="5639" max="5640" width="17.85546875" style="2" customWidth="1"/>
    <col min="5641" max="5889" width="9.140625" style="2"/>
    <col min="5890" max="5890" width="42.140625" style="2" bestFit="1" customWidth="1"/>
    <col min="5891" max="5891" width="7.7109375" style="2" bestFit="1" customWidth="1"/>
    <col min="5892" max="5892" width="14.85546875" style="2" bestFit="1" customWidth="1"/>
    <col min="5893" max="5893" width="14.85546875" style="2" customWidth="1"/>
    <col min="5894" max="5894" width="14.85546875" style="2" bestFit="1" customWidth="1"/>
    <col min="5895" max="5896" width="17.85546875" style="2" customWidth="1"/>
    <col min="5897" max="6145" width="9.140625" style="2"/>
    <col min="6146" max="6146" width="42.140625" style="2" bestFit="1" customWidth="1"/>
    <col min="6147" max="6147" width="7.7109375" style="2" bestFit="1" customWidth="1"/>
    <col min="6148" max="6148" width="14.85546875" style="2" bestFit="1" customWidth="1"/>
    <col min="6149" max="6149" width="14.85546875" style="2" customWidth="1"/>
    <col min="6150" max="6150" width="14.85546875" style="2" bestFit="1" customWidth="1"/>
    <col min="6151" max="6152" width="17.85546875" style="2" customWidth="1"/>
    <col min="6153" max="6401" width="9.140625" style="2"/>
    <col min="6402" max="6402" width="42.140625" style="2" bestFit="1" customWidth="1"/>
    <col min="6403" max="6403" width="7.7109375" style="2" bestFit="1" customWidth="1"/>
    <col min="6404" max="6404" width="14.85546875" style="2" bestFit="1" customWidth="1"/>
    <col min="6405" max="6405" width="14.85546875" style="2" customWidth="1"/>
    <col min="6406" max="6406" width="14.85546875" style="2" bestFit="1" customWidth="1"/>
    <col min="6407" max="6408" width="17.85546875" style="2" customWidth="1"/>
    <col min="6409" max="6657" width="9.140625" style="2"/>
    <col min="6658" max="6658" width="42.140625" style="2" bestFit="1" customWidth="1"/>
    <col min="6659" max="6659" width="7.7109375" style="2" bestFit="1" customWidth="1"/>
    <col min="6660" max="6660" width="14.85546875" style="2" bestFit="1" customWidth="1"/>
    <col min="6661" max="6661" width="14.85546875" style="2" customWidth="1"/>
    <col min="6662" max="6662" width="14.85546875" style="2" bestFit="1" customWidth="1"/>
    <col min="6663" max="6664" width="17.85546875" style="2" customWidth="1"/>
    <col min="6665" max="6913" width="9.140625" style="2"/>
    <col min="6914" max="6914" width="42.140625" style="2" bestFit="1" customWidth="1"/>
    <col min="6915" max="6915" width="7.7109375" style="2" bestFit="1" customWidth="1"/>
    <col min="6916" max="6916" width="14.85546875" style="2" bestFit="1" customWidth="1"/>
    <col min="6917" max="6917" width="14.85546875" style="2" customWidth="1"/>
    <col min="6918" max="6918" width="14.85546875" style="2" bestFit="1" customWidth="1"/>
    <col min="6919" max="6920" width="17.85546875" style="2" customWidth="1"/>
    <col min="6921" max="7169" width="9.140625" style="2"/>
    <col min="7170" max="7170" width="42.140625" style="2" bestFit="1" customWidth="1"/>
    <col min="7171" max="7171" width="7.7109375" style="2" bestFit="1" customWidth="1"/>
    <col min="7172" max="7172" width="14.85546875" style="2" bestFit="1" customWidth="1"/>
    <col min="7173" max="7173" width="14.85546875" style="2" customWidth="1"/>
    <col min="7174" max="7174" width="14.85546875" style="2" bestFit="1" customWidth="1"/>
    <col min="7175" max="7176" width="17.85546875" style="2" customWidth="1"/>
    <col min="7177" max="7425" width="9.140625" style="2"/>
    <col min="7426" max="7426" width="42.140625" style="2" bestFit="1" customWidth="1"/>
    <col min="7427" max="7427" width="7.7109375" style="2" bestFit="1" customWidth="1"/>
    <col min="7428" max="7428" width="14.85546875" style="2" bestFit="1" customWidth="1"/>
    <col min="7429" max="7429" width="14.85546875" style="2" customWidth="1"/>
    <col min="7430" max="7430" width="14.85546875" style="2" bestFit="1" customWidth="1"/>
    <col min="7431" max="7432" width="17.85546875" style="2" customWidth="1"/>
    <col min="7433" max="7681" width="9.140625" style="2"/>
    <col min="7682" max="7682" width="42.140625" style="2" bestFit="1" customWidth="1"/>
    <col min="7683" max="7683" width="7.7109375" style="2" bestFit="1" customWidth="1"/>
    <col min="7684" max="7684" width="14.85546875" style="2" bestFit="1" customWidth="1"/>
    <col min="7685" max="7685" width="14.85546875" style="2" customWidth="1"/>
    <col min="7686" max="7686" width="14.85546875" style="2" bestFit="1" customWidth="1"/>
    <col min="7687" max="7688" width="17.85546875" style="2" customWidth="1"/>
    <col min="7689" max="7937" width="9.140625" style="2"/>
    <col min="7938" max="7938" width="42.140625" style="2" bestFit="1" customWidth="1"/>
    <col min="7939" max="7939" width="7.7109375" style="2" bestFit="1" customWidth="1"/>
    <col min="7940" max="7940" width="14.85546875" style="2" bestFit="1" customWidth="1"/>
    <col min="7941" max="7941" width="14.85546875" style="2" customWidth="1"/>
    <col min="7942" max="7942" width="14.85546875" style="2" bestFit="1" customWidth="1"/>
    <col min="7943" max="7944" width="17.85546875" style="2" customWidth="1"/>
    <col min="7945" max="8193" width="9.140625" style="2"/>
    <col min="8194" max="8194" width="42.140625" style="2" bestFit="1" customWidth="1"/>
    <col min="8195" max="8195" width="7.7109375" style="2" bestFit="1" customWidth="1"/>
    <col min="8196" max="8196" width="14.85546875" style="2" bestFit="1" customWidth="1"/>
    <col min="8197" max="8197" width="14.85546875" style="2" customWidth="1"/>
    <col min="8198" max="8198" width="14.85546875" style="2" bestFit="1" customWidth="1"/>
    <col min="8199" max="8200" width="17.85546875" style="2" customWidth="1"/>
    <col min="8201" max="8449" width="9.140625" style="2"/>
    <col min="8450" max="8450" width="42.140625" style="2" bestFit="1" customWidth="1"/>
    <col min="8451" max="8451" width="7.7109375" style="2" bestFit="1" customWidth="1"/>
    <col min="8452" max="8452" width="14.85546875" style="2" bestFit="1" customWidth="1"/>
    <col min="8453" max="8453" width="14.85546875" style="2" customWidth="1"/>
    <col min="8454" max="8454" width="14.85546875" style="2" bestFit="1" customWidth="1"/>
    <col min="8455" max="8456" width="17.85546875" style="2" customWidth="1"/>
    <col min="8457" max="8705" width="9.140625" style="2"/>
    <col min="8706" max="8706" width="42.140625" style="2" bestFit="1" customWidth="1"/>
    <col min="8707" max="8707" width="7.7109375" style="2" bestFit="1" customWidth="1"/>
    <col min="8708" max="8708" width="14.85546875" style="2" bestFit="1" customWidth="1"/>
    <col min="8709" max="8709" width="14.85546875" style="2" customWidth="1"/>
    <col min="8710" max="8710" width="14.85546875" style="2" bestFit="1" customWidth="1"/>
    <col min="8711" max="8712" width="17.85546875" style="2" customWidth="1"/>
    <col min="8713" max="8961" width="9.140625" style="2"/>
    <col min="8962" max="8962" width="42.140625" style="2" bestFit="1" customWidth="1"/>
    <col min="8963" max="8963" width="7.7109375" style="2" bestFit="1" customWidth="1"/>
    <col min="8964" max="8964" width="14.85546875" style="2" bestFit="1" customWidth="1"/>
    <col min="8965" max="8965" width="14.85546875" style="2" customWidth="1"/>
    <col min="8966" max="8966" width="14.85546875" style="2" bestFit="1" customWidth="1"/>
    <col min="8967" max="8968" width="17.85546875" style="2" customWidth="1"/>
    <col min="8969" max="9217" width="9.140625" style="2"/>
    <col min="9218" max="9218" width="42.140625" style="2" bestFit="1" customWidth="1"/>
    <col min="9219" max="9219" width="7.7109375" style="2" bestFit="1" customWidth="1"/>
    <col min="9220" max="9220" width="14.85546875" style="2" bestFit="1" customWidth="1"/>
    <col min="9221" max="9221" width="14.85546875" style="2" customWidth="1"/>
    <col min="9222" max="9222" width="14.85546875" style="2" bestFit="1" customWidth="1"/>
    <col min="9223" max="9224" width="17.85546875" style="2" customWidth="1"/>
    <col min="9225" max="9473" width="9.140625" style="2"/>
    <col min="9474" max="9474" width="42.140625" style="2" bestFit="1" customWidth="1"/>
    <col min="9475" max="9475" width="7.7109375" style="2" bestFit="1" customWidth="1"/>
    <col min="9476" max="9476" width="14.85546875" style="2" bestFit="1" customWidth="1"/>
    <col min="9477" max="9477" width="14.85546875" style="2" customWidth="1"/>
    <col min="9478" max="9478" width="14.85546875" style="2" bestFit="1" customWidth="1"/>
    <col min="9479" max="9480" width="17.85546875" style="2" customWidth="1"/>
    <col min="9481" max="9729" width="9.140625" style="2"/>
    <col min="9730" max="9730" width="42.140625" style="2" bestFit="1" customWidth="1"/>
    <col min="9731" max="9731" width="7.7109375" style="2" bestFit="1" customWidth="1"/>
    <col min="9732" max="9732" width="14.85546875" style="2" bestFit="1" customWidth="1"/>
    <col min="9733" max="9733" width="14.85546875" style="2" customWidth="1"/>
    <col min="9734" max="9734" width="14.85546875" style="2" bestFit="1" customWidth="1"/>
    <col min="9735" max="9736" width="17.85546875" style="2" customWidth="1"/>
    <col min="9737" max="9985" width="9.140625" style="2"/>
    <col min="9986" max="9986" width="42.140625" style="2" bestFit="1" customWidth="1"/>
    <col min="9987" max="9987" width="7.7109375" style="2" bestFit="1" customWidth="1"/>
    <col min="9988" max="9988" width="14.85546875" style="2" bestFit="1" customWidth="1"/>
    <col min="9989" max="9989" width="14.85546875" style="2" customWidth="1"/>
    <col min="9990" max="9990" width="14.85546875" style="2" bestFit="1" customWidth="1"/>
    <col min="9991" max="9992" width="17.85546875" style="2" customWidth="1"/>
    <col min="9993" max="10241" width="9.140625" style="2"/>
    <col min="10242" max="10242" width="42.140625" style="2" bestFit="1" customWidth="1"/>
    <col min="10243" max="10243" width="7.7109375" style="2" bestFit="1" customWidth="1"/>
    <col min="10244" max="10244" width="14.85546875" style="2" bestFit="1" customWidth="1"/>
    <col min="10245" max="10245" width="14.85546875" style="2" customWidth="1"/>
    <col min="10246" max="10246" width="14.85546875" style="2" bestFit="1" customWidth="1"/>
    <col min="10247" max="10248" width="17.85546875" style="2" customWidth="1"/>
    <col min="10249" max="10497" width="9.140625" style="2"/>
    <col min="10498" max="10498" width="42.140625" style="2" bestFit="1" customWidth="1"/>
    <col min="10499" max="10499" width="7.7109375" style="2" bestFit="1" customWidth="1"/>
    <col min="10500" max="10500" width="14.85546875" style="2" bestFit="1" customWidth="1"/>
    <col min="10501" max="10501" width="14.85546875" style="2" customWidth="1"/>
    <col min="10502" max="10502" width="14.85546875" style="2" bestFit="1" customWidth="1"/>
    <col min="10503" max="10504" width="17.85546875" style="2" customWidth="1"/>
    <col min="10505" max="10753" width="9.140625" style="2"/>
    <col min="10754" max="10754" width="42.140625" style="2" bestFit="1" customWidth="1"/>
    <col min="10755" max="10755" width="7.7109375" style="2" bestFit="1" customWidth="1"/>
    <col min="10756" max="10756" width="14.85546875" style="2" bestFit="1" customWidth="1"/>
    <col min="10757" max="10757" width="14.85546875" style="2" customWidth="1"/>
    <col min="10758" max="10758" width="14.85546875" style="2" bestFit="1" customWidth="1"/>
    <col min="10759" max="10760" width="17.85546875" style="2" customWidth="1"/>
    <col min="10761" max="11009" width="9.140625" style="2"/>
    <col min="11010" max="11010" width="42.140625" style="2" bestFit="1" customWidth="1"/>
    <col min="11011" max="11011" width="7.7109375" style="2" bestFit="1" customWidth="1"/>
    <col min="11012" max="11012" width="14.85546875" style="2" bestFit="1" customWidth="1"/>
    <col min="11013" max="11013" width="14.85546875" style="2" customWidth="1"/>
    <col min="11014" max="11014" width="14.85546875" style="2" bestFit="1" customWidth="1"/>
    <col min="11015" max="11016" width="17.85546875" style="2" customWidth="1"/>
    <col min="11017" max="11265" width="9.140625" style="2"/>
    <col min="11266" max="11266" width="42.140625" style="2" bestFit="1" customWidth="1"/>
    <col min="11267" max="11267" width="7.7109375" style="2" bestFit="1" customWidth="1"/>
    <col min="11268" max="11268" width="14.85546875" style="2" bestFit="1" customWidth="1"/>
    <col min="11269" max="11269" width="14.85546875" style="2" customWidth="1"/>
    <col min="11270" max="11270" width="14.85546875" style="2" bestFit="1" customWidth="1"/>
    <col min="11271" max="11272" width="17.85546875" style="2" customWidth="1"/>
    <col min="11273" max="11521" width="9.140625" style="2"/>
    <col min="11522" max="11522" width="42.140625" style="2" bestFit="1" customWidth="1"/>
    <col min="11523" max="11523" width="7.7109375" style="2" bestFit="1" customWidth="1"/>
    <col min="11524" max="11524" width="14.85546875" style="2" bestFit="1" customWidth="1"/>
    <col min="11525" max="11525" width="14.85546875" style="2" customWidth="1"/>
    <col min="11526" max="11526" width="14.85546875" style="2" bestFit="1" customWidth="1"/>
    <col min="11527" max="11528" width="17.85546875" style="2" customWidth="1"/>
    <col min="11529" max="11777" width="9.140625" style="2"/>
    <col min="11778" max="11778" width="42.140625" style="2" bestFit="1" customWidth="1"/>
    <col min="11779" max="11779" width="7.7109375" style="2" bestFit="1" customWidth="1"/>
    <col min="11780" max="11780" width="14.85546875" style="2" bestFit="1" customWidth="1"/>
    <col min="11781" max="11781" width="14.85546875" style="2" customWidth="1"/>
    <col min="11782" max="11782" width="14.85546875" style="2" bestFit="1" customWidth="1"/>
    <col min="11783" max="11784" width="17.85546875" style="2" customWidth="1"/>
    <col min="11785" max="12033" width="9.140625" style="2"/>
    <col min="12034" max="12034" width="42.140625" style="2" bestFit="1" customWidth="1"/>
    <col min="12035" max="12035" width="7.7109375" style="2" bestFit="1" customWidth="1"/>
    <col min="12036" max="12036" width="14.85546875" style="2" bestFit="1" customWidth="1"/>
    <col min="12037" max="12037" width="14.85546875" style="2" customWidth="1"/>
    <col min="12038" max="12038" width="14.85546875" style="2" bestFit="1" customWidth="1"/>
    <col min="12039" max="12040" width="17.85546875" style="2" customWidth="1"/>
    <col min="12041" max="12289" width="9.140625" style="2"/>
    <col min="12290" max="12290" width="42.140625" style="2" bestFit="1" customWidth="1"/>
    <col min="12291" max="12291" width="7.7109375" style="2" bestFit="1" customWidth="1"/>
    <col min="12292" max="12292" width="14.85546875" style="2" bestFit="1" customWidth="1"/>
    <col min="12293" max="12293" width="14.85546875" style="2" customWidth="1"/>
    <col min="12294" max="12294" width="14.85546875" style="2" bestFit="1" customWidth="1"/>
    <col min="12295" max="12296" width="17.85546875" style="2" customWidth="1"/>
    <col min="12297" max="12545" width="9.140625" style="2"/>
    <col min="12546" max="12546" width="42.140625" style="2" bestFit="1" customWidth="1"/>
    <col min="12547" max="12547" width="7.7109375" style="2" bestFit="1" customWidth="1"/>
    <col min="12548" max="12548" width="14.85546875" style="2" bestFit="1" customWidth="1"/>
    <col min="12549" max="12549" width="14.85546875" style="2" customWidth="1"/>
    <col min="12550" max="12550" width="14.85546875" style="2" bestFit="1" customWidth="1"/>
    <col min="12551" max="12552" width="17.85546875" style="2" customWidth="1"/>
    <col min="12553" max="12801" width="9.140625" style="2"/>
    <col min="12802" max="12802" width="42.140625" style="2" bestFit="1" customWidth="1"/>
    <col min="12803" max="12803" width="7.7109375" style="2" bestFit="1" customWidth="1"/>
    <col min="12804" max="12804" width="14.85546875" style="2" bestFit="1" customWidth="1"/>
    <col min="12805" max="12805" width="14.85546875" style="2" customWidth="1"/>
    <col min="12806" max="12806" width="14.85546875" style="2" bestFit="1" customWidth="1"/>
    <col min="12807" max="12808" width="17.85546875" style="2" customWidth="1"/>
    <col min="12809" max="13057" width="9.140625" style="2"/>
    <col min="13058" max="13058" width="42.140625" style="2" bestFit="1" customWidth="1"/>
    <col min="13059" max="13059" width="7.7109375" style="2" bestFit="1" customWidth="1"/>
    <col min="13060" max="13060" width="14.85546875" style="2" bestFit="1" customWidth="1"/>
    <col min="13061" max="13061" width="14.85546875" style="2" customWidth="1"/>
    <col min="13062" max="13062" width="14.85546875" style="2" bestFit="1" customWidth="1"/>
    <col min="13063" max="13064" width="17.85546875" style="2" customWidth="1"/>
    <col min="13065" max="13313" width="9.140625" style="2"/>
    <col min="13314" max="13314" width="42.140625" style="2" bestFit="1" customWidth="1"/>
    <col min="13315" max="13315" width="7.7109375" style="2" bestFit="1" customWidth="1"/>
    <col min="13316" max="13316" width="14.85546875" style="2" bestFit="1" customWidth="1"/>
    <col min="13317" max="13317" width="14.85546875" style="2" customWidth="1"/>
    <col min="13318" max="13318" width="14.85546875" style="2" bestFit="1" customWidth="1"/>
    <col min="13319" max="13320" width="17.85546875" style="2" customWidth="1"/>
    <col min="13321" max="13569" width="9.140625" style="2"/>
    <col min="13570" max="13570" width="42.140625" style="2" bestFit="1" customWidth="1"/>
    <col min="13571" max="13571" width="7.7109375" style="2" bestFit="1" customWidth="1"/>
    <col min="13572" max="13572" width="14.85546875" style="2" bestFit="1" customWidth="1"/>
    <col min="13573" max="13573" width="14.85546875" style="2" customWidth="1"/>
    <col min="13574" max="13574" width="14.85546875" style="2" bestFit="1" customWidth="1"/>
    <col min="13575" max="13576" width="17.85546875" style="2" customWidth="1"/>
    <col min="13577" max="13825" width="9.140625" style="2"/>
    <col min="13826" max="13826" width="42.140625" style="2" bestFit="1" customWidth="1"/>
    <col min="13827" max="13827" width="7.7109375" style="2" bestFit="1" customWidth="1"/>
    <col min="13828" max="13828" width="14.85546875" style="2" bestFit="1" customWidth="1"/>
    <col min="13829" max="13829" width="14.85546875" style="2" customWidth="1"/>
    <col min="13830" max="13830" width="14.85546875" style="2" bestFit="1" customWidth="1"/>
    <col min="13831" max="13832" width="17.85546875" style="2" customWidth="1"/>
    <col min="13833" max="14081" width="9.140625" style="2"/>
    <col min="14082" max="14082" width="42.140625" style="2" bestFit="1" customWidth="1"/>
    <col min="14083" max="14083" width="7.7109375" style="2" bestFit="1" customWidth="1"/>
    <col min="14084" max="14084" width="14.85546875" style="2" bestFit="1" customWidth="1"/>
    <col min="14085" max="14085" width="14.85546875" style="2" customWidth="1"/>
    <col min="14086" max="14086" width="14.85546875" style="2" bestFit="1" customWidth="1"/>
    <col min="14087" max="14088" width="17.85546875" style="2" customWidth="1"/>
    <col min="14089" max="14337" width="9.140625" style="2"/>
    <col min="14338" max="14338" width="42.140625" style="2" bestFit="1" customWidth="1"/>
    <col min="14339" max="14339" width="7.7109375" style="2" bestFit="1" customWidth="1"/>
    <col min="14340" max="14340" width="14.85546875" style="2" bestFit="1" customWidth="1"/>
    <col min="14341" max="14341" width="14.85546875" style="2" customWidth="1"/>
    <col min="14342" max="14342" width="14.85546875" style="2" bestFit="1" customWidth="1"/>
    <col min="14343" max="14344" width="17.85546875" style="2" customWidth="1"/>
    <col min="14345" max="14593" width="9.140625" style="2"/>
    <col min="14594" max="14594" width="42.140625" style="2" bestFit="1" customWidth="1"/>
    <col min="14595" max="14595" width="7.7109375" style="2" bestFit="1" customWidth="1"/>
    <col min="14596" max="14596" width="14.85546875" style="2" bestFit="1" customWidth="1"/>
    <col min="14597" max="14597" width="14.85546875" style="2" customWidth="1"/>
    <col min="14598" max="14598" width="14.85546875" style="2" bestFit="1" customWidth="1"/>
    <col min="14599" max="14600" width="17.85546875" style="2" customWidth="1"/>
    <col min="14601" max="14849" width="9.140625" style="2"/>
    <col min="14850" max="14850" width="42.140625" style="2" bestFit="1" customWidth="1"/>
    <col min="14851" max="14851" width="7.7109375" style="2" bestFit="1" customWidth="1"/>
    <col min="14852" max="14852" width="14.85546875" style="2" bestFit="1" customWidth="1"/>
    <col min="14853" max="14853" width="14.85546875" style="2" customWidth="1"/>
    <col min="14854" max="14854" width="14.85546875" style="2" bestFit="1" customWidth="1"/>
    <col min="14855" max="14856" width="17.85546875" style="2" customWidth="1"/>
    <col min="14857" max="15105" width="9.140625" style="2"/>
    <col min="15106" max="15106" width="42.140625" style="2" bestFit="1" customWidth="1"/>
    <col min="15107" max="15107" width="7.7109375" style="2" bestFit="1" customWidth="1"/>
    <col min="15108" max="15108" width="14.85546875" style="2" bestFit="1" customWidth="1"/>
    <col min="15109" max="15109" width="14.85546875" style="2" customWidth="1"/>
    <col min="15110" max="15110" width="14.85546875" style="2" bestFit="1" customWidth="1"/>
    <col min="15111" max="15112" width="17.85546875" style="2" customWidth="1"/>
    <col min="15113" max="15361" width="9.140625" style="2"/>
    <col min="15362" max="15362" width="42.140625" style="2" bestFit="1" customWidth="1"/>
    <col min="15363" max="15363" width="7.7109375" style="2" bestFit="1" customWidth="1"/>
    <col min="15364" max="15364" width="14.85546875" style="2" bestFit="1" customWidth="1"/>
    <col min="15365" max="15365" width="14.85546875" style="2" customWidth="1"/>
    <col min="15366" max="15366" width="14.85546875" style="2" bestFit="1" customWidth="1"/>
    <col min="15367" max="15368" width="17.85546875" style="2" customWidth="1"/>
    <col min="15369" max="15617" width="9.140625" style="2"/>
    <col min="15618" max="15618" width="42.140625" style="2" bestFit="1" customWidth="1"/>
    <col min="15619" max="15619" width="7.7109375" style="2" bestFit="1" customWidth="1"/>
    <col min="15620" max="15620" width="14.85546875" style="2" bestFit="1" customWidth="1"/>
    <col min="15621" max="15621" width="14.85546875" style="2" customWidth="1"/>
    <col min="15622" max="15622" width="14.85546875" style="2" bestFit="1" customWidth="1"/>
    <col min="15623" max="15624" width="17.85546875" style="2" customWidth="1"/>
    <col min="15625" max="15873" width="9.140625" style="2"/>
    <col min="15874" max="15874" width="42.140625" style="2" bestFit="1" customWidth="1"/>
    <col min="15875" max="15875" width="7.7109375" style="2" bestFit="1" customWidth="1"/>
    <col min="15876" max="15876" width="14.85546875" style="2" bestFit="1" customWidth="1"/>
    <col min="15877" max="15877" width="14.85546875" style="2" customWidth="1"/>
    <col min="15878" max="15878" width="14.85546875" style="2" bestFit="1" customWidth="1"/>
    <col min="15879" max="15880" width="17.85546875" style="2" customWidth="1"/>
    <col min="15881" max="16129" width="9.140625" style="2"/>
    <col min="16130" max="16130" width="42.140625" style="2" bestFit="1" customWidth="1"/>
    <col min="16131" max="16131" width="7.7109375" style="2" bestFit="1" customWidth="1"/>
    <col min="16132" max="16132" width="14.85546875" style="2" bestFit="1" customWidth="1"/>
    <col min="16133" max="16133" width="14.85546875" style="2" customWidth="1"/>
    <col min="16134" max="16134" width="14.85546875" style="2" bestFit="1" customWidth="1"/>
    <col min="16135" max="16136" width="17.85546875" style="2" customWidth="1"/>
    <col min="16137" max="16384" width="9.140625" style="2"/>
  </cols>
  <sheetData>
    <row r="1" spans="1:10" ht="22.5">
      <c r="A1" s="669" t="s">
        <v>195</v>
      </c>
      <c r="B1" s="669"/>
      <c r="C1" s="669"/>
      <c r="D1" s="669"/>
      <c r="E1" s="669"/>
      <c r="F1" s="669"/>
      <c r="G1" s="669"/>
      <c r="H1" s="669"/>
    </row>
    <row r="2" spans="1:10" ht="32.25" customHeight="1" thickBot="1">
      <c r="A2" s="421"/>
      <c r="B2" s="421"/>
      <c r="C2" s="421"/>
      <c r="D2" s="421"/>
      <c r="E2" s="422"/>
      <c r="F2" s="676" t="s">
        <v>255</v>
      </c>
      <c r="G2" s="676"/>
      <c r="H2" s="423"/>
    </row>
    <row r="3" spans="1:10" ht="39" thickBot="1">
      <c r="A3" s="670" t="s">
        <v>76</v>
      </c>
      <c r="B3" s="672" t="s">
        <v>47</v>
      </c>
      <c r="C3" s="674" t="s">
        <v>71</v>
      </c>
      <c r="D3" s="675"/>
      <c r="E3" s="675"/>
      <c r="F3" s="675"/>
      <c r="G3" s="268" t="s">
        <v>175</v>
      </c>
      <c r="H3" s="424"/>
    </row>
    <row r="4" spans="1:10" ht="39" thickBot="1">
      <c r="A4" s="671"/>
      <c r="B4" s="673"/>
      <c r="C4" s="425" t="s">
        <v>498</v>
      </c>
      <c r="D4" s="496" t="s">
        <v>419</v>
      </c>
      <c r="E4" s="426" t="s">
        <v>499</v>
      </c>
      <c r="F4" s="427" t="s">
        <v>496</v>
      </c>
      <c r="G4" s="428" t="s">
        <v>419</v>
      </c>
      <c r="H4" s="429"/>
    </row>
    <row r="5" spans="1:10" ht="20.25" thickBot="1">
      <c r="A5" s="430" t="s">
        <v>241</v>
      </c>
      <c r="B5" s="474" t="s">
        <v>36</v>
      </c>
      <c r="C5" s="431">
        <v>177061</v>
      </c>
      <c r="D5" s="438" t="s">
        <v>461</v>
      </c>
      <c r="E5" s="476">
        <v>179087</v>
      </c>
      <c r="F5" s="431">
        <f>E5-C5</f>
        <v>2026</v>
      </c>
      <c r="G5" s="476">
        <v>34365</v>
      </c>
      <c r="H5" s="668"/>
      <c r="J5" s="46"/>
    </row>
    <row r="6" spans="1:10" ht="19.5" hidden="1" customHeight="1">
      <c r="A6" s="432" t="s">
        <v>176</v>
      </c>
      <c r="B6" s="433" t="s">
        <v>36</v>
      </c>
      <c r="C6" s="434"/>
      <c r="D6" s="320"/>
      <c r="E6" s="288"/>
      <c r="F6" s="434"/>
      <c r="G6" s="288"/>
      <c r="H6" s="668"/>
    </row>
    <row r="7" spans="1:10" ht="17.25" hidden="1" customHeight="1" thickBot="1">
      <c r="A7" s="79" t="s">
        <v>156</v>
      </c>
      <c r="B7" s="435" t="s">
        <v>36</v>
      </c>
      <c r="C7" s="436">
        <v>1083</v>
      </c>
      <c r="D7" s="320">
        <v>1083</v>
      </c>
      <c r="E7" s="477">
        <v>1083</v>
      </c>
      <c r="F7" s="436"/>
      <c r="G7" s="477"/>
      <c r="H7" s="668"/>
    </row>
    <row r="8" spans="1:10" ht="19.5" customHeight="1">
      <c r="A8" s="437" t="s">
        <v>77</v>
      </c>
      <c r="B8" s="474"/>
      <c r="C8" s="476"/>
      <c r="D8" s="438"/>
      <c r="E8" s="438"/>
      <c r="F8" s="439"/>
      <c r="G8" s="440"/>
      <c r="H8" s="441"/>
      <c r="I8" s="46"/>
    </row>
    <row r="9" spans="1:10" ht="20.25" customHeight="1" thickBot="1">
      <c r="A9" s="321" t="s">
        <v>73</v>
      </c>
      <c r="B9" s="433" t="s">
        <v>36</v>
      </c>
      <c r="C9" s="288">
        <v>2202</v>
      </c>
      <c r="D9" s="320">
        <v>9661</v>
      </c>
      <c r="E9" s="320">
        <v>2754</v>
      </c>
      <c r="F9" s="288">
        <f>E9-C9</f>
        <v>552</v>
      </c>
      <c r="G9" s="330">
        <v>768</v>
      </c>
      <c r="H9" s="441"/>
      <c r="I9" s="46"/>
    </row>
    <row r="10" spans="1:10" ht="18.75" customHeight="1">
      <c r="A10" s="322" t="s">
        <v>78</v>
      </c>
      <c r="B10" s="474"/>
      <c r="C10" s="481"/>
      <c r="D10" s="81"/>
      <c r="E10" s="81"/>
      <c r="F10" s="442"/>
      <c r="G10" s="86"/>
      <c r="H10" s="4"/>
    </row>
    <row r="11" spans="1:10" ht="20.25" customHeight="1" thickBot="1">
      <c r="A11" s="321" t="s">
        <v>73</v>
      </c>
      <c r="B11" s="433" t="s">
        <v>36</v>
      </c>
      <c r="C11" s="288">
        <v>1486</v>
      </c>
      <c r="D11" s="320">
        <v>8879</v>
      </c>
      <c r="E11" s="320">
        <v>2181</v>
      </c>
      <c r="F11" s="288">
        <f>E11-C11</f>
        <v>695</v>
      </c>
      <c r="G11" s="331">
        <v>1350</v>
      </c>
      <c r="H11" s="441"/>
    </row>
    <row r="12" spans="1:10" ht="18.75" customHeight="1">
      <c r="A12" s="443" t="s">
        <v>70</v>
      </c>
      <c r="B12" s="474"/>
      <c r="C12" s="481"/>
      <c r="D12" s="81"/>
      <c r="E12" s="81"/>
      <c r="F12" s="481"/>
      <c r="G12" s="440"/>
      <c r="H12" s="441"/>
    </row>
    <row r="13" spans="1:10" ht="19.5" customHeight="1" thickBot="1">
      <c r="A13" s="444" t="s">
        <v>73</v>
      </c>
      <c r="B13" s="475" t="s">
        <v>36</v>
      </c>
      <c r="C13" s="477">
        <f>C9-C11</f>
        <v>716</v>
      </c>
      <c r="D13" s="445">
        <v>782</v>
      </c>
      <c r="E13" s="445">
        <f>E9-E11</f>
        <v>573</v>
      </c>
      <c r="F13" s="477">
        <f>E13-C13</f>
        <v>-143</v>
      </c>
      <c r="G13" s="477">
        <f>G9-G11</f>
        <v>-582</v>
      </c>
      <c r="H13" s="398"/>
    </row>
    <row r="14" spans="1:10" ht="30.75" customHeight="1">
      <c r="A14" s="654" t="s">
        <v>462</v>
      </c>
      <c r="B14" s="654"/>
      <c r="C14" s="654"/>
      <c r="D14" s="654"/>
      <c r="E14" s="654"/>
      <c r="F14" s="654"/>
      <c r="G14" s="654"/>
      <c r="H14" s="473"/>
    </row>
    <row r="15" spans="1:10" ht="15" customHeight="1">
      <c r="A15" s="655" t="s">
        <v>497</v>
      </c>
      <c r="B15" s="655"/>
      <c r="C15" s="655"/>
      <c r="D15" s="655"/>
      <c r="E15" s="655"/>
      <c r="F15" s="655"/>
      <c r="G15" s="655"/>
      <c r="H15" s="501"/>
    </row>
    <row r="16" spans="1:10" ht="33" customHeight="1">
      <c r="A16" s="656" t="s">
        <v>463</v>
      </c>
      <c r="B16" s="656"/>
      <c r="C16" s="656"/>
      <c r="D16" s="656"/>
      <c r="E16" s="656"/>
      <c r="F16" s="656"/>
      <c r="G16" s="656"/>
      <c r="H16" s="473"/>
    </row>
    <row r="17" spans="1:8" ht="18" customHeight="1" thickBot="1">
      <c r="A17" s="656"/>
      <c r="B17" s="657"/>
      <c r="C17" s="657"/>
      <c r="D17" s="657"/>
      <c r="E17" s="657"/>
      <c r="F17" s="657"/>
      <c r="G17" s="657"/>
      <c r="H17" s="657"/>
    </row>
    <row r="18" spans="1:8" ht="25.5" hidden="1" customHeight="1" thickBot="1">
      <c r="A18" s="177"/>
      <c r="B18" s="178"/>
      <c r="C18" s="178"/>
      <c r="D18" s="178"/>
      <c r="E18" s="178"/>
      <c r="F18" s="178"/>
      <c r="G18" s="178"/>
      <c r="H18" s="178"/>
    </row>
    <row r="19" spans="1:8" ht="39" thickBot="1">
      <c r="A19" s="658" t="s">
        <v>76</v>
      </c>
      <c r="B19" s="660"/>
      <c r="C19" s="662" t="s">
        <v>71</v>
      </c>
      <c r="D19" s="663"/>
      <c r="E19" s="663"/>
      <c r="F19" s="663"/>
      <c r="G19" s="451" t="s">
        <v>175</v>
      </c>
    </row>
    <row r="20" spans="1:8" ht="39" thickBot="1">
      <c r="A20" s="659"/>
      <c r="B20" s="661"/>
      <c r="C20" s="452" t="s">
        <v>500</v>
      </c>
      <c r="D20" s="452" t="s">
        <v>419</v>
      </c>
      <c r="E20" s="453" t="s">
        <v>501</v>
      </c>
      <c r="F20" s="498" t="s">
        <v>496</v>
      </c>
      <c r="G20" s="453" t="s">
        <v>495</v>
      </c>
    </row>
    <row r="21" spans="1:8" ht="19.5" customHeight="1" thickBot="1">
      <c r="A21" s="446" t="s">
        <v>42</v>
      </c>
      <c r="B21" s="475" t="s">
        <v>36</v>
      </c>
      <c r="C21" s="454">
        <v>621</v>
      </c>
      <c r="D21" s="497">
        <v>2540</v>
      </c>
      <c r="E21" s="289">
        <v>659</v>
      </c>
      <c r="F21" s="499">
        <f>E21-C21</f>
        <v>38</v>
      </c>
      <c r="G21" s="331">
        <v>52</v>
      </c>
    </row>
    <row r="22" spans="1:8" ht="20.25" customHeight="1" thickBot="1">
      <c r="A22" s="447" t="s">
        <v>43</v>
      </c>
      <c r="B22" s="448" t="s">
        <v>36</v>
      </c>
      <c r="C22" s="455">
        <v>363</v>
      </c>
      <c r="D22" s="455">
        <v>1270</v>
      </c>
      <c r="E22" s="289">
        <v>284</v>
      </c>
      <c r="F22" s="499">
        <f>E22-C22</f>
        <v>-79</v>
      </c>
      <c r="G22" s="456">
        <v>28</v>
      </c>
    </row>
    <row r="23" spans="1:8" ht="18.75" customHeight="1">
      <c r="A23" s="322" t="s">
        <v>209</v>
      </c>
      <c r="B23" s="660" t="s">
        <v>36</v>
      </c>
      <c r="C23" s="664">
        <f>C21-C22</f>
        <v>258</v>
      </c>
      <c r="D23" s="664">
        <v>1270</v>
      </c>
      <c r="E23" s="664">
        <f>E21-E22</f>
        <v>375</v>
      </c>
      <c r="F23" s="666">
        <f>E23-C23</f>
        <v>117</v>
      </c>
      <c r="G23" s="664">
        <f>G21-G22</f>
        <v>24</v>
      </c>
    </row>
    <row r="24" spans="1:8" ht="17.25" thickBot="1">
      <c r="A24" s="449" t="s">
        <v>73</v>
      </c>
      <c r="B24" s="661"/>
      <c r="C24" s="665"/>
      <c r="D24" s="665"/>
      <c r="E24" s="665"/>
      <c r="F24" s="667"/>
      <c r="G24" s="665"/>
    </row>
    <row r="25" spans="1:8" ht="19.5" customHeight="1" thickBot="1">
      <c r="A25" s="450" t="s">
        <v>74</v>
      </c>
      <c r="B25" s="475"/>
      <c r="C25" s="289">
        <v>425</v>
      </c>
      <c r="D25" s="289">
        <v>2125</v>
      </c>
      <c r="E25" s="289">
        <v>439</v>
      </c>
      <c r="F25" s="499">
        <f>E25-C25</f>
        <v>14</v>
      </c>
      <c r="G25" s="456">
        <v>31</v>
      </c>
    </row>
    <row r="26" spans="1:8" ht="20.25" customHeight="1" thickBot="1">
      <c r="A26" s="323" t="s">
        <v>75</v>
      </c>
      <c r="B26" s="448"/>
      <c r="C26" s="289">
        <v>332</v>
      </c>
      <c r="D26" s="289">
        <v>1202</v>
      </c>
      <c r="E26" s="289">
        <v>314</v>
      </c>
      <c r="F26" s="499">
        <f>E26-C26</f>
        <v>-18</v>
      </c>
      <c r="G26" s="456">
        <v>18</v>
      </c>
    </row>
    <row r="27" spans="1:8" ht="15.75" customHeight="1">
      <c r="A27" s="32" t="s">
        <v>240</v>
      </c>
    </row>
    <row r="37" ht="12" customHeight="1"/>
  </sheetData>
  <mergeCells count="19">
    <mergeCell ref="H5:H7"/>
    <mergeCell ref="A1:H1"/>
    <mergeCell ref="A3:A4"/>
    <mergeCell ref="B3:B4"/>
    <mergeCell ref="C3:F3"/>
    <mergeCell ref="F2:G2"/>
    <mergeCell ref="B23:B24"/>
    <mergeCell ref="C23:C24"/>
    <mergeCell ref="E23:E24"/>
    <mergeCell ref="F23:F24"/>
    <mergeCell ref="G23:G24"/>
    <mergeCell ref="D23:D24"/>
    <mergeCell ref="A14:G14"/>
    <mergeCell ref="A15:G15"/>
    <mergeCell ref="A16:G16"/>
    <mergeCell ref="A17:H17"/>
    <mergeCell ref="A19:A20"/>
    <mergeCell ref="B19:B20"/>
    <mergeCell ref="C19:F19"/>
  </mergeCells>
  <printOptions horizontalCentered="1"/>
  <pageMargins left="0.54" right="0.35433070866141736" top="0.35433070866141736" bottom="0.43307086614173229" header="0.18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90" zoomScaleNormal="90" workbookViewId="0">
      <selection sqref="A1:H1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677" t="s">
        <v>193</v>
      </c>
      <c r="B1" s="677"/>
      <c r="C1" s="677"/>
      <c r="D1" s="677"/>
      <c r="E1" s="677"/>
      <c r="F1" s="677"/>
      <c r="G1" s="677"/>
      <c r="H1" s="677"/>
    </row>
    <row r="2" spans="1:11" ht="23.25" thickBot="1">
      <c r="A2" s="488"/>
      <c r="B2" s="488"/>
      <c r="C2" s="678"/>
      <c r="D2" s="678"/>
      <c r="E2" s="678"/>
      <c r="F2" s="678"/>
      <c r="G2" s="678"/>
      <c r="H2" s="488"/>
    </row>
    <row r="3" spans="1:11" ht="17.25" customHeight="1" thickBot="1">
      <c r="A3" s="679" t="s">
        <v>76</v>
      </c>
      <c r="B3" s="682" t="s">
        <v>47</v>
      </c>
      <c r="C3" s="685" t="s">
        <v>506</v>
      </c>
      <c r="D3" s="685" t="s">
        <v>416</v>
      </c>
      <c r="E3" s="685" t="s">
        <v>507</v>
      </c>
      <c r="F3" s="688" t="s">
        <v>511</v>
      </c>
      <c r="G3" s="689"/>
      <c r="H3" s="457" t="s">
        <v>63</v>
      </c>
    </row>
    <row r="4" spans="1:11" ht="13.5" customHeight="1" thickBot="1">
      <c r="A4" s="680"/>
      <c r="B4" s="683"/>
      <c r="C4" s="686"/>
      <c r="D4" s="686"/>
      <c r="E4" s="686"/>
      <c r="F4" s="690"/>
      <c r="G4" s="691"/>
      <c r="H4" s="457"/>
    </row>
    <row r="5" spans="1:11" ht="15.75" customHeight="1" thickBot="1">
      <c r="A5" s="681"/>
      <c r="B5" s="684"/>
      <c r="C5" s="687"/>
      <c r="D5" s="687"/>
      <c r="E5" s="687"/>
      <c r="F5" s="566" t="s">
        <v>141</v>
      </c>
      <c r="G5" s="567" t="s">
        <v>37</v>
      </c>
      <c r="H5" s="458" t="s">
        <v>137</v>
      </c>
    </row>
    <row r="6" spans="1:11" ht="79.5" customHeight="1">
      <c r="A6" s="568" t="s">
        <v>417</v>
      </c>
      <c r="B6" s="569" t="s">
        <v>36</v>
      </c>
      <c r="C6" s="570">
        <f>SUM(C8:C22)+7131</f>
        <v>90892</v>
      </c>
      <c r="D6" s="570">
        <f>SUM(D8:D22)+7131</f>
        <v>91301</v>
      </c>
      <c r="E6" s="570">
        <f>SUM(E8:E22)+7131</f>
        <v>92478</v>
      </c>
      <c r="F6" s="571">
        <f>E6-C6</f>
        <v>1586</v>
      </c>
      <c r="G6" s="572">
        <f>E6/C6*100</f>
        <v>101.74492804647272</v>
      </c>
      <c r="H6" s="459"/>
      <c r="I6" s="31"/>
      <c r="J6" s="31"/>
    </row>
    <row r="7" spans="1:11" ht="16.5">
      <c r="A7" s="573" t="s">
        <v>39</v>
      </c>
      <c r="B7" s="574"/>
      <c r="C7" s="575"/>
      <c r="D7" s="575"/>
      <c r="E7" s="575"/>
      <c r="F7" s="576"/>
      <c r="G7" s="577"/>
      <c r="H7" s="460"/>
    </row>
    <row r="8" spans="1:11" ht="16.5">
      <c r="A8" s="578" t="s">
        <v>180</v>
      </c>
      <c r="B8" s="574"/>
      <c r="C8" s="575">
        <v>5</v>
      </c>
      <c r="D8" s="575">
        <v>5</v>
      </c>
      <c r="E8" s="575">
        <v>3</v>
      </c>
      <c r="F8" s="576">
        <f t="shared" ref="F8:F22" si="0">E8-C8</f>
        <v>-2</v>
      </c>
      <c r="G8" s="577">
        <f t="shared" ref="G8:G22" si="1">E8/C8*100</f>
        <v>60</v>
      </c>
      <c r="H8" s="460"/>
    </row>
    <row r="9" spans="1:11" ht="16.5">
      <c r="A9" s="578" t="s">
        <v>181</v>
      </c>
      <c r="B9" s="579" t="s">
        <v>36</v>
      </c>
      <c r="C9" s="575">
        <v>9951</v>
      </c>
      <c r="D9" s="575">
        <v>9814</v>
      </c>
      <c r="E9" s="575">
        <v>10105</v>
      </c>
      <c r="F9" s="576">
        <f t="shared" si="0"/>
        <v>154</v>
      </c>
      <c r="G9" s="577">
        <f t="shared" si="1"/>
        <v>101.54758315747161</v>
      </c>
      <c r="H9" s="580"/>
      <c r="I9" s="9"/>
      <c r="J9" s="31"/>
      <c r="K9" s="9"/>
    </row>
    <row r="10" spans="1:11" ht="16.5">
      <c r="A10" s="581" t="s">
        <v>182</v>
      </c>
      <c r="B10" s="579" t="s">
        <v>36</v>
      </c>
      <c r="C10" s="575">
        <v>24731</v>
      </c>
      <c r="D10" s="575">
        <v>24935</v>
      </c>
      <c r="E10" s="575">
        <v>25466</v>
      </c>
      <c r="F10" s="576">
        <f t="shared" si="0"/>
        <v>735</v>
      </c>
      <c r="G10" s="577">
        <f t="shared" si="1"/>
        <v>102.97197848853665</v>
      </c>
      <c r="H10" s="580"/>
      <c r="I10" s="9"/>
      <c r="J10" s="31"/>
      <c r="K10" s="9"/>
    </row>
    <row r="11" spans="1:11" ht="16.5">
      <c r="A11" s="582" t="s">
        <v>183</v>
      </c>
      <c r="B11" s="579" t="s">
        <v>36</v>
      </c>
      <c r="C11" s="575">
        <v>3673</v>
      </c>
      <c r="D11" s="575">
        <v>3656</v>
      </c>
      <c r="E11" s="575">
        <v>3645</v>
      </c>
      <c r="F11" s="576">
        <f t="shared" si="0"/>
        <v>-28</v>
      </c>
      <c r="G11" s="577">
        <f t="shared" si="1"/>
        <v>99.23768037026953</v>
      </c>
      <c r="H11" s="580"/>
      <c r="I11" s="9"/>
      <c r="J11" s="31"/>
      <c r="K11" s="9"/>
    </row>
    <row r="12" spans="1:11" ht="16.5">
      <c r="A12" s="581" t="s">
        <v>184</v>
      </c>
      <c r="B12" s="579" t="s">
        <v>36</v>
      </c>
      <c r="C12" s="575">
        <v>5651</v>
      </c>
      <c r="D12" s="575">
        <v>5851</v>
      </c>
      <c r="E12" s="575">
        <v>6225</v>
      </c>
      <c r="F12" s="576">
        <f t="shared" si="0"/>
        <v>574</v>
      </c>
      <c r="G12" s="577">
        <f t="shared" si="1"/>
        <v>110.15749424880552</v>
      </c>
      <c r="H12" s="580"/>
      <c r="I12" s="9"/>
      <c r="J12" s="31"/>
      <c r="K12" s="9"/>
    </row>
    <row r="13" spans="1:11" ht="33">
      <c r="A13" s="581" t="s">
        <v>208</v>
      </c>
      <c r="B13" s="583" t="s">
        <v>36</v>
      </c>
      <c r="C13" s="575">
        <v>672</v>
      </c>
      <c r="D13" s="575">
        <v>771</v>
      </c>
      <c r="E13" s="575">
        <v>1034</v>
      </c>
      <c r="F13" s="576">
        <f t="shared" si="0"/>
        <v>362</v>
      </c>
      <c r="G13" s="577">
        <f t="shared" si="1"/>
        <v>153.86904761904762</v>
      </c>
      <c r="H13" s="580"/>
      <c r="I13" s="9"/>
      <c r="J13" s="31"/>
      <c r="K13" s="9"/>
    </row>
    <row r="14" spans="1:11" s="32" customFormat="1" ht="16.5">
      <c r="A14" s="581" t="s">
        <v>206</v>
      </c>
      <c r="B14" s="583" t="s">
        <v>36</v>
      </c>
      <c r="C14" s="575">
        <v>1256</v>
      </c>
      <c r="D14" s="575">
        <v>1253</v>
      </c>
      <c r="E14" s="575">
        <v>1276</v>
      </c>
      <c r="F14" s="576">
        <f t="shared" si="0"/>
        <v>20</v>
      </c>
      <c r="G14" s="577">
        <f t="shared" si="1"/>
        <v>101.5923566878981</v>
      </c>
      <c r="H14" s="584"/>
      <c r="I14" s="41"/>
      <c r="J14" s="42"/>
      <c r="K14" s="41"/>
    </row>
    <row r="15" spans="1:11" ht="16.5">
      <c r="A15" s="585" t="s">
        <v>185</v>
      </c>
      <c r="B15" s="579" t="s">
        <v>36</v>
      </c>
      <c r="C15" s="575">
        <v>10454</v>
      </c>
      <c r="D15" s="575">
        <v>10917</v>
      </c>
      <c r="E15" s="575">
        <v>11102</v>
      </c>
      <c r="F15" s="576">
        <f t="shared" si="0"/>
        <v>648</v>
      </c>
      <c r="G15" s="577">
        <f t="shared" si="1"/>
        <v>106.19858427396211</v>
      </c>
      <c r="H15" s="580"/>
      <c r="I15" s="9"/>
      <c r="J15" s="31"/>
      <c r="K15" s="9"/>
    </row>
    <row r="16" spans="1:11" ht="16.5">
      <c r="A16" s="585" t="s">
        <v>186</v>
      </c>
      <c r="B16" s="579" t="s">
        <v>36</v>
      </c>
      <c r="C16" s="575">
        <v>750</v>
      </c>
      <c r="D16" s="575">
        <v>740</v>
      </c>
      <c r="E16" s="575">
        <v>710</v>
      </c>
      <c r="F16" s="576">
        <f t="shared" si="0"/>
        <v>-40</v>
      </c>
      <c r="G16" s="577">
        <f t="shared" si="1"/>
        <v>94.666666666666671</v>
      </c>
      <c r="H16" s="580"/>
      <c r="I16" s="9"/>
      <c r="J16" s="31"/>
      <c r="K16" s="9"/>
    </row>
    <row r="17" spans="1:11" ht="16.5" customHeight="1">
      <c r="A17" s="581" t="s">
        <v>187</v>
      </c>
      <c r="B17" s="579" t="s">
        <v>36</v>
      </c>
      <c r="C17" s="575">
        <v>5098</v>
      </c>
      <c r="D17" s="575">
        <v>4943</v>
      </c>
      <c r="E17" s="575">
        <v>4745</v>
      </c>
      <c r="F17" s="576">
        <f t="shared" si="0"/>
        <v>-353</v>
      </c>
      <c r="G17" s="577">
        <f t="shared" si="1"/>
        <v>93.075715967045909</v>
      </c>
      <c r="H17" s="460"/>
      <c r="I17" s="9"/>
      <c r="J17" s="31"/>
      <c r="K17" s="9"/>
    </row>
    <row r="18" spans="1:11" ht="33">
      <c r="A18" s="581" t="s">
        <v>207</v>
      </c>
      <c r="B18" s="579" t="s">
        <v>36</v>
      </c>
      <c r="C18" s="575">
        <v>5178</v>
      </c>
      <c r="D18" s="575">
        <v>5077</v>
      </c>
      <c r="E18" s="575">
        <v>4932</v>
      </c>
      <c r="F18" s="576">
        <f t="shared" si="0"/>
        <v>-246</v>
      </c>
      <c r="G18" s="577">
        <f t="shared" si="1"/>
        <v>95.249130938586319</v>
      </c>
      <c r="H18" s="580"/>
      <c r="I18" s="9"/>
      <c r="J18" s="31"/>
      <c r="K18" s="9"/>
    </row>
    <row r="19" spans="1:11" ht="16.5">
      <c r="A19" s="581" t="s">
        <v>188</v>
      </c>
      <c r="B19" s="579" t="s">
        <v>36</v>
      </c>
      <c r="C19" s="575">
        <v>7456</v>
      </c>
      <c r="D19" s="575">
        <v>7361</v>
      </c>
      <c r="E19" s="575">
        <v>7353</v>
      </c>
      <c r="F19" s="576">
        <f t="shared" si="0"/>
        <v>-103</v>
      </c>
      <c r="G19" s="577">
        <f t="shared" si="1"/>
        <v>98.618562231759654</v>
      </c>
      <c r="H19" s="460"/>
      <c r="I19" s="9"/>
      <c r="J19" s="31"/>
      <c r="K19" s="9"/>
    </row>
    <row r="20" spans="1:11" ht="16.5">
      <c r="A20" s="581" t="s">
        <v>189</v>
      </c>
      <c r="B20" s="579" t="s">
        <v>36</v>
      </c>
      <c r="C20" s="575">
        <v>6399</v>
      </c>
      <c r="D20" s="575">
        <v>6368</v>
      </c>
      <c r="E20" s="575">
        <v>6274</v>
      </c>
      <c r="F20" s="576">
        <f t="shared" si="0"/>
        <v>-125</v>
      </c>
      <c r="G20" s="577">
        <f t="shared" si="1"/>
        <v>98.046569776527576</v>
      </c>
      <c r="H20" s="460"/>
      <c r="I20" s="9"/>
      <c r="J20" s="31"/>
      <c r="K20" s="9"/>
    </row>
    <row r="21" spans="1:11" ht="33">
      <c r="A21" s="581" t="s">
        <v>190</v>
      </c>
      <c r="B21" s="579" t="s">
        <v>36</v>
      </c>
      <c r="C21" s="575">
        <v>2470</v>
      </c>
      <c r="D21" s="575">
        <v>2462</v>
      </c>
      <c r="E21" s="575">
        <v>2461</v>
      </c>
      <c r="F21" s="576">
        <f t="shared" si="0"/>
        <v>-9</v>
      </c>
      <c r="G21" s="577">
        <f t="shared" si="1"/>
        <v>99.635627530364374</v>
      </c>
      <c r="H21" s="580"/>
      <c r="I21" s="9"/>
      <c r="J21" s="31"/>
      <c r="K21" s="9"/>
    </row>
    <row r="22" spans="1:11" s="12" customFormat="1" ht="16.5">
      <c r="A22" s="585" t="s">
        <v>191</v>
      </c>
      <c r="B22" s="579" t="s">
        <v>36</v>
      </c>
      <c r="C22" s="575">
        <v>17</v>
      </c>
      <c r="D22" s="575">
        <v>17</v>
      </c>
      <c r="E22" s="575">
        <v>16</v>
      </c>
      <c r="F22" s="576">
        <f t="shared" si="0"/>
        <v>-1</v>
      </c>
      <c r="G22" s="577">
        <f t="shared" si="1"/>
        <v>94.117647058823522</v>
      </c>
      <c r="H22" s="586"/>
      <c r="I22" s="9"/>
      <c r="J22" s="31"/>
      <c r="K22" s="9"/>
    </row>
    <row r="23" spans="1:11" s="12" customFormat="1" ht="42.75" thickBot="1">
      <c r="A23" s="587" t="s">
        <v>192</v>
      </c>
      <c r="B23" s="588" t="s">
        <v>36</v>
      </c>
      <c r="C23" s="589" t="s">
        <v>251</v>
      </c>
      <c r="D23" s="589" t="s">
        <v>251</v>
      </c>
      <c r="E23" s="589" t="s">
        <v>251</v>
      </c>
      <c r="F23" s="590">
        <v>0</v>
      </c>
      <c r="G23" s="591">
        <v>100</v>
      </c>
      <c r="H23" s="586"/>
      <c r="I23" s="9"/>
      <c r="J23" s="31"/>
      <c r="K23" s="9"/>
    </row>
    <row r="24" spans="1:11" s="12" customFormat="1" ht="17.25" thickBot="1">
      <c r="A24" s="692"/>
      <c r="B24" s="692"/>
      <c r="C24" s="692"/>
      <c r="D24" s="692"/>
      <c r="E24" s="692"/>
      <c r="F24" s="692"/>
      <c r="G24" s="319"/>
      <c r="H24" s="461"/>
      <c r="I24" s="9"/>
      <c r="J24" s="31"/>
      <c r="K24" s="9"/>
    </row>
    <row r="25" spans="1:11" s="12" customFormat="1" ht="33.75" customHeight="1" thickBot="1">
      <c r="A25" s="658" t="s">
        <v>76</v>
      </c>
      <c r="B25" s="693"/>
      <c r="C25" s="695" t="s">
        <v>512</v>
      </c>
      <c r="D25" s="695" t="s">
        <v>418</v>
      </c>
      <c r="E25" s="695" t="s">
        <v>513</v>
      </c>
      <c r="F25" s="697" t="s">
        <v>514</v>
      </c>
      <c r="G25" s="698"/>
      <c r="H25" s="72"/>
      <c r="I25" s="9"/>
      <c r="J25" s="70"/>
      <c r="K25" s="9"/>
    </row>
    <row r="26" spans="1:11" s="12" customFormat="1" ht="17.25" thickBot="1">
      <c r="A26" s="659"/>
      <c r="B26" s="694"/>
      <c r="C26" s="696"/>
      <c r="D26" s="696"/>
      <c r="E26" s="696"/>
      <c r="F26" s="566" t="s">
        <v>141</v>
      </c>
      <c r="G26" s="592" t="s">
        <v>37</v>
      </c>
      <c r="H26" s="72"/>
      <c r="I26" s="9"/>
      <c r="J26" s="70"/>
      <c r="K26" s="9"/>
    </row>
    <row r="27" spans="1:11" ht="33">
      <c r="A27" s="593" t="s">
        <v>214</v>
      </c>
      <c r="B27" s="594" t="s">
        <v>36</v>
      </c>
      <c r="C27" s="320">
        <v>38966</v>
      </c>
      <c r="D27" s="276">
        <v>39008</v>
      </c>
      <c r="E27" s="276">
        <v>39293</v>
      </c>
      <c r="F27" s="595">
        <f>E27-C27</f>
        <v>327</v>
      </c>
      <c r="G27" s="596">
        <f>E27/C27*100</f>
        <v>100.83919314273982</v>
      </c>
      <c r="H27" s="462"/>
      <c r="J27" s="4"/>
    </row>
    <row r="28" spans="1:11" ht="16.5">
      <c r="A28" s="597" t="s">
        <v>221</v>
      </c>
      <c r="B28" s="579" t="s">
        <v>36</v>
      </c>
      <c r="C28" s="598">
        <v>21494</v>
      </c>
      <c r="D28" s="599">
        <v>21627</v>
      </c>
      <c r="E28" s="599">
        <v>21827</v>
      </c>
      <c r="F28" s="595">
        <f t="shared" ref="F28:F37" si="2">E28-C28</f>
        <v>333</v>
      </c>
      <c r="G28" s="596">
        <f t="shared" ref="G28:G37" si="3">E28/C28*100</f>
        <v>101.54926956359915</v>
      </c>
      <c r="H28" s="73"/>
      <c r="J28" s="4"/>
    </row>
    <row r="29" spans="1:11" ht="16.5">
      <c r="A29" s="597" t="s">
        <v>222</v>
      </c>
      <c r="B29" s="579" t="s">
        <v>36</v>
      </c>
      <c r="C29" s="598">
        <v>17464</v>
      </c>
      <c r="D29" s="599">
        <v>17381</v>
      </c>
      <c r="E29" s="599">
        <v>17446</v>
      </c>
      <c r="F29" s="595">
        <f t="shared" si="2"/>
        <v>-18</v>
      </c>
      <c r="G29" s="596">
        <f t="shared" si="3"/>
        <v>99.89693082913422</v>
      </c>
      <c r="H29" s="73"/>
      <c r="J29" s="4"/>
    </row>
    <row r="30" spans="1:11" ht="16.5">
      <c r="A30" s="600" t="s">
        <v>202</v>
      </c>
      <c r="B30" s="579"/>
      <c r="C30" s="598"/>
      <c r="D30" s="599"/>
      <c r="E30" s="599"/>
      <c r="F30" s="595"/>
      <c r="G30" s="596"/>
      <c r="H30" s="73"/>
      <c r="J30" s="4"/>
    </row>
    <row r="31" spans="1:11" ht="16.5">
      <c r="A31" s="600" t="s">
        <v>204</v>
      </c>
      <c r="B31" s="579" t="s">
        <v>36</v>
      </c>
      <c r="C31" s="598">
        <v>34217</v>
      </c>
      <c r="D31" s="599">
        <v>34297</v>
      </c>
      <c r="E31" s="599">
        <v>34580</v>
      </c>
      <c r="F31" s="595">
        <f t="shared" si="2"/>
        <v>363</v>
      </c>
      <c r="G31" s="596">
        <f t="shared" si="3"/>
        <v>101.0608761726627</v>
      </c>
      <c r="H31" s="73"/>
      <c r="J31" s="4"/>
    </row>
    <row r="32" spans="1:11" ht="16.5">
      <c r="A32" s="597" t="s">
        <v>221</v>
      </c>
      <c r="B32" s="579" t="s">
        <v>36</v>
      </c>
      <c r="C32" s="598">
        <v>21236</v>
      </c>
      <c r="D32" s="599">
        <v>21334</v>
      </c>
      <c r="E32" s="599">
        <v>21549</v>
      </c>
      <c r="F32" s="595">
        <f t="shared" si="2"/>
        <v>313</v>
      </c>
      <c r="G32" s="596">
        <f t="shared" si="3"/>
        <v>101.4739122245244</v>
      </c>
      <c r="H32" s="73"/>
      <c r="J32" s="4"/>
    </row>
    <row r="33" spans="1:10" ht="16.5">
      <c r="A33" s="597" t="s">
        <v>222</v>
      </c>
      <c r="B33" s="579" t="s">
        <v>36</v>
      </c>
      <c r="C33" s="598">
        <v>12973</v>
      </c>
      <c r="D33" s="599">
        <v>12963</v>
      </c>
      <c r="E33" s="599">
        <v>13031</v>
      </c>
      <c r="F33" s="595">
        <f>E33-C33</f>
        <v>58</v>
      </c>
      <c r="G33" s="596">
        <f t="shared" si="3"/>
        <v>100.44708240191167</v>
      </c>
      <c r="H33" s="73"/>
      <c r="J33" s="4"/>
    </row>
    <row r="34" spans="1:10" ht="16.5">
      <c r="A34" s="601" t="s">
        <v>203</v>
      </c>
      <c r="B34" s="579" t="s">
        <v>36</v>
      </c>
      <c r="C34" s="598">
        <v>1701</v>
      </c>
      <c r="D34" s="599">
        <v>1766</v>
      </c>
      <c r="E34" s="599">
        <v>1765</v>
      </c>
      <c r="F34" s="595">
        <f t="shared" si="2"/>
        <v>64</v>
      </c>
      <c r="G34" s="596">
        <f t="shared" si="3"/>
        <v>103.76249265138154</v>
      </c>
      <c r="H34" s="73"/>
      <c r="J34" s="4"/>
    </row>
    <row r="35" spans="1:10" ht="16.5">
      <c r="A35" s="597" t="s">
        <v>221</v>
      </c>
      <c r="B35" s="579" t="s">
        <v>36</v>
      </c>
      <c r="C35" s="598">
        <v>254</v>
      </c>
      <c r="D35" s="599">
        <v>287</v>
      </c>
      <c r="E35" s="599">
        <v>272</v>
      </c>
      <c r="F35" s="595">
        <f t="shared" si="2"/>
        <v>18</v>
      </c>
      <c r="G35" s="596">
        <f t="shared" si="3"/>
        <v>107.08661417322836</v>
      </c>
      <c r="H35" s="73"/>
      <c r="J35" s="4"/>
    </row>
    <row r="36" spans="1:10" ht="16.5">
      <c r="A36" s="597" t="s">
        <v>222</v>
      </c>
      <c r="B36" s="579" t="s">
        <v>36</v>
      </c>
      <c r="C36" s="598">
        <v>1447</v>
      </c>
      <c r="D36" s="599">
        <v>1479</v>
      </c>
      <c r="E36" s="599">
        <v>1473</v>
      </c>
      <c r="F36" s="595">
        <f t="shared" si="2"/>
        <v>26</v>
      </c>
      <c r="G36" s="596">
        <f t="shared" si="3"/>
        <v>101.79682100898411</v>
      </c>
      <c r="H36" s="462"/>
      <c r="J36" s="4"/>
    </row>
    <row r="37" spans="1:10" ht="33.75" customHeight="1" thickBot="1">
      <c r="A37" s="602" t="s">
        <v>205</v>
      </c>
      <c r="B37" s="588" t="s">
        <v>36</v>
      </c>
      <c r="C37" s="500">
        <v>3048</v>
      </c>
      <c r="D37" s="500">
        <f>D27-D31-D34</f>
        <v>2945</v>
      </c>
      <c r="E37" s="500">
        <f>E27-E31-E34</f>
        <v>2948</v>
      </c>
      <c r="F37" s="485">
        <f t="shared" si="2"/>
        <v>-100</v>
      </c>
      <c r="G37" s="603">
        <f t="shared" si="3"/>
        <v>96.719160104986884</v>
      </c>
      <c r="H37" s="484"/>
      <c r="J37" s="4"/>
    </row>
    <row r="39" spans="1:10" ht="23.25" customHeight="1">
      <c r="A39" s="701" t="s">
        <v>225</v>
      </c>
      <c r="B39" s="701"/>
      <c r="C39" s="701"/>
      <c r="D39" s="701"/>
      <c r="E39" s="701"/>
      <c r="F39" s="701"/>
      <c r="G39" s="701"/>
      <c r="H39" s="701"/>
    </row>
    <row r="40" spans="1:10" ht="19.5" thickBot="1">
      <c r="A40" s="486"/>
      <c r="B40" s="486"/>
      <c r="C40" s="486"/>
      <c r="D40" s="486"/>
      <c r="E40" s="486"/>
      <c r="F40" s="486"/>
      <c r="G40" s="486"/>
      <c r="H40" s="486"/>
    </row>
    <row r="41" spans="1:10" ht="27.75" customHeight="1" thickBot="1">
      <c r="A41" s="702" t="s">
        <v>76</v>
      </c>
      <c r="B41" s="702" t="s">
        <v>130</v>
      </c>
      <c r="C41" s="704" t="s">
        <v>506</v>
      </c>
      <c r="D41" s="704" t="s">
        <v>407</v>
      </c>
      <c r="E41" s="704" t="s">
        <v>507</v>
      </c>
      <c r="F41" s="706" t="s">
        <v>515</v>
      </c>
      <c r="G41" s="707"/>
      <c r="H41" s="142"/>
      <c r="J41" s="399"/>
    </row>
    <row r="42" spans="1:10" ht="17.25" thickBot="1">
      <c r="A42" s="703"/>
      <c r="B42" s="703"/>
      <c r="C42" s="705"/>
      <c r="D42" s="705"/>
      <c r="E42" s="705"/>
      <c r="F42" s="566" t="s">
        <v>141</v>
      </c>
      <c r="G42" s="592" t="s">
        <v>37</v>
      </c>
      <c r="H42" s="143"/>
      <c r="J42" s="399"/>
    </row>
    <row r="43" spans="1:10" s="32" customFormat="1" ht="33">
      <c r="A43" s="604" t="s">
        <v>140</v>
      </c>
      <c r="B43" s="605" t="s">
        <v>36</v>
      </c>
      <c r="C43" s="606">
        <f>C44+C46+C47+C48+C49+C53</f>
        <v>15074</v>
      </c>
      <c r="D43" s="606">
        <v>14821</v>
      </c>
      <c r="E43" s="606">
        <f>E44+E46+E47+E48+E49+E53</f>
        <v>14846</v>
      </c>
      <c r="F43" s="606">
        <f>E43-C43</f>
        <v>-228</v>
      </c>
      <c r="G43" s="607">
        <f>E43/C43*100</f>
        <v>98.487461854849414</v>
      </c>
      <c r="H43" s="74"/>
      <c r="I43" s="484"/>
      <c r="J43" s="484"/>
    </row>
    <row r="44" spans="1:10" s="32" customFormat="1" ht="33">
      <c r="A44" s="608" t="s">
        <v>443</v>
      </c>
      <c r="B44" s="594" t="s">
        <v>36</v>
      </c>
      <c r="C44" s="595">
        <v>1029</v>
      </c>
      <c r="D44" s="595">
        <v>1064</v>
      </c>
      <c r="E44" s="595">
        <v>1058</v>
      </c>
      <c r="F44" s="595">
        <f>E44-C44</f>
        <v>29</v>
      </c>
      <c r="G44" s="596">
        <f>E44/C44*100</f>
        <v>102.81827016520894</v>
      </c>
      <c r="H44" s="74"/>
      <c r="I44" s="484"/>
      <c r="J44" s="484"/>
    </row>
    <row r="45" spans="1:10" s="8" customFormat="1" ht="16.5">
      <c r="A45" s="608" t="s">
        <v>444</v>
      </c>
      <c r="B45" s="609"/>
      <c r="C45" s="610"/>
      <c r="D45" s="611"/>
      <c r="E45" s="611"/>
      <c r="F45" s="612"/>
      <c r="G45" s="613"/>
      <c r="H45" s="75"/>
      <c r="I45" s="33"/>
      <c r="J45" s="33"/>
    </row>
    <row r="46" spans="1:10" ht="16.5">
      <c r="A46" s="614" t="s">
        <v>445</v>
      </c>
      <c r="B46" s="615" t="s">
        <v>36</v>
      </c>
      <c r="C46" s="616">
        <v>438</v>
      </c>
      <c r="D46" s="616">
        <v>416</v>
      </c>
      <c r="E46" s="616">
        <v>418</v>
      </c>
      <c r="F46" s="616">
        <f t="shared" ref="F46:F56" si="4">E46-C46</f>
        <v>-20</v>
      </c>
      <c r="G46" s="464">
        <f t="shared" ref="G46:G56" si="5">E46/C46*100</f>
        <v>95.433789954337897</v>
      </c>
      <c r="H46" s="76"/>
      <c r="I46" s="34"/>
      <c r="J46" s="34"/>
    </row>
    <row r="47" spans="1:10" ht="16.5">
      <c r="A47" s="617" t="s">
        <v>446</v>
      </c>
      <c r="B47" s="615" t="s">
        <v>36</v>
      </c>
      <c r="C47" s="616">
        <v>437</v>
      </c>
      <c r="D47" s="616">
        <v>409</v>
      </c>
      <c r="E47" s="616">
        <v>389</v>
      </c>
      <c r="F47" s="616">
        <f t="shared" si="4"/>
        <v>-48</v>
      </c>
      <c r="G47" s="464">
        <f t="shared" si="5"/>
        <v>89.016018306636155</v>
      </c>
      <c r="H47" s="76"/>
      <c r="I47" s="34"/>
      <c r="J47" s="34"/>
    </row>
    <row r="48" spans="1:10" ht="16.5">
      <c r="A48" s="618" t="s">
        <v>447</v>
      </c>
      <c r="B48" s="619" t="s">
        <v>36</v>
      </c>
      <c r="C48" s="620">
        <v>6589</v>
      </c>
      <c r="D48" s="620">
        <v>6442</v>
      </c>
      <c r="E48" s="620">
        <v>6526</v>
      </c>
      <c r="F48" s="616">
        <f t="shared" si="4"/>
        <v>-63</v>
      </c>
      <c r="G48" s="464">
        <f t="shared" si="5"/>
        <v>99.043860980421911</v>
      </c>
      <c r="H48" s="76"/>
      <c r="I48" s="34"/>
      <c r="J48" s="34"/>
    </row>
    <row r="49" spans="1:10" ht="16.5">
      <c r="A49" s="618" t="s">
        <v>457</v>
      </c>
      <c r="B49" s="619" t="s">
        <v>36</v>
      </c>
      <c r="C49" s="620">
        <f t="shared" ref="C49:D49" si="6">C50+C51+C52</f>
        <v>5227</v>
      </c>
      <c r="D49" s="620">
        <f t="shared" si="6"/>
        <v>5187</v>
      </c>
      <c r="E49" s="620">
        <f>E50+E51+E52</f>
        <v>5139</v>
      </c>
      <c r="F49" s="616">
        <f t="shared" si="4"/>
        <v>-88</v>
      </c>
      <c r="G49" s="464">
        <f t="shared" si="5"/>
        <v>98.316433900899185</v>
      </c>
      <c r="H49" s="76"/>
      <c r="I49" s="34"/>
      <c r="J49" s="34"/>
    </row>
    <row r="50" spans="1:10" ht="16.5">
      <c r="A50" s="621" t="s">
        <v>458</v>
      </c>
      <c r="B50" s="622" t="s">
        <v>36</v>
      </c>
      <c r="C50" s="623">
        <v>275</v>
      </c>
      <c r="D50" s="623">
        <v>271</v>
      </c>
      <c r="E50" s="623">
        <v>267</v>
      </c>
      <c r="F50" s="623">
        <f t="shared" si="4"/>
        <v>-8</v>
      </c>
      <c r="G50" s="624">
        <f t="shared" si="5"/>
        <v>97.090909090909093</v>
      </c>
      <c r="H50" s="76"/>
      <c r="I50" s="34"/>
      <c r="J50" s="34"/>
    </row>
    <row r="51" spans="1:10" ht="31.5">
      <c r="A51" s="621" t="s">
        <v>459</v>
      </c>
      <c r="B51" s="622" t="s">
        <v>36</v>
      </c>
      <c r="C51" s="623">
        <v>4703</v>
      </c>
      <c r="D51" s="623">
        <v>4667</v>
      </c>
      <c r="E51" s="623">
        <v>4625</v>
      </c>
      <c r="F51" s="623">
        <f t="shared" si="4"/>
        <v>-78</v>
      </c>
      <c r="G51" s="624">
        <f t="shared" si="5"/>
        <v>98.341484159047425</v>
      </c>
      <c r="H51" s="76"/>
      <c r="I51" s="35"/>
      <c r="J51" s="34"/>
    </row>
    <row r="52" spans="1:10" ht="15.75">
      <c r="A52" s="621" t="s">
        <v>440</v>
      </c>
      <c r="B52" s="622" t="s">
        <v>36</v>
      </c>
      <c r="C52" s="623">
        <v>249</v>
      </c>
      <c r="D52" s="623">
        <v>249</v>
      </c>
      <c r="E52" s="623">
        <v>247</v>
      </c>
      <c r="F52" s="623">
        <f t="shared" si="4"/>
        <v>-2</v>
      </c>
      <c r="G52" s="624">
        <f t="shared" si="5"/>
        <v>99.196787148594382</v>
      </c>
      <c r="H52" s="76"/>
      <c r="I52" s="35"/>
      <c r="J52" s="34"/>
    </row>
    <row r="53" spans="1:10" ht="16.5">
      <c r="A53" s="608" t="s">
        <v>441</v>
      </c>
      <c r="B53" s="595" t="s">
        <v>36</v>
      </c>
      <c r="C53" s="595">
        <v>1354</v>
      </c>
      <c r="D53" s="595">
        <v>1304</v>
      </c>
      <c r="E53" s="595">
        <v>1316</v>
      </c>
      <c r="F53" s="595">
        <f t="shared" si="4"/>
        <v>-38</v>
      </c>
      <c r="G53" s="332">
        <f t="shared" si="5"/>
        <v>97.193500738552444</v>
      </c>
      <c r="H53" s="76"/>
      <c r="I53" s="35"/>
      <c r="J53" s="34"/>
    </row>
    <row r="54" spans="1:10" ht="36">
      <c r="A54" s="625" t="s">
        <v>242</v>
      </c>
      <c r="B54" s="626" t="s">
        <v>36</v>
      </c>
      <c r="C54" s="627">
        <v>2116</v>
      </c>
      <c r="D54" s="627">
        <v>2142</v>
      </c>
      <c r="E54" s="627">
        <v>1463</v>
      </c>
      <c r="F54" s="628">
        <f t="shared" si="4"/>
        <v>-653</v>
      </c>
      <c r="G54" s="629">
        <f t="shared" si="5"/>
        <v>69.139886578449904</v>
      </c>
      <c r="H54" s="77"/>
      <c r="I54" s="35"/>
      <c r="J54" s="35"/>
    </row>
    <row r="55" spans="1:10" ht="36">
      <c r="A55" s="625" t="s">
        <v>243</v>
      </c>
      <c r="B55" s="626" t="s">
        <v>36</v>
      </c>
      <c r="C55" s="627">
        <v>3933</v>
      </c>
      <c r="D55" s="627">
        <v>3854</v>
      </c>
      <c r="E55" s="627">
        <v>2793</v>
      </c>
      <c r="F55" s="628">
        <f t="shared" si="4"/>
        <v>-1140</v>
      </c>
      <c r="G55" s="629">
        <f t="shared" si="5"/>
        <v>71.014492753623188</v>
      </c>
      <c r="H55" s="77"/>
      <c r="J55" s="35"/>
    </row>
    <row r="56" spans="1:10" ht="18" thickBot="1">
      <c r="A56" s="630" t="s">
        <v>460</v>
      </c>
      <c r="B56" s="631" t="s">
        <v>36</v>
      </c>
      <c r="C56" s="632">
        <f>C55+C54+C43</f>
        <v>21123</v>
      </c>
      <c r="D56" s="632">
        <f>D55+D54+D43</f>
        <v>20817</v>
      </c>
      <c r="E56" s="632">
        <f>E55+E54+E43</f>
        <v>19102</v>
      </c>
      <c r="F56" s="633">
        <f t="shared" si="4"/>
        <v>-2021</v>
      </c>
      <c r="G56" s="634">
        <f t="shared" si="5"/>
        <v>90.43223027032144</v>
      </c>
      <c r="H56" s="77"/>
      <c r="J56" s="35"/>
    </row>
    <row r="57" spans="1:10">
      <c r="H57" s="64"/>
    </row>
    <row r="58" spans="1:10" ht="34.5" customHeight="1">
      <c r="A58" s="699" t="s">
        <v>249</v>
      </c>
      <c r="B58" s="700"/>
      <c r="C58" s="700"/>
      <c r="D58" s="700"/>
      <c r="E58" s="700"/>
      <c r="F58" s="700"/>
      <c r="G58" s="700"/>
      <c r="H58" s="463"/>
      <c r="I58" s="36"/>
    </row>
    <row r="59" spans="1:10" ht="48.75" customHeight="1">
      <c r="A59" s="699" t="s">
        <v>253</v>
      </c>
      <c r="B59" s="700"/>
      <c r="C59" s="700"/>
      <c r="D59" s="700"/>
      <c r="E59" s="700"/>
      <c r="F59" s="700"/>
      <c r="G59" s="700"/>
      <c r="H59" s="64"/>
    </row>
    <row r="69" spans="1:8">
      <c r="A69" s="12"/>
      <c r="B69" s="12"/>
      <c r="C69" s="12"/>
      <c r="D69" s="12"/>
      <c r="E69" s="12"/>
      <c r="F69" s="12"/>
      <c r="G69" s="12"/>
      <c r="H69" s="12"/>
    </row>
  </sheetData>
  <mergeCells count="24">
    <mergeCell ref="A58:G58"/>
    <mergeCell ref="A59:G59"/>
    <mergeCell ref="A39:H39"/>
    <mergeCell ref="A41:A42"/>
    <mergeCell ref="B41:B42"/>
    <mergeCell ref="C41:C42"/>
    <mergeCell ref="D41:D42"/>
    <mergeCell ref="E41:E42"/>
    <mergeCell ref="F41:G41"/>
    <mergeCell ref="A24:F24"/>
    <mergeCell ref="A25:A26"/>
    <mergeCell ref="B25:B26"/>
    <mergeCell ref="C25:C26"/>
    <mergeCell ref="D25:D26"/>
    <mergeCell ref="E25:E26"/>
    <mergeCell ref="F25:G25"/>
    <mergeCell ref="A1:H1"/>
    <mergeCell ref="C2:G2"/>
    <mergeCell ref="A3:A5"/>
    <mergeCell ref="B3:B5"/>
    <mergeCell ref="C3:C5"/>
    <mergeCell ref="D3:D5"/>
    <mergeCell ref="E3:E5"/>
    <mergeCell ref="F3:G4"/>
  </mergeCells>
  <printOptions horizontalCentered="1"/>
  <pageMargins left="0.31496062992125984" right="0.43307086614173229" top="0.23622047244094491" bottom="0.27559055118110237" header="0.15748031496062992" footer="0.15748031496062992"/>
  <pageSetup paperSize="9" scale="61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workbookViewId="0">
      <selection sqref="A1:H1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08" t="s">
        <v>49</v>
      </c>
      <c r="B1" s="708"/>
      <c r="C1" s="708"/>
      <c r="D1" s="708"/>
      <c r="E1" s="708"/>
      <c r="F1" s="708"/>
      <c r="G1" s="708"/>
      <c r="H1" s="708"/>
    </row>
    <row r="2" spans="1:13" ht="19.5" thickBot="1">
      <c r="A2" s="267"/>
      <c r="B2" s="267"/>
      <c r="C2" s="267"/>
      <c r="D2" s="267"/>
      <c r="E2" s="267"/>
      <c r="F2" s="267"/>
      <c r="H2" s="11"/>
    </row>
    <row r="3" spans="1:13" ht="51.75" thickBot="1">
      <c r="A3" s="670" t="s">
        <v>76</v>
      </c>
      <c r="B3" s="672" t="s">
        <v>47</v>
      </c>
      <c r="C3" s="710" t="s">
        <v>72</v>
      </c>
      <c r="D3" s="711"/>
      <c r="E3" s="711"/>
      <c r="F3" s="712"/>
      <c r="G3" s="268" t="s">
        <v>175</v>
      </c>
      <c r="H3" s="269" t="s">
        <v>68</v>
      </c>
      <c r="M3" s="37"/>
    </row>
    <row r="4" spans="1:13" ht="54.75" customHeight="1" thickBot="1">
      <c r="A4" s="671"/>
      <c r="B4" s="709"/>
      <c r="C4" s="270" t="s">
        <v>503</v>
      </c>
      <c r="D4" s="270" t="s">
        <v>415</v>
      </c>
      <c r="E4" s="270" t="s">
        <v>504</v>
      </c>
      <c r="F4" s="271" t="s">
        <v>505</v>
      </c>
      <c r="G4" s="272" t="s">
        <v>504</v>
      </c>
      <c r="H4" s="270" t="s">
        <v>504</v>
      </c>
      <c r="M4" s="38"/>
    </row>
    <row r="5" spans="1:13" ht="36.75" customHeight="1">
      <c r="A5" s="274" t="s">
        <v>211</v>
      </c>
      <c r="B5" s="275" t="s">
        <v>36</v>
      </c>
      <c r="C5" s="276">
        <v>2474</v>
      </c>
      <c r="D5" s="276">
        <v>1850</v>
      </c>
      <c r="E5" s="276">
        <v>1828</v>
      </c>
      <c r="F5" s="476">
        <f>E5-C5</f>
        <v>-646</v>
      </c>
      <c r="G5" s="476">
        <v>622</v>
      </c>
      <c r="H5" s="476">
        <v>32700</v>
      </c>
      <c r="M5" s="38"/>
    </row>
    <row r="6" spans="1:13" ht="20.25" customHeight="1" thickBot="1">
      <c r="A6" s="277" t="s">
        <v>40</v>
      </c>
      <c r="B6" s="278" t="s">
        <v>36</v>
      </c>
      <c r="C6" s="279">
        <v>1910</v>
      </c>
      <c r="D6" s="286">
        <v>1676</v>
      </c>
      <c r="E6" s="287">
        <v>1482</v>
      </c>
      <c r="F6" s="288">
        <f>E6-C6</f>
        <v>-428</v>
      </c>
      <c r="G6" s="288">
        <v>555</v>
      </c>
      <c r="H6" s="477">
        <v>29900</v>
      </c>
      <c r="M6" s="38"/>
    </row>
    <row r="7" spans="1:13" ht="35.25" customHeight="1" thickBot="1">
      <c r="A7" s="280" t="s">
        <v>48</v>
      </c>
      <c r="B7" s="281" t="s">
        <v>37</v>
      </c>
      <c r="C7" s="282">
        <v>1.3</v>
      </c>
      <c r="D7" s="282">
        <v>1.2</v>
      </c>
      <c r="E7" s="282">
        <v>1</v>
      </c>
      <c r="F7" s="87">
        <f>E7-C7</f>
        <v>-0.30000000000000004</v>
      </c>
      <c r="G7" s="400">
        <v>2.7</v>
      </c>
      <c r="H7" s="290">
        <v>2.2000000000000002</v>
      </c>
      <c r="M7" s="38"/>
    </row>
    <row r="8" spans="1:13" ht="54.75" customHeight="1" thickBot="1">
      <c r="A8" s="283" t="s">
        <v>60</v>
      </c>
      <c r="B8" s="281" t="s">
        <v>41</v>
      </c>
      <c r="C8" s="284">
        <v>1975</v>
      </c>
      <c r="D8" s="284">
        <v>1261</v>
      </c>
      <c r="E8" s="284">
        <v>2917</v>
      </c>
      <c r="F8" s="288">
        <f>E8-C8</f>
        <v>942</v>
      </c>
      <c r="G8" s="261">
        <v>400</v>
      </c>
      <c r="H8" s="289">
        <v>50000</v>
      </c>
      <c r="M8" s="38"/>
    </row>
    <row r="9" spans="1:13" ht="43.5" customHeight="1" thickBot="1">
      <c r="A9" s="285" t="s">
        <v>56</v>
      </c>
      <c r="B9" s="281" t="s">
        <v>36</v>
      </c>
      <c r="C9" s="282">
        <v>1.2</v>
      </c>
      <c r="D9" s="282">
        <v>1.5</v>
      </c>
      <c r="E9" s="282">
        <v>0.6</v>
      </c>
      <c r="F9" s="87">
        <f>E9-C9</f>
        <v>-0.6</v>
      </c>
      <c r="G9" s="400">
        <v>2</v>
      </c>
      <c r="H9" s="480">
        <v>0.7</v>
      </c>
    </row>
    <row r="10" spans="1:13" ht="33" hidden="1">
      <c r="A10" s="49" t="s">
        <v>216</v>
      </c>
      <c r="B10" s="50"/>
      <c r="C10" s="51"/>
      <c r="D10" s="51"/>
      <c r="E10" s="52"/>
      <c r="F10" s="179"/>
      <c r="G10" s="176"/>
      <c r="H10" s="53"/>
    </row>
    <row r="11" spans="1:13" ht="21" hidden="1" customHeight="1">
      <c r="A11" s="54" t="s">
        <v>217</v>
      </c>
      <c r="B11" s="55" t="s">
        <v>37</v>
      </c>
      <c r="C11" s="56">
        <v>21.5</v>
      </c>
      <c r="D11" s="56">
        <v>23.8</v>
      </c>
      <c r="E11" s="47">
        <v>29.4</v>
      </c>
      <c r="F11" s="56">
        <f>E11-C11</f>
        <v>7.8999999999999986</v>
      </c>
      <c r="G11" s="180"/>
      <c r="H11" s="57"/>
    </row>
    <row r="12" spans="1:13" ht="21" hidden="1" customHeight="1">
      <c r="A12" s="54" t="s">
        <v>218</v>
      </c>
      <c r="B12" s="55" t="s">
        <v>37</v>
      </c>
      <c r="C12" s="56">
        <v>69.2</v>
      </c>
      <c r="D12" s="56">
        <v>68.8</v>
      </c>
      <c r="E12" s="47">
        <v>64.7</v>
      </c>
      <c r="F12" s="56">
        <f>E12-C12</f>
        <v>-4.5</v>
      </c>
      <c r="G12" s="180"/>
      <c r="H12" s="57"/>
    </row>
    <row r="13" spans="1:13" ht="21" hidden="1" customHeight="1" thickBot="1">
      <c r="A13" s="58" t="s">
        <v>219</v>
      </c>
      <c r="B13" s="59" t="s">
        <v>37</v>
      </c>
      <c r="C13" s="48">
        <v>9.3000000000000007</v>
      </c>
      <c r="D13" s="48">
        <v>7.4</v>
      </c>
      <c r="E13" s="60">
        <v>5.9</v>
      </c>
      <c r="F13" s="48">
        <f>E13-C13</f>
        <v>-3.4000000000000004</v>
      </c>
      <c r="G13" s="181"/>
      <c r="H13" s="61"/>
    </row>
    <row r="14" spans="1:13" s="4" customFormat="1" ht="40.5" customHeight="1">
      <c r="A14" s="273"/>
      <c r="B14" s="40"/>
      <c r="C14" s="40"/>
      <c r="D14" s="40"/>
      <c r="E14" s="40"/>
      <c r="F14" s="40"/>
      <c r="G14" s="40"/>
      <c r="H14" s="40"/>
      <c r="I14" s="40"/>
    </row>
    <row r="15" spans="1:13" s="4" customFormat="1" ht="19.5" customHeight="1">
      <c r="A15" s="5"/>
      <c r="B15" s="316"/>
      <c r="C15" s="317"/>
      <c r="D15" s="317"/>
      <c r="E15" s="318"/>
    </row>
    <row r="16" spans="1:13" s="4" customFormat="1" ht="19.5" customHeight="1">
      <c r="A16" s="5"/>
      <c r="B16" s="316"/>
      <c r="C16" s="317"/>
      <c r="D16" s="317"/>
      <c r="E16" s="318"/>
    </row>
    <row r="17" spans="1:18" s="4" customFormat="1" ht="21.75" customHeight="1">
      <c r="A17" s="5"/>
      <c r="B17" s="316"/>
      <c r="C17" s="317"/>
      <c r="D17" s="317"/>
      <c r="E17" s="318"/>
    </row>
    <row r="18" spans="1:18" s="4" customFormat="1" ht="19.5" customHeight="1">
      <c r="A18" s="5"/>
      <c r="B18" s="316"/>
      <c r="C18" s="317"/>
      <c r="D18" s="317"/>
      <c r="E18" s="318"/>
    </row>
    <row r="19" spans="1:18" s="4" customFormat="1" ht="19.5" customHeight="1">
      <c r="A19" s="5"/>
      <c r="B19" s="316"/>
      <c r="C19" s="317"/>
      <c r="D19" s="317"/>
      <c r="E19" s="318"/>
    </row>
    <row r="20" spans="1:18" s="4" customFormat="1" ht="19.5" customHeight="1">
      <c r="A20" s="5"/>
      <c r="B20" s="316"/>
      <c r="C20" s="317"/>
      <c r="D20" s="317"/>
      <c r="E20" s="318"/>
    </row>
    <row r="21" spans="1:18" s="4" customFormat="1" ht="19.5" customHeight="1">
      <c r="A21" s="5"/>
      <c r="B21" s="316"/>
      <c r="C21" s="317"/>
      <c r="D21" s="317"/>
      <c r="E21" s="318"/>
      <c r="P21" s="23"/>
      <c r="Q21" s="69"/>
      <c r="R21" s="69"/>
    </row>
    <row r="22" spans="1:18" s="4" customFormat="1" ht="19.5" customHeight="1">
      <c r="A22" s="5"/>
      <c r="B22" s="316"/>
      <c r="C22" s="317"/>
      <c r="D22" s="317"/>
      <c r="E22" s="318"/>
      <c r="P22" s="23"/>
      <c r="Q22" s="69"/>
      <c r="R22" s="69"/>
    </row>
    <row r="23" spans="1:18" ht="15.75">
      <c r="P23" s="23"/>
      <c r="Q23" s="69"/>
      <c r="R23" s="69"/>
    </row>
    <row r="24" spans="1:18" ht="15.75">
      <c r="P24" s="23"/>
      <c r="Q24" s="69"/>
      <c r="R24" s="69"/>
    </row>
    <row r="25" spans="1:18" ht="15.75">
      <c r="P25" s="23"/>
      <c r="Q25" s="69"/>
      <c r="R25" s="69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2"/>
  <sheetViews>
    <sheetView view="pageBreakPreview" zoomScale="90" zoomScaleSheetLayoutView="90" zoomScalePageLayoutView="80" workbookViewId="0">
      <selection activeCell="A2" sqref="A2:J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5" customWidth="1"/>
    <col min="9" max="9" width="14.5703125" style="15" bestFit="1" customWidth="1"/>
    <col min="10" max="10" width="13.7109375" style="15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84" customFormat="1" ht="15">
      <c r="A1" s="4"/>
      <c r="B1" s="45"/>
      <c r="C1" s="14"/>
      <c r="D1" s="14"/>
      <c r="E1" s="14"/>
      <c r="F1" s="14"/>
      <c r="G1" s="14"/>
      <c r="H1" s="14"/>
      <c r="I1" s="14"/>
      <c r="J1" s="14"/>
      <c r="K1" s="85"/>
      <c r="L1" s="85"/>
      <c r="M1" s="85"/>
    </row>
    <row r="2" spans="1:13" ht="34.5" customHeight="1" thickBot="1">
      <c r="A2" s="725" t="s">
        <v>465</v>
      </c>
      <c r="B2" s="725"/>
      <c r="C2" s="725"/>
      <c r="D2" s="725"/>
      <c r="E2" s="725"/>
      <c r="F2" s="725"/>
      <c r="G2" s="725"/>
      <c r="H2" s="725"/>
      <c r="I2" s="725"/>
      <c r="J2" s="725"/>
      <c r="K2" s="252"/>
      <c r="L2" s="22"/>
      <c r="M2" s="22"/>
    </row>
    <row r="3" spans="1:13" ht="22.5" customHeight="1" thickBot="1">
      <c r="A3" s="735"/>
      <c r="B3" s="728" t="s">
        <v>163</v>
      </c>
      <c r="C3" s="729"/>
      <c r="D3" s="730"/>
      <c r="E3" s="728" t="s">
        <v>68</v>
      </c>
      <c r="F3" s="729"/>
      <c r="G3" s="730"/>
      <c r="H3" s="738" t="s">
        <v>33</v>
      </c>
      <c r="I3" s="729"/>
      <c r="J3" s="730"/>
      <c r="K3" s="20"/>
      <c r="L3" s="22"/>
      <c r="M3" s="22"/>
    </row>
    <row r="4" spans="1:13" ht="14.25">
      <c r="A4" s="736"/>
      <c r="B4" s="739" t="s">
        <v>28</v>
      </c>
      <c r="C4" s="718" t="s">
        <v>34</v>
      </c>
      <c r="D4" s="726" t="s">
        <v>414</v>
      </c>
      <c r="E4" s="731" t="s">
        <v>28</v>
      </c>
      <c r="F4" s="733" t="s">
        <v>34</v>
      </c>
      <c r="G4" s="734" t="s">
        <v>414</v>
      </c>
      <c r="H4" s="716" t="s">
        <v>28</v>
      </c>
      <c r="I4" s="718" t="s">
        <v>34</v>
      </c>
      <c r="J4" s="726" t="s">
        <v>414</v>
      </c>
      <c r="K4" s="21"/>
      <c r="L4" s="21"/>
      <c r="M4" s="21"/>
    </row>
    <row r="5" spans="1:13" ht="57.75" customHeight="1" thickBot="1">
      <c r="A5" s="737"/>
      <c r="B5" s="732"/>
      <c r="C5" s="719"/>
      <c r="D5" s="727"/>
      <c r="E5" s="732"/>
      <c r="F5" s="719"/>
      <c r="G5" s="727"/>
      <c r="H5" s="717"/>
      <c r="I5" s="719"/>
      <c r="J5" s="727"/>
      <c r="K5" s="21"/>
      <c r="L5" s="21"/>
      <c r="M5" s="21"/>
    </row>
    <row r="6" spans="1:13" ht="18" hidden="1" customHeight="1">
      <c r="A6" s="478" t="s">
        <v>11</v>
      </c>
      <c r="B6" s="504">
        <v>2679.4</v>
      </c>
      <c r="C6" s="505">
        <v>101.1</v>
      </c>
      <c r="D6" s="506">
        <v>101.1</v>
      </c>
      <c r="E6" s="504">
        <v>1662.34</v>
      </c>
      <c r="F6" s="507">
        <f>E6/1645.8*100</f>
        <v>101.00498237938996</v>
      </c>
      <c r="G6" s="508">
        <f t="shared" ref="G6:G11" si="0">E6/1645.8*100</f>
        <v>101.00498237938996</v>
      </c>
      <c r="H6" s="504">
        <v>1506.8</v>
      </c>
      <c r="I6" s="505">
        <v>102.2</v>
      </c>
      <c r="J6" s="506">
        <v>102.2</v>
      </c>
      <c r="K6" s="21"/>
      <c r="L6" s="21"/>
      <c r="M6" s="21"/>
    </row>
    <row r="7" spans="1:13" ht="18" hidden="1" customHeight="1">
      <c r="A7" s="479" t="s">
        <v>12</v>
      </c>
      <c r="B7" s="509">
        <v>2703.1</v>
      </c>
      <c r="C7" s="510">
        <v>100.9</v>
      </c>
      <c r="D7" s="511">
        <v>102</v>
      </c>
      <c r="E7" s="509">
        <v>1671.55</v>
      </c>
      <c r="F7" s="512">
        <f t="shared" ref="F7:F12" si="1">E7/E6*100</f>
        <v>100.55403828338368</v>
      </c>
      <c r="G7" s="513">
        <f t="shared" si="0"/>
        <v>101.56458864989671</v>
      </c>
      <c r="H7" s="509">
        <v>1524.3</v>
      </c>
      <c r="I7" s="510">
        <v>101.2</v>
      </c>
      <c r="J7" s="511">
        <v>103.4</v>
      </c>
      <c r="K7" s="21"/>
      <c r="L7" s="21"/>
      <c r="M7" s="21"/>
    </row>
    <row r="8" spans="1:13" ht="18" hidden="1" customHeight="1">
      <c r="A8" s="479" t="s">
        <v>13</v>
      </c>
      <c r="B8" s="509">
        <v>2800.3</v>
      </c>
      <c r="C8" s="510">
        <v>103.6</v>
      </c>
      <c r="D8" s="511">
        <v>105.6</v>
      </c>
      <c r="E8" s="509">
        <v>1684.83</v>
      </c>
      <c r="F8" s="512">
        <f t="shared" si="1"/>
        <v>100.79447219646435</v>
      </c>
      <c r="G8" s="513">
        <f t="shared" si="0"/>
        <v>102.37149106817354</v>
      </c>
      <c r="H8" s="509">
        <v>1542.5</v>
      </c>
      <c r="I8" s="510">
        <v>101.2</v>
      </c>
      <c r="J8" s="511">
        <v>104.7</v>
      </c>
      <c r="K8" s="21"/>
      <c r="L8" s="21"/>
      <c r="M8" s="21"/>
    </row>
    <row r="9" spans="1:13" ht="18" hidden="1" customHeight="1">
      <c r="A9" s="479" t="s">
        <v>14</v>
      </c>
      <c r="B9" s="509">
        <v>2903.6</v>
      </c>
      <c r="C9" s="510">
        <v>103.7</v>
      </c>
      <c r="D9" s="511">
        <v>109.5</v>
      </c>
      <c r="E9" s="509">
        <v>1703.7</v>
      </c>
      <c r="F9" s="512">
        <f t="shared" si="1"/>
        <v>101.11999430209578</v>
      </c>
      <c r="G9" s="513">
        <f t="shared" si="0"/>
        <v>103.51804593510757</v>
      </c>
      <c r="H9" s="509">
        <v>1555.4</v>
      </c>
      <c r="I9" s="510">
        <v>100.8</v>
      </c>
      <c r="J9" s="511">
        <v>105.5</v>
      </c>
      <c r="K9" s="21"/>
      <c r="L9" s="20"/>
      <c r="M9" s="20"/>
    </row>
    <row r="10" spans="1:13" ht="18" hidden="1" customHeight="1">
      <c r="A10" s="479" t="s">
        <v>15</v>
      </c>
      <c r="B10" s="509">
        <v>2944.1</v>
      </c>
      <c r="C10" s="510">
        <v>101.4</v>
      </c>
      <c r="D10" s="511">
        <v>111.1</v>
      </c>
      <c r="E10" s="509">
        <v>1752.4</v>
      </c>
      <c r="F10" s="512">
        <f t="shared" si="1"/>
        <v>102.85848447496626</v>
      </c>
      <c r="G10" s="513">
        <f t="shared" si="0"/>
        <v>106.47709320695104</v>
      </c>
      <c r="H10" s="509">
        <v>1589.8</v>
      </c>
      <c r="I10" s="510">
        <v>102.2</v>
      </c>
      <c r="J10" s="511">
        <v>107.9</v>
      </c>
      <c r="K10" s="14"/>
      <c r="L10" s="14"/>
      <c r="M10" s="14"/>
    </row>
    <row r="11" spans="1:13" ht="18" hidden="1" customHeight="1">
      <c r="A11" s="479" t="s">
        <v>16</v>
      </c>
      <c r="B11" s="509">
        <v>2989.1</v>
      </c>
      <c r="C11" s="510">
        <v>101.5</v>
      </c>
      <c r="D11" s="511">
        <v>112.8</v>
      </c>
      <c r="E11" s="509">
        <v>1769.4</v>
      </c>
      <c r="F11" s="512">
        <f t="shared" si="1"/>
        <v>100.97009815110705</v>
      </c>
      <c r="G11" s="513">
        <f t="shared" si="0"/>
        <v>107.5100255195042</v>
      </c>
      <c r="H11" s="509">
        <v>1666.3</v>
      </c>
      <c r="I11" s="510">
        <v>102.2</v>
      </c>
      <c r="J11" s="511">
        <v>113.1</v>
      </c>
      <c r="K11" s="14"/>
      <c r="L11" s="14"/>
      <c r="M11" s="14"/>
    </row>
    <row r="12" spans="1:13" ht="18" hidden="1" customHeight="1">
      <c r="A12" s="479" t="s">
        <v>146</v>
      </c>
      <c r="B12" s="509">
        <v>2970.1</v>
      </c>
      <c r="C12" s="510">
        <v>99.4</v>
      </c>
      <c r="D12" s="511">
        <v>112</v>
      </c>
      <c r="E12" s="509">
        <v>1775.6</v>
      </c>
      <c r="F12" s="512">
        <f t="shared" si="1"/>
        <v>100.35040126596586</v>
      </c>
      <c r="G12" s="513">
        <f>E12/1645.8*100</f>
        <v>107.88674200996475</v>
      </c>
      <c r="H12" s="509">
        <v>1726.5</v>
      </c>
      <c r="I12" s="512">
        <f t="shared" ref="I12:I18" si="2">H12/H11*100</f>
        <v>103.61279481485927</v>
      </c>
      <c r="J12" s="513">
        <f>H12/1473.8*100</f>
        <v>117.14615280227983</v>
      </c>
      <c r="K12" s="14"/>
      <c r="L12" s="14"/>
      <c r="M12" s="14"/>
    </row>
    <row r="13" spans="1:13" ht="18" hidden="1" customHeight="1">
      <c r="A13" s="479" t="s">
        <v>157</v>
      </c>
      <c r="B13" s="509">
        <v>2889.4</v>
      </c>
      <c r="C13" s="512">
        <f t="shared" ref="C13:C18" si="3">B13/B12*100</f>
        <v>97.282919767011222</v>
      </c>
      <c r="D13" s="514">
        <f>B13/2650.25*100</f>
        <v>109.0236770116027</v>
      </c>
      <c r="E13" s="509">
        <v>1783.1</v>
      </c>
      <c r="F13" s="512">
        <f t="shared" ref="F13:F18" si="4">E13/E12*100</f>
        <v>100.42239243072764</v>
      </c>
      <c r="G13" s="513">
        <f>E13/1645.8*100</f>
        <v>108.3424474419735</v>
      </c>
      <c r="H13" s="509">
        <v>1656.9</v>
      </c>
      <c r="I13" s="512">
        <f t="shared" si="2"/>
        <v>95.968722849695922</v>
      </c>
      <c r="J13" s="513">
        <f>H13/1473.8*100</f>
        <v>112.42366671190123</v>
      </c>
      <c r="K13" s="14"/>
      <c r="L13" s="14"/>
      <c r="M13" s="14"/>
    </row>
    <row r="14" spans="1:13" ht="18" hidden="1" customHeight="1">
      <c r="A14" s="515" t="s">
        <v>164</v>
      </c>
      <c r="B14" s="516">
        <v>2726.8</v>
      </c>
      <c r="C14" s="517">
        <f t="shared" si="3"/>
        <v>94.372534090122514</v>
      </c>
      <c r="D14" s="518">
        <f>B14/2650.25*100</f>
        <v>102.88840675407982</v>
      </c>
      <c r="E14" s="516">
        <v>1718.9</v>
      </c>
      <c r="F14" s="517">
        <f t="shared" si="4"/>
        <v>96.399528910324733</v>
      </c>
      <c r="G14" s="519">
        <f>E14/1645.8*100</f>
        <v>104.44160894397862</v>
      </c>
      <c r="H14" s="516">
        <v>1640.4</v>
      </c>
      <c r="I14" s="517">
        <f t="shared" si="2"/>
        <v>99.004164403403948</v>
      </c>
      <c r="J14" s="519">
        <f>H14/1473.8*100</f>
        <v>111.30411181978559</v>
      </c>
      <c r="K14" s="14"/>
      <c r="L14" s="14"/>
      <c r="M14" s="14"/>
    </row>
    <row r="15" spans="1:13" ht="18" hidden="1" customHeight="1">
      <c r="A15" s="515" t="s">
        <v>165</v>
      </c>
      <c r="B15" s="516">
        <v>2842.3</v>
      </c>
      <c r="C15" s="517">
        <f t="shared" si="3"/>
        <v>104.23573419392696</v>
      </c>
      <c r="D15" s="518">
        <f>B15/2650.25*100</f>
        <v>107.24648618054901</v>
      </c>
      <c r="E15" s="516">
        <v>1788.9</v>
      </c>
      <c r="F15" s="517">
        <f t="shared" si="4"/>
        <v>104.07237186572809</v>
      </c>
      <c r="G15" s="519">
        <f>E15/1645.8*100</f>
        <v>108.69485964272695</v>
      </c>
      <c r="H15" s="516">
        <v>1706.3</v>
      </c>
      <c r="I15" s="517">
        <f t="shared" si="2"/>
        <v>104.01731285052425</v>
      </c>
      <c r="J15" s="519">
        <f>H15/1473.8*100</f>
        <v>115.77554620708372</v>
      </c>
      <c r="K15" s="14"/>
      <c r="L15" s="14"/>
      <c r="M15" s="14"/>
    </row>
    <row r="16" spans="1:13" ht="18" hidden="1" customHeight="1" thickBot="1">
      <c r="A16" s="515" t="s">
        <v>170</v>
      </c>
      <c r="B16" s="516">
        <v>2955.4</v>
      </c>
      <c r="C16" s="517">
        <f t="shared" si="3"/>
        <v>103.97917179748795</v>
      </c>
      <c r="D16" s="518">
        <f>B16/2650.25*100</f>
        <v>111.51400811244223</v>
      </c>
      <c r="E16" s="516">
        <v>1847.5</v>
      </c>
      <c r="F16" s="517">
        <f t="shared" si="4"/>
        <v>103.27575605120465</v>
      </c>
      <c r="G16" s="519">
        <f>E16/1645.8*100</f>
        <v>112.25543808482198</v>
      </c>
      <c r="H16" s="516">
        <v>1754.5</v>
      </c>
      <c r="I16" s="517">
        <f t="shared" si="2"/>
        <v>102.82482564613491</v>
      </c>
      <c r="J16" s="519">
        <f>H16/1473.8*100</f>
        <v>119.04600352829422</v>
      </c>
      <c r="K16" s="14"/>
      <c r="L16" s="14"/>
      <c r="M16" s="14"/>
    </row>
    <row r="17" spans="1:13" ht="18" hidden="1" customHeight="1">
      <c r="A17" s="520" t="s">
        <v>172</v>
      </c>
      <c r="B17" s="504">
        <v>3026.4</v>
      </c>
      <c r="C17" s="507">
        <f t="shared" si="3"/>
        <v>102.40238208025987</v>
      </c>
      <c r="D17" s="521">
        <f>B17/B17*100</f>
        <v>100</v>
      </c>
      <c r="E17" s="522">
        <v>1922.04</v>
      </c>
      <c r="F17" s="507">
        <f t="shared" si="4"/>
        <v>104.03464140730716</v>
      </c>
      <c r="G17" s="508">
        <f>E17/E17*100</f>
        <v>100</v>
      </c>
      <c r="H17" s="522">
        <v>1802</v>
      </c>
      <c r="I17" s="507">
        <f t="shared" si="2"/>
        <v>102.70732402393845</v>
      </c>
      <c r="J17" s="508">
        <f>H17/H17*100</f>
        <v>100</v>
      </c>
      <c r="K17" s="14"/>
      <c r="L17" s="14"/>
      <c r="M17" s="14"/>
    </row>
    <row r="18" spans="1:13" ht="18" hidden="1" customHeight="1">
      <c r="A18" s="523" t="s">
        <v>11</v>
      </c>
      <c r="B18" s="524">
        <v>3049.23</v>
      </c>
      <c r="C18" s="517">
        <f t="shared" si="3"/>
        <v>100.75436161776368</v>
      </c>
      <c r="D18" s="518">
        <f>B18/B17*100</f>
        <v>100.75436161776368</v>
      </c>
      <c r="E18" s="524">
        <v>2038.6</v>
      </c>
      <c r="F18" s="517">
        <f t="shared" si="4"/>
        <v>106.06438991904434</v>
      </c>
      <c r="G18" s="519">
        <f>E18/1922*100</f>
        <v>106.06659729448491</v>
      </c>
      <c r="H18" s="524">
        <v>1880</v>
      </c>
      <c r="I18" s="517">
        <f t="shared" si="2"/>
        <v>104.32852386237515</v>
      </c>
      <c r="J18" s="519">
        <f>H18/1802*100</f>
        <v>104.32852386237515</v>
      </c>
      <c r="K18" s="14"/>
      <c r="L18" s="14"/>
      <c r="M18" s="14"/>
    </row>
    <row r="19" spans="1:13" ht="18" hidden="1" customHeight="1">
      <c r="A19" s="523" t="s">
        <v>12</v>
      </c>
      <c r="B19" s="524">
        <v>3222.24</v>
      </c>
      <c r="C19" s="517">
        <f t="shared" ref="C19:C24" si="5">B19/B18*100</f>
        <v>105.67389144144586</v>
      </c>
      <c r="D19" s="518">
        <f>B19/B17*100</f>
        <v>106.4710547184774</v>
      </c>
      <c r="E19" s="524">
        <v>2109.6</v>
      </c>
      <c r="F19" s="517">
        <f t="shared" ref="F19:F24" si="6">E19/E18*100</f>
        <v>103.48278230157952</v>
      </c>
      <c r="G19" s="519">
        <f>E19/E17*100</f>
        <v>109.75838171942311</v>
      </c>
      <c r="H19" s="524">
        <v>1941</v>
      </c>
      <c r="I19" s="517">
        <f t="shared" ref="I19:I24" si="7">H19/H18*100</f>
        <v>103.24468085106382</v>
      </c>
      <c r="J19" s="519">
        <f>H19/H17*100</f>
        <v>107.71365149833518</v>
      </c>
      <c r="K19" s="14"/>
      <c r="L19" s="14"/>
      <c r="M19" s="14"/>
    </row>
    <row r="20" spans="1:13" ht="18" hidden="1" customHeight="1">
      <c r="A20" s="523" t="s">
        <v>13</v>
      </c>
      <c r="B20" s="524">
        <v>3317.51</v>
      </c>
      <c r="C20" s="517">
        <f t="shared" si="5"/>
        <v>102.95663885992354</v>
      </c>
      <c r="D20" s="518">
        <f>B20/B17*100</f>
        <v>109.61901929685436</v>
      </c>
      <c r="E20" s="524">
        <v>2179.4</v>
      </c>
      <c r="F20" s="517">
        <f t="shared" si="6"/>
        <v>103.3086841107319</v>
      </c>
      <c r="G20" s="519">
        <f>E20/E17*100</f>
        <v>113.38993985557013</v>
      </c>
      <c r="H20" s="524">
        <v>1993.5</v>
      </c>
      <c r="I20" s="517">
        <f t="shared" si="7"/>
        <v>102.7047913446677</v>
      </c>
      <c r="J20" s="519">
        <f>H20/H17*100</f>
        <v>110.62708102108768</v>
      </c>
      <c r="K20" s="14"/>
      <c r="L20" s="14"/>
      <c r="M20" s="14"/>
    </row>
    <row r="21" spans="1:13" ht="16.5" hidden="1" customHeight="1">
      <c r="A21" s="525" t="s">
        <v>14</v>
      </c>
      <c r="B21" s="524">
        <v>3437.04</v>
      </c>
      <c r="C21" s="517">
        <f t="shared" si="5"/>
        <v>103.60300345741234</v>
      </c>
      <c r="D21" s="518">
        <f>B21/B17*100</f>
        <v>113.56859635210151</v>
      </c>
      <c r="E21" s="524">
        <v>2274.83</v>
      </c>
      <c r="F21" s="517">
        <f t="shared" si="6"/>
        <v>104.37872809030007</v>
      </c>
      <c r="G21" s="519">
        <f>E21/E17*100</f>
        <v>118.35497700360034</v>
      </c>
      <c r="H21" s="516">
        <v>2070.3000000000002</v>
      </c>
      <c r="I21" s="517">
        <f t="shared" si="7"/>
        <v>103.85252069224981</v>
      </c>
      <c r="J21" s="519">
        <f>H21/H17*100</f>
        <v>114.88901220865706</v>
      </c>
      <c r="K21" s="14"/>
      <c r="L21" s="14"/>
      <c r="M21" s="14"/>
    </row>
    <row r="22" spans="1:13" ht="16.5" hidden="1" customHeight="1">
      <c r="A22" s="526" t="s">
        <v>15</v>
      </c>
      <c r="B22" s="527">
        <v>3674.67</v>
      </c>
      <c r="C22" s="512">
        <f t="shared" si="5"/>
        <v>106.91379791913972</v>
      </c>
      <c r="D22" s="514">
        <f>B22/B17*100</f>
        <v>121.42049960348929</v>
      </c>
      <c r="E22" s="527">
        <v>2357.1</v>
      </c>
      <c r="F22" s="512">
        <f t="shared" si="6"/>
        <v>103.61653398275914</v>
      </c>
      <c r="G22" s="513">
        <f>E22/E17*100</f>
        <v>122.63532496722232</v>
      </c>
      <c r="H22" s="509">
        <v>2155.1999999999998</v>
      </c>
      <c r="I22" s="512">
        <f t="shared" si="7"/>
        <v>104.10085494855817</v>
      </c>
      <c r="J22" s="513">
        <f>H22/H17*100</f>
        <v>119.60044395116536</v>
      </c>
      <c r="K22" s="14"/>
      <c r="L22" s="14"/>
      <c r="M22" s="14"/>
    </row>
    <row r="23" spans="1:13" ht="16.5" hidden="1" customHeight="1">
      <c r="A23" s="525" t="s">
        <v>16</v>
      </c>
      <c r="B23" s="524">
        <v>3705.87</v>
      </c>
      <c r="C23" s="517">
        <f t="shared" si="5"/>
        <v>100.84905583358506</v>
      </c>
      <c r="D23" s="518">
        <f>B23/B17*100</f>
        <v>122.45142743854083</v>
      </c>
      <c r="E23" s="524">
        <v>2355.83</v>
      </c>
      <c r="F23" s="517">
        <f t="shared" si="6"/>
        <v>99.946120232489079</v>
      </c>
      <c r="G23" s="519">
        <f>E23/E17*100</f>
        <v>122.56924933924371</v>
      </c>
      <c r="H23" s="516">
        <v>2173.9</v>
      </c>
      <c r="I23" s="517">
        <f t="shared" si="7"/>
        <v>100.86766889383819</v>
      </c>
      <c r="J23" s="519">
        <f>H23/H17*100</f>
        <v>120.63817980022198</v>
      </c>
      <c r="K23" s="14"/>
      <c r="L23" s="14"/>
      <c r="M23" s="14"/>
    </row>
    <row r="24" spans="1:13" ht="16.5" hidden="1" customHeight="1">
      <c r="A24" s="525" t="s">
        <v>146</v>
      </c>
      <c r="B24" s="524">
        <v>3734.85</v>
      </c>
      <c r="C24" s="517">
        <f t="shared" si="5"/>
        <v>100.78200260667536</v>
      </c>
      <c r="D24" s="518">
        <f>B24/B17*100</f>
        <v>123.40900079302139</v>
      </c>
      <c r="E24" s="524">
        <v>2382.3000000000002</v>
      </c>
      <c r="F24" s="517">
        <f t="shared" si="6"/>
        <v>101.12359550561798</v>
      </c>
      <c r="G24" s="519">
        <f>E24/E17*100</f>
        <v>123.94643191608917</v>
      </c>
      <c r="H24" s="516">
        <v>2147.4</v>
      </c>
      <c r="I24" s="517">
        <f t="shared" si="7"/>
        <v>98.780992685956122</v>
      </c>
      <c r="J24" s="519">
        <f>H24/H17*100</f>
        <v>119.16759156492786</v>
      </c>
      <c r="K24" s="14"/>
      <c r="L24" s="14"/>
      <c r="M24" s="14"/>
    </row>
    <row r="25" spans="1:13" ht="16.5" hidden="1" customHeight="1">
      <c r="A25" s="525" t="s">
        <v>157</v>
      </c>
      <c r="B25" s="527">
        <v>3311.01</v>
      </c>
      <c r="C25" s="512">
        <f t="shared" ref="C25:C32" si="8">B25/B24*100</f>
        <v>88.651753082453126</v>
      </c>
      <c r="D25" s="514">
        <f>B25/B17*100</f>
        <v>109.40424266455196</v>
      </c>
      <c r="E25" s="527">
        <v>2262.54</v>
      </c>
      <c r="F25" s="512">
        <f t="shared" ref="F25:F35" si="9">E25/E24*100</f>
        <v>94.972925324266456</v>
      </c>
      <c r="G25" s="513">
        <f>E25/E17*100</f>
        <v>117.71555222576013</v>
      </c>
      <c r="H25" s="509">
        <v>2068.1</v>
      </c>
      <c r="I25" s="512">
        <f t="shared" ref="I25:I32" si="10">H25/H24*100</f>
        <v>96.307162149576214</v>
      </c>
      <c r="J25" s="513">
        <f>H25/H17*100</f>
        <v>114.76692563817979</v>
      </c>
      <c r="K25" s="14"/>
      <c r="L25" s="14"/>
      <c r="M25" s="14"/>
    </row>
    <row r="26" spans="1:13" ht="16.5" hidden="1" customHeight="1">
      <c r="A26" s="525" t="s">
        <v>164</v>
      </c>
      <c r="B26" s="524">
        <v>3270.26</v>
      </c>
      <c r="C26" s="517">
        <f t="shared" si="8"/>
        <v>98.769257718943777</v>
      </c>
      <c r="D26" s="518">
        <f>B26/B17*100</f>
        <v>108.05775839280993</v>
      </c>
      <c r="E26" s="524">
        <v>2196.8000000000002</v>
      </c>
      <c r="F26" s="517">
        <f t="shared" si="9"/>
        <v>97.094416010324693</v>
      </c>
      <c r="G26" s="519">
        <f>E26/E17*100</f>
        <v>114.29522798693057</v>
      </c>
      <c r="H26" s="516">
        <v>2037.8</v>
      </c>
      <c r="I26" s="517">
        <f t="shared" si="10"/>
        <v>98.534887094434509</v>
      </c>
      <c r="J26" s="519">
        <f>H26/H17*100</f>
        <v>113.08546059933407</v>
      </c>
      <c r="K26" s="14"/>
      <c r="L26" s="14"/>
      <c r="M26" s="14"/>
    </row>
    <row r="27" spans="1:13" ht="16.5" hidden="1" customHeight="1">
      <c r="A27" s="525" t="s">
        <v>165</v>
      </c>
      <c r="B27" s="524">
        <v>3404.45</v>
      </c>
      <c r="C27" s="517">
        <f t="shared" si="8"/>
        <v>104.10334346504557</v>
      </c>
      <c r="D27" s="518">
        <f>B27/B17*100</f>
        <v>112.49173936029607</v>
      </c>
      <c r="E27" s="524">
        <v>2201.81</v>
      </c>
      <c r="F27" s="517">
        <f t="shared" si="9"/>
        <v>100.22805899490166</v>
      </c>
      <c r="G27" s="519">
        <f>E27/E17*100</f>
        <v>114.55588853509812</v>
      </c>
      <c r="H27" s="516">
        <v>2066.8000000000002</v>
      </c>
      <c r="I27" s="517">
        <f t="shared" si="10"/>
        <v>101.42310334674652</v>
      </c>
      <c r="J27" s="519">
        <f>H27/H17*100</f>
        <v>114.69478357380689</v>
      </c>
      <c r="K27" s="14"/>
      <c r="L27" s="14"/>
      <c r="M27" s="14"/>
    </row>
    <row r="28" spans="1:13" ht="16.5" hidden="1" customHeight="1" thickBot="1">
      <c r="A28" s="525" t="s">
        <v>170</v>
      </c>
      <c r="B28" s="524">
        <v>3476.63</v>
      </c>
      <c r="C28" s="517">
        <f>B28/B27*100</f>
        <v>102.12016625299241</v>
      </c>
      <c r="D28" s="518">
        <f>B28/B17*100</f>
        <v>114.87675125561722</v>
      </c>
      <c r="E28" s="524">
        <v>2225.09</v>
      </c>
      <c r="F28" s="517">
        <f>E28/E27*100</f>
        <v>101.05731193881398</v>
      </c>
      <c r="G28" s="519">
        <f>E28/E17*100</f>
        <v>115.76710162119417</v>
      </c>
      <c r="H28" s="516">
        <v>2093.5</v>
      </c>
      <c r="I28" s="517">
        <f>H28/H27*100</f>
        <v>101.2918521385717</v>
      </c>
      <c r="J28" s="519">
        <f>H28/H17*100</f>
        <v>116.1764705882353</v>
      </c>
      <c r="K28" s="14"/>
      <c r="L28" s="14"/>
      <c r="M28" s="14"/>
    </row>
    <row r="29" spans="1:13" ht="16.5" hidden="1" customHeight="1">
      <c r="A29" s="528" t="s">
        <v>210</v>
      </c>
      <c r="B29" s="522">
        <v>3437.58</v>
      </c>
      <c r="C29" s="507">
        <f>B29/B28*100</f>
        <v>98.876785852966805</v>
      </c>
      <c r="D29" s="508">
        <v>120.1</v>
      </c>
      <c r="E29" s="529">
        <v>2241.8000000000002</v>
      </c>
      <c r="F29" s="507">
        <f>E29/E28*100</f>
        <v>100.75098085920121</v>
      </c>
      <c r="G29" s="530">
        <f>E29/E17*100</f>
        <v>116.63649039562134</v>
      </c>
      <c r="H29" s="531">
        <v>2116.4</v>
      </c>
      <c r="I29" s="507">
        <f>H29/H28*100</f>
        <v>101.09386195366612</v>
      </c>
      <c r="J29" s="508">
        <f>H29/H17*100</f>
        <v>117.44728079911211</v>
      </c>
      <c r="K29" s="14"/>
      <c r="L29" s="14"/>
      <c r="M29" s="14"/>
    </row>
    <row r="30" spans="1:13" ht="16.5" hidden="1" customHeight="1">
      <c r="A30" s="532" t="s">
        <v>11</v>
      </c>
      <c r="B30" s="527">
        <v>3458.68</v>
      </c>
      <c r="C30" s="512">
        <f>B30/B29*100</f>
        <v>100.61380389692749</v>
      </c>
      <c r="D30" s="513">
        <f t="shared" ref="D30:D35" si="11">B30/B$29*100</f>
        <v>100.61380389692749</v>
      </c>
      <c r="E30" s="533">
        <v>2295.15</v>
      </c>
      <c r="F30" s="512">
        <f>E30/E29*100</f>
        <v>102.37978410206084</v>
      </c>
      <c r="G30" s="534">
        <f t="shared" ref="G30:G35" si="12">E30/E$29*100</f>
        <v>102.37978410206084</v>
      </c>
      <c r="H30" s="509">
        <v>2159.42</v>
      </c>
      <c r="I30" s="512">
        <f>H30/H29*100</f>
        <v>102.03269703269704</v>
      </c>
      <c r="J30" s="513">
        <f t="shared" ref="J30:J35" si="13">H30/H$29*100</f>
        <v>102.03269703269704</v>
      </c>
      <c r="K30" s="14"/>
      <c r="L30" s="14"/>
      <c r="M30" s="14"/>
    </row>
    <row r="31" spans="1:13" ht="16.5" hidden="1" customHeight="1">
      <c r="A31" s="532" t="s">
        <v>12</v>
      </c>
      <c r="B31" s="527">
        <v>3610.8</v>
      </c>
      <c r="C31" s="512">
        <f t="shared" si="8"/>
        <v>104.39820972162792</v>
      </c>
      <c r="D31" s="513">
        <f t="shared" si="11"/>
        <v>105.0390100012218</v>
      </c>
      <c r="E31" s="533">
        <v>2360.09</v>
      </c>
      <c r="F31" s="512">
        <f t="shared" si="9"/>
        <v>102.82944469860358</v>
      </c>
      <c r="G31" s="534">
        <f t="shared" si="12"/>
        <v>105.27656347577839</v>
      </c>
      <c r="H31" s="509">
        <v>2190.87</v>
      </c>
      <c r="I31" s="512">
        <f t="shared" si="10"/>
        <v>101.45640959146436</v>
      </c>
      <c r="J31" s="513">
        <f t="shared" si="13"/>
        <v>103.51871101871102</v>
      </c>
      <c r="K31" s="14"/>
      <c r="L31" s="14"/>
      <c r="M31" s="14"/>
    </row>
    <row r="32" spans="1:13" ht="16.5" hidden="1" customHeight="1">
      <c r="A32" s="532" t="s">
        <v>13</v>
      </c>
      <c r="B32" s="527">
        <v>3757.48</v>
      </c>
      <c r="C32" s="512">
        <f t="shared" si="8"/>
        <v>104.06225767143016</v>
      </c>
      <c r="D32" s="513">
        <f t="shared" si="11"/>
        <v>109.30596524299072</v>
      </c>
      <c r="E32" s="533">
        <v>2423.02</v>
      </c>
      <c r="F32" s="512">
        <f t="shared" si="9"/>
        <v>102.66642373807777</v>
      </c>
      <c r="G32" s="534">
        <f t="shared" si="12"/>
        <v>108.08368275492906</v>
      </c>
      <c r="H32" s="509">
        <v>2204.0500000000002</v>
      </c>
      <c r="I32" s="512">
        <f t="shared" si="10"/>
        <v>100.60158749720432</v>
      </c>
      <c r="J32" s="513">
        <f t="shared" si="13"/>
        <v>104.14146664146664</v>
      </c>
      <c r="K32" s="14"/>
      <c r="L32" s="14"/>
      <c r="M32" s="14"/>
    </row>
    <row r="33" spans="1:13" ht="16.5" hidden="1" customHeight="1">
      <c r="A33" s="532" t="s">
        <v>14</v>
      </c>
      <c r="B33" s="527">
        <v>3814.09</v>
      </c>
      <c r="C33" s="512">
        <f t="shared" ref="C33:C38" si="14">B33/B32*100</f>
        <v>101.50659484548154</v>
      </c>
      <c r="D33" s="513">
        <f t="shared" si="11"/>
        <v>110.95276328114548</v>
      </c>
      <c r="E33" s="533">
        <v>2406.36</v>
      </c>
      <c r="F33" s="512">
        <f t="shared" si="9"/>
        <v>99.312428291966228</v>
      </c>
      <c r="G33" s="534">
        <f t="shared" si="12"/>
        <v>107.34052993130521</v>
      </c>
      <c r="H33" s="509">
        <v>2212.92</v>
      </c>
      <c r="I33" s="512">
        <f t="shared" ref="I33:I38" si="15">H33/H32*100</f>
        <v>100.40244096095823</v>
      </c>
      <c r="J33" s="513">
        <f t="shared" si="13"/>
        <v>104.56057456057455</v>
      </c>
      <c r="K33" s="14"/>
      <c r="L33" s="14"/>
      <c r="M33" s="14"/>
    </row>
    <row r="34" spans="1:13" ht="16.5" hidden="1" customHeight="1">
      <c r="A34" s="535" t="s">
        <v>15</v>
      </c>
      <c r="B34" s="524">
        <v>3947.2</v>
      </c>
      <c r="C34" s="517">
        <f t="shared" si="14"/>
        <v>103.48995435346306</v>
      </c>
      <c r="D34" s="519">
        <f t="shared" si="11"/>
        <v>114.82496407356338</v>
      </c>
      <c r="E34" s="536">
        <v>2406.1</v>
      </c>
      <c r="F34" s="537">
        <f t="shared" si="9"/>
        <v>99.989195299123978</v>
      </c>
      <c r="G34" s="538">
        <f t="shared" si="12"/>
        <v>107.32893210812739</v>
      </c>
      <c r="H34" s="539">
        <v>2240.4</v>
      </c>
      <c r="I34" s="517">
        <f t="shared" si="15"/>
        <v>101.2417981671276</v>
      </c>
      <c r="J34" s="519">
        <f t="shared" si="13"/>
        <v>105.85900585900585</v>
      </c>
      <c r="K34" s="14"/>
      <c r="L34" s="14"/>
      <c r="M34" s="14"/>
    </row>
    <row r="35" spans="1:13" ht="16.5" hidden="1" customHeight="1">
      <c r="A35" s="532" t="s">
        <v>16</v>
      </c>
      <c r="B35" s="527">
        <v>3926.3</v>
      </c>
      <c r="C35" s="512">
        <f t="shared" si="14"/>
        <v>99.470510741791657</v>
      </c>
      <c r="D35" s="513">
        <f t="shared" si="11"/>
        <v>114.21697822305228</v>
      </c>
      <c r="E35" s="533">
        <v>2410.9299999999998</v>
      </c>
      <c r="F35" s="540">
        <f t="shared" si="9"/>
        <v>100.20073978637629</v>
      </c>
      <c r="G35" s="534">
        <f t="shared" si="12"/>
        <v>107.54438397716119</v>
      </c>
      <c r="H35" s="509">
        <v>2270.63</v>
      </c>
      <c r="I35" s="512">
        <f t="shared" si="15"/>
        <v>101.34931262274594</v>
      </c>
      <c r="J35" s="513">
        <f t="shared" si="13"/>
        <v>107.28737478737477</v>
      </c>
      <c r="K35" s="14"/>
      <c r="L35" s="14"/>
      <c r="M35" s="14"/>
    </row>
    <row r="36" spans="1:13" ht="16.5" hidden="1" customHeight="1">
      <c r="A36" s="532" t="s">
        <v>146</v>
      </c>
      <c r="B36" s="527">
        <v>3709.52</v>
      </c>
      <c r="C36" s="512">
        <f t="shared" si="14"/>
        <v>94.478771362351324</v>
      </c>
      <c r="D36" s="513">
        <f>B36/B$29*100</f>
        <v>107.91079771234415</v>
      </c>
      <c r="E36" s="533">
        <v>2423.37</v>
      </c>
      <c r="F36" s="512">
        <f t="shared" ref="F36:F41" si="16">E36/E35*100</f>
        <v>100.51598345866533</v>
      </c>
      <c r="G36" s="534">
        <f>E36/E$29*100</f>
        <v>108.09929520920687</v>
      </c>
      <c r="H36" s="541">
        <v>2305.1999999999998</v>
      </c>
      <c r="I36" s="512">
        <f t="shared" si="15"/>
        <v>101.52248494911103</v>
      </c>
      <c r="J36" s="513">
        <f>H36/H$29*100</f>
        <v>108.92080892080891</v>
      </c>
      <c r="K36" s="14"/>
      <c r="L36" s="14"/>
      <c r="M36" s="14"/>
    </row>
    <row r="37" spans="1:13" ht="16.5" hidden="1" customHeight="1">
      <c r="A37" s="532" t="s">
        <v>157</v>
      </c>
      <c r="B37" s="527">
        <v>3718.28</v>
      </c>
      <c r="C37" s="512">
        <f t="shared" si="14"/>
        <v>100.23614915137269</v>
      </c>
      <c r="D37" s="513">
        <f>B37/B$29*100</f>
        <v>108.16562814538135</v>
      </c>
      <c r="E37" s="533">
        <v>2428.86</v>
      </c>
      <c r="F37" s="512">
        <f t="shared" si="16"/>
        <v>100.22654402753193</v>
      </c>
      <c r="G37" s="534">
        <f>E37/E$29*100</f>
        <v>108.34418770630742</v>
      </c>
      <c r="H37" s="541">
        <v>2225.67</v>
      </c>
      <c r="I37" s="512">
        <f t="shared" si="15"/>
        <v>96.549973971889642</v>
      </c>
      <c r="J37" s="513">
        <f>H37/H$29*100</f>
        <v>105.16301266301267</v>
      </c>
      <c r="K37" s="14"/>
      <c r="L37" s="14"/>
      <c r="M37" s="14"/>
    </row>
    <row r="38" spans="1:13" ht="16.5" hidden="1" customHeight="1">
      <c r="A38" s="542" t="s">
        <v>164</v>
      </c>
      <c r="B38" s="527">
        <v>3475.35</v>
      </c>
      <c r="C38" s="512">
        <f t="shared" si="14"/>
        <v>93.466602837871278</v>
      </c>
      <c r="D38" s="513">
        <f>B38/B$29*100</f>
        <v>101.09873806573229</v>
      </c>
      <c r="E38" s="533">
        <v>2313.62</v>
      </c>
      <c r="F38" s="512">
        <f t="shared" si="16"/>
        <v>95.25538730103834</v>
      </c>
      <c r="G38" s="513">
        <f>E38/E$29*100</f>
        <v>103.20367561780711</v>
      </c>
      <c r="H38" s="527">
        <v>2139.96</v>
      </c>
      <c r="I38" s="512">
        <f t="shared" si="15"/>
        <v>96.149024788041345</v>
      </c>
      <c r="J38" s="513">
        <f>H38/H$29*100</f>
        <v>101.11321111321112</v>
      </c>
      <c r="K38" s="14"/>
      <c r="L38" s="14"/>
      <c r="M38" s="14"/>
    </row>
    <row r="39" spans="1:13" ht="16.5" hidden="1" customHeight="1">
      <c r="A39" s="542" t="s">
        <v>165</v>
      </c>
      <c r="B39" s="527">
        <v>3484.3</v>
      </c>
      <c r="C39" s="512">
        <f t="shared" ref="C39:C44" si="17">B39/B38*100</f>
        <v>100.25752801876071</v>
      </c>
      <c r="D39" s="513">
        <f>B39/B$29*100</f>
        <v>101.35909564286504</v>
      </c>
      <c r="E39" s="533">
        <v>2259.6999999999998</v>
      </c>
      <c r="F39" s="512">
        <f t="shared" si="16"/>
        <v>97.669453064893972</v>
      </c>
      <c r="G39" s="513">
        <f>E39/E$29*100</f>
        <v>100.79846551877954</v>
      </c>
      <c r="H39" s="527">
        <v>2101.3000000000002</v>
      </c>
      <c r="I39" s="512">
        <f t="shared" ref="I39:I44" si="18">H39/H38*100</f>
        <v>98.193424176152831</v>
      </c>
      <c r="J39" s="513">
        <f>H39/H$29*100</f>
        <v>99.286524286524298</v>
      </c>
      <c r="K39" s="14"/>
      <c r="L39" s="14"/>
      <c r="M39" s="14"/>
    </row>
    <row r="40" spans="1:13" ht="16.5" hidden="1" customHeight="1" thickBot="1">
      <c r="A40" s="543" t="s">
        <v>170</v>
      </c>
      <c r="B40" s="544">
        <v>3509.28</v>
      </c>
      <c r="C40" s="545">
        <f t="shared" si="17"/>
        <v>100.71693022988835</v>
      </c>
      <c r="D40" s="546">
        <f>B40/B$29*100</f>
        <v>102.0857696402702</v>
      </c>
      <c r="E40" s="547">
        <v>2268.39</v>
      </c>
      <c r="F40" s="545">
        <f t="shared" si="16"/>
        <v>100.38456432269771</v>
      </c>
      <c r="G40" s="546">
        <f>E40/E$29*100</f>
        <v>101.1861004549915</v>
      </c>
      <c r="H40" s="544">
        <v>2107.6999999999998</v>
      </c>
      <c r="I40" s="545">
        <f t="shared" si="18"/>
        <v>100.30457335934895</v>
      </c>
      <c r="J40" s="546">
        <f>H40/H$29*100</f>
        <v>99.58892458892457</v>
      </c>
      <c r="K40" s="14"/>
      <c r="L40" s="14"/>
      <c r="M40" s="14"/>
    </row>
    <row r="41" spans="1:13" ht="3" hidden="1" customHeight="1">
      <c r="A41" s="528" t="s">
        <v>226</v>
      </c>
      <c r="B41" s="466">
        <v>3484.4</v>
      </c>
      <c r="C41" s="467">
        <f t="shared" si="17"/>
        <v>99.291022659918838</v>
      </c>
      <c r="D41" s="468">
        <f t="shared" ref="D41:D46" si="19">B41/B$41*100</f>
        <v>100</v>
      </c>
      <c r="E41" s="548">
        <v>2298.23</v>
      </c>
      <c r="F41" s="467">
        <f t="shared" si="16"/>
        <v>101.31547044379494</v>
      </c>
      <c r="G41" s="549">
        <f t="shared" ref="G41:G46" si="20">E41/E$41*100</f>
        <v>100</v>
      </c>
      <c r="H41" s="466">
        <v>2131</v>
      </c>
      <c r="I41" s="467">
        <f t="shared" si="18"/>
        <v>101.10547041799119</v>
      </c>
      <c r="J41" s="468">
        <f t="shared" ref="J41:J46" si="21">H41/H$41*100</f>
        <v>100</v>
      </c>
      <c r="K41" s="14"/>
      <c r="L41" s="14"/>
      <c r="M41" s="14"/>
    </row>
    <row r="42" spans="1:13" ht="16.5" hidden="1" customHeight="1">
      <c r="A42" s="532" t="s">
        <v>11</v>
      </c>
      <c r="B42" s="527">
        <v>3582.03</v>
      </c>
      <c r="C42" s="512">
        <f t="shared" si="17"/>
        <v>102.80191711628974</v>
      </c>
      <c r="D42" s="550">
        <f t="shared" si="19"/>
        <v>102.80191711628974</v>
      </c>
      <c r="E42" s="533">
        <v>2348.34</v>
      </c>
      <c r="F42" s="512">
        <f t="shared" ref="F42:F47" si="22">E42/E41*100</f>
        <v>102.18037359185112</v>
      </c>
      <c r="G42" s="551">
        <f t="shared" si="20"/>
        <v>102.18037359185112</v>
      </c>
      <c r="H42" s="552">
        <v>2192.7199999999998</v>
      </c>
      <c r="I42" s="512">
        <f t="shared" si="18"/>
        <v>102.89629282027218</v>
      </c>
      <c r="J42" s="550">
        <f t="shared" si="21"/>
        <v>102.89629282027218</v>
      </c>
      <c r="K42" s="14"/>
      <c r="L42" s="14"/>
      <c r="M42" s="14"/>
    </row>
    <row r="43" spans="1:13" ht="16.5" hidden="1" customHeight="1">
      <c r="A43" s="532" t="s">
        <v>12</v>
      </c>
      <c r="B43" s="527">
        <v>3667.61</v>
      </c>
      <c r="C43" s="512">
        <f t="shared" si="17"/>
        <v>102.38914805291972</v>
      </c>
      <c r="D43" s="550">
        <f t="shared" si="19"/>
        <v>105.25800711743771</v>
      </c>
      <c r="E43" s="533">
        <v>2397.3200000000002</v>
      </c>
      <c r="F43" s="512">
        <f t="shared" si="22"/>
        <v>102.08572864236014</v>
      </c>
      <c r="G43" s="551">
        <f t="shared" si="20"/>
        <v>104.31157891072695</v>
      </c>
      <c r="H43" s="552">
        <v>2239.67</v>
      </c>
      <c r="I43" s="512">
        <f t="shared" si="18"/>
        <v>102.14117625597432</v>
      </c>
      <c r="J43" s="550">
        <f t="shared" si="21"/>
        <v>105.09948381041765</v>
      </c>
      <c r="K43" s="14"/>
      <c r="L43" s="14"/>
      <c r="M43" s="14"/>
    </row>
    <row r="44" spans="1:13" ht="16.5" hidden="1" customHeight="1">
      <c r="A44" s="532" t="s">
        <v>13</v>
      </c>
      <c r="B44" s="527">
        <v>3761.96</v>
      </c>
      <c r="C44" s="512">
        <f t="shared" si="17"/>
        <v>102.57251997895087</v>
      </c>
      <c r="D44" s="550">
        <f t="shared" si="19"/>
        <v>107.96579037997932</v>
      </c>
      <c r="E44" s="533">
        <v>2457.02</v>
      </c>
      <c r="F44" s="512">
        <f t="shared" si="22"/>
        <v>102.49028081357514</v>
      </c>
      <c r="G44" s="551">
        <f t="shared" si="20"/>
        <v>106.9092301466781</v>
      </c>
      <c r="H44" s="552">
        <v>2272.67</v>
      </c>
      <c r="I44" s="512">
        <f t="shared" si="18"/>
        <v>101.47343135372621</v>
      </c>
      <c r="J44" s="550">
        <f t="shared" si="21"/>
        <v>106.64805255748475</v>
      </c>
      <c r="K44" s="14"/>
      <c r="L44" s="14"/>
      <c r="M44" s="14"/>
    </row>
    <row r="45" spans="1:13" ht="16.5" hidden="1" customHeight="1">
      <c r="A45" s="532" t="s">
        <v>14</v>
      </c>
      <c r="B45" s="527">
        <v>3809.35</v>
      </c>
      <c r="C45" s="512">
        <f t="shared" ref="C45:C50" si="23">B45/B44*100</f>
        <v>101.2597156801242</v>
      </c>
      <c r="D45" s="550">
        <f t="shared" si="19"/>
        <v>109.32585237056594</v>
      </c>
      <c r="E45" s="533">
        <v>2470.25</v>
      </c>
      <c r="F45" s="512">
        <f t="shared" si="22"/>
        <v>100.53845715541591</v>
      </c>
      <c r="G45" s="551">
        <f t="shared" si="20"/>
        <v>107.48489054620293</v>
      </c>
      <c r="H45" s="552">
        <v>2282.61</v>
      </c>
      <c r="I45" s="512">
        <f t="shared" ref="I45:I50" si="24">H45/H44*100</f>
        <v>100.43737102174974</v>
      </c>
      <c r="J45" s="550">
        <f t="shared" si="21"/>
        <v>107.11450023463162</v>
      </c>
      <c r="K45" s="14"/>
      <c r="L45" s="14"/>
      <c r="M45" s="14"/>
    </row>
    <row r="46" spans="1:13" ht="16.5" hidden="1" customHeight="1">
      <c r="A46" s="553" t="s">
        <v>15</v>
      </c>
      <c r="B46" s="552">
        <v>3854.5</v>
      </c>
      <c r="C46" s="554">
        <f t="shared" si="23"/>
        <v>101.18524157664694</v>
      </c>
      <c r="D46" s="550">
        <f t="shared" si="19"/>
        <v>110.62162782688554</v>
      </c>
      <c r="E46" s="555">
        <v>2532.1999999999998</v>
      </c>
      <c r="F46" s="554">
        <f t="shared" si="22"/>
        <v>102.50784333569476</v>
      </c>
      <c r="G46" s="551">
        <f t="shared" si="20"/>
        <v>110.18044321064471</v>
      </c>
      <c r="H46" s="552">
        <v>2316.8000000000002</v>
      </c>
      <c r="I46" s="554">
        <f t="shared" si="24"/>
        <v>101.49784676313519</v>
      </c>
      <c r="J46" s="550">
        <f t="shared" si="21"/>
        <v>108.71891130924449</v>
      </c>
      <c r="K46" s="14"/>
      <c r="L46" s="14"/>
      <c r="M46" s="14"/>
    </row>
    <row r="47" spans="1:13" ht="16.5" hidden="1" customHeight="1">
      <c r="A47" s="553" t="s">
        <v>16</v>
      </c>
      <c r="B47" s="552">
        <v>3808.84</v>
      </c>
      <c r="C47" s="554">
        <f t="shared" si="23"/>
        <v>98.815410559086786</v>
      </c>
      <c r="D47" s="550">
        <f t="shared" ref="D47:D52" si="25">B47/B$41*100</f>
        <v>109.31121570428195</v>
      </c>
      <c r="E47" s="555">
        <v>2548.98</v>
      </c>
      <c r="F47" s="554">
        <f t="shared" si="22"/>
        <v>100.66266487639209</v>
      </c>
      <c r="G47" s="551">
        <f t="shared" ref="G47:G52" si="26">E47/E$41*100</f>
        <v>110.91057030845477</v>
      </c>
      <c r="H47" s="552">
        <v>2344.36</v>
      </c>
      <c r="I47" s="554">
        <f t="shared" si="24"/>
        <v>101.18957182320443</v>
      </c>
      <c r="J47" s="550">
        <f t="shared" ref="J47:J52" si="27">H47/H$41*100</f>
        <v>110.01220084467387</v>
      </c>
      <c r="K47" s="14"/>
      <c r="L47" s="14"/>
      <c r="M47" s="14"/>
    </row>
    <row r="48" spans="1:13" ht="16.5" hidden="1" customHeight="1">
      <c r="A48" s="556" t="s">
        <v>146</v>
      </c>
      <c r="B48" s="557">
        <v>3758.33</v>
      </c>
      <c r="C48" s="558">
        <f t="shared" si="23"/>
        <v>98.673874460465655</v>
      </c>
      <c r="D48" s="559">
        <f t="shared" si="25"/>
        <v>107.86161175525197</v>
      </c>
      <c r="E48" s="560">
        <v>2617.46</v>
      </c>
      <c r="F48" s="558">
        <f t="shared" ref="F48:F53" si="28">E48/E47*100</f>
        <v>102.68656482200724</v>
      </c>
      <c r="G48" s="561">
        <f t="shared" si="26"/>
        <v>113.89025467424932</v>
      </c>
      <c r="H48" s="557">
        <v>2354.6</v>
      </c>
      <c r="I48" s="558">
        <f t="shared" si="24"/>
        <v>100.4367929840127</v>
      </c>
      <c r="J48" s="559">
        <f t="shared" si="27"/>
        <v>110.49272641952135</v>
      </c>
      <c r="K48" s="14"/>
      <c r="L48" s="14"/>
      <c r="M48" s="14"/>
    </row>
    <row r="49" spans="1:14" ht="16.5" hidden="1" customHeight="1">
      <c r="A49" s="556" t="s">
        <v>157</v>
      </c>
      <c r="B49" s="557">
        <v>3877.71</v>
      </c>
      <c r="C49" s="558">
        <f t="shared" si="23"/>
        <v>103.17641079947744</v>
      </c>
      <c r="D49" s="559">
        <f t="shared" si="25"/>
        <v>111.28773963953623</v>
      </c>
      <c r="E49" s="560">
        <v>2590.12</v>
      </c>
      <c r="F49" s="558">
        <f t="shared" si="28"/>
        <v>98.955475919402772</v>
      </c>
      <c r="G49" s="561">
        <f t="shared" si="26"/>
        <v>112.70064353872327</v>
      </c>
      <c r="H49" s="557">
        <v>2371.96</v>
      </c>
      <c r="I49" s="558">
        <f t="shared" si="24"/>
        <v>100.7372802174467</v>
      </c>
      <c r="J49" s="559">
        <f t="shared" si="27"/>
        <v>111.30736743312998</v>
      </c>
      <c r="K49" s="14"/>
      <c r="L49" s="14"/>
      <c r="M49" s="14"/>
    </row>
    <row r="50" spans="1:14" ht="16.5" hidden="1" customHeight="1">
      <c r="A50" s="556" t="s">
        <v>164</v>
      </c>
      <c r="B50" s="557">
        <v>3758.21</v>
      </c>
      <c r="C50" s="558">
        <f t="shared" si="23"/>
        <v>96.918284245082802</v>
      </c>
      <c r="D50" s="559">
        <f t="shared" si="25"/>
        <v>107.85816783377338</v>
      </c>
      <c r="E50" s="560">
        <v>2496.67</v>
      </c>
      <c r="F50" s="558">
        <f t="shared" si="28"/>
        <v>96.392059055178919</v>
      </c>
      <c r="G50" s="561">
        <f t="shared" si="26"/>
        <v>108.63447087541283</v>
      </c>
      <c r="H50" s="557">
        <v>2442.54</v>
      </c>
      <c r="I50" s="558">
        <f t="shared" si="24"/>
        <v>102.97559823943068</v>
      </c>
      <c r="J50" s="559">
        <f t="shared" si="27"/>
        <v>114.61942749882684</v>
      </c>
      <c r="K50" s="14"/>
      <c r="L50" s="14"/>
      <c r="M50" s="14"/>
    </row>
    <row r="51" spans="1:14" ht="16.5" hidden="1" customHeight="1">
      <c r="A51" s="556" t="s">
        <v>165</v>
      </c>
      <c r="B51" s="557">
        <v>3894.63</v>
      </c>
      <c r="C51" s="558">
        <f>B51/B50*100</f>
        <v>103.62991956277057</v>
      </c>
      <c r="D51" s="559">
        <f t="shared" si="25"/>
        <v>111.77333256801745</v>
      </c>
      <c r="E51" s="560">
        <v>2539.16</v>
      </c>
      <c r="F51" s="558">
        <f t="shared" si="28"/>
        <v>101.70186688669307</v>
      </c>
      <c r="G51" s="561">
        <f t="shared" si="26"/>
        <v>110.48328496277568</v>
      </c>
      <c r="H51" s="557">
        <v>2464.96</v>
      </c>
      <c r="I51" s="558">
        <f>H51/H50*100</f>
        <v>100.91789694334588</v>
      </c>
      <c r="J51" s="559">
        <f t="shared" si="27"/>
        <v>115.67151572031911</v>
      </c>
      <c r="K51" s="14"/>
      <c r="L51" s="14"/>
      <c r="M51" s="14"/>
    </row>
    <row r="52" spans="1:14" ht="16.5" hidden="1" customHeight="1" thickBot="1">
      <c r="A52" s="556" t="s">
        <v>170</v>
      </c>
      <c r="B52" s="557">
        <v>3912.55</v>
      </c>
      <c r="C52" s="558">
        <f>B52/B51*100</f>
        <v>100.46012073033896</v>
      </c>
      <c r="D52" s="559">
        <f t="shared" si="25"/>
        <v>112.2876248421536</v>
      </c>
      <c r="E52" s="560">
        <v>2618.0300000000002</v>
      </c>
      <c r="F52" s="558">
        <f t="shared" si="28"/>
        <v>103.10614533940358</v>
      </c>
      <c r="G52" s="561">
        <f t="shared" si="26"/>
        <v>113.91505636946695</v>
      </c>
      <c r="H52" s="557">
        <v>2519.35</v>
      </c>
      <c r="I52" s="558">
        <f>H52/H51*100</f>
        <v>102.20652667791769</v>
      </c>
      <c r="J52" s="559">
        <f t="shared" si="27"/>
        <v>118.22383857343969</v>
      </c>
      <c r="K52" s="14"/>
      <c r="L52" s="14"/>
      <c r="M52" s="14"/>
    </row>
    <row r="53" spans="1:14" ht="16.5" customHeight="1" thickBot="1">
      <c r="A53" s="263" t="s">
        <v>407</v>
      </c>
      <c r="B53" s="264">
        <v>3866.8</v>
      </c>
      <c r="C53" s="265">
        <f>B53/B52*100</f>
        <v>98.830685869829139</v>
      </c>
      <c r="D53" s="266">
        <f>B53/B$53*100</f>
        <v>100</v>
      </c>
      <c r="E53" s="264">
        <v>2713.6</v>
      </c>
      <c r="F53" s="265">
        <f t="shared" si="28"/>
        <v>103.6504547312292</v>
      </c>
      <c r="G53" s="266">
        <f>E53/E$53*100</f>
        <v>100</v>
      </c>
      <c r="H53" s="264">
        <v>2419.9</v>
      </c>
      <c r="I53" s="265">
        <f>H53/H52*100</f>
        <v>96.052553237938369</v>
      </c>
      <c r="J53" s="266">
        <f>H53/H$53*100</f>
        <v>100</v>
      </c>
      <c r="K53" s="14"/>
      <c r="L53" s="14"/>
      <c r="M53" s="14"/>
    </row>
    <row r="54" spans="1:14" ht="16.5" customHeight="1" thickBot="1">
      <c r="A54" s="720" t="s">
        <v>442</v>
      </c>
      <c r="B54" s="721"/>
      <c r="C54" s="721"/>
      <c r="D54" s="721"/>
      <c r="E54" s="721"/>
      <c r="F54" s="721"/>
      <c r="G54" s="721"/>
      <c r="H54" s="721"/>
      <c r="I54" s="721"/>
      <c r="J54" s="722"/>
      <c r="K54" s="14"/>
      <c r="L54" s="14"/>
      <c r="M54" s="14"/>
    </row>
    <row r="55" spans="1:14" ht="16.5" customHeight="1">
      <c r="A55" s="465" t="s">
        <v>11</v>
      </c>
      <c r="B55" s="466">
        <v>4028.92</v>
      </c>
      <c r="C55" s="467">
        <f>B55/B52*100</f>
        <v>102.97427508913624</v>
      </c>
      <c r="D55" s="468">
        <f>B55/B$53*100</f>
        <v>104.19261404779145</v>
      </c>
      <c r="E55" s="466">
        <v>2730.04</v>
      </c>
      <c r="F55" s="467">
        <f>E55/E52*100</f>
        <v>104.27840781045288</v>
      </c>
      <c r="G55" s="468">
        <f>E55/E$53*100</f>
        <v>100.60583726415095</v>
      </c>
      <c r="H55" s="466">
        <v>2437.44</v>
      </c>
      <c r="I55" s="467">
        <f>H55/H52*100</f>
        <v>96.748764562287889</v>
      </c>
      <c r="J55" s="468">
        <f>H55/H$53*100</f>
        <v>100.72482333980743</v>
      </c>
      <c r="K55" s="14"/>
      <c r="L55" s="14"/>
      <c r="M55" s="14"/>
    </row>
    <row r="56" spans="1:14" ht="16.5" customHeight="1">
      <c r="A56" s="562" t="s">
        <v>12</v>
      </c>
      <c r="B56" s="563">
        <v>4054.36</v>
      </c>
      <c r="C56" s="564">
        <f>B56/B55*100</f>
        <v>100.63143472692433</v>
      </c>
      <c r="D56" s="565">
        <f>B56/B$53*100</f>
        <v>104.85052239577945</v>
      </c>
      <c r="E56" s="563">
        <v>2742.57</v>
      </c>
      <c r="F56" s="564">
        <f>E56/E55*100</f>
        <v>100.45896763417386</v>
      </c>
      <c r="G56" s="565">
        <f>E56/E$53*100</f>
        <v>101.06758549528303</v>
      </c>
      <c r="H56" s="563">
        <v>2456</v>
      </c>
      <c r="I56" s="564">
        <f>H56/H55*100</f>
        <v>100.76145464093476</v>
      </c>
      <c r="J56" s="565">
        <f>H56/H$53*100</f>
        <v>101.49179718170171</v>
      </c>
      <c r="K56" s="14"/>
      <c r="L56" s="14"/>
      <c r="M56" s="14"/>
    </row>
    <row r="57" spans="1:14" ht="16.5" customHeight="1" thickBot="1">
      <c r="A57" s="263" t="s">
        <v>13</v>
      </c>
      <c r="B57" s="264">
        <v>4257.53</v>
      </c>
      <c r="C57" s="265">
        <f>B57/B56*100</f>
        <v>105.01114849199379</v>
      </c>
      <c r="D57" s="266">
        <f>B57/B$53*100</f>
        <v>110.10473776766317</v>
      </c>
      <c r="E57" s="264">
        <v>2759.37</v>
      </c>
      <c r="F57" s="265">
        <f>E57/E56*100</f>
        <v>100.61256412780712</v>
      </c>
      <c r="G57" s="266">
        <f>E57/E$53*100</f>
        <v>101.68668926886792</v>
      </c>
      <c r="H57" s="264">
        <v>2472.7600000000002</v>
      </c>
      <c r="I57" s="265">
        <f>H57/H56*100</f>
        <v>100.68241042345278</v>
      </c>
      <c r="J57" s="266">
        <f>H57/H$53*100</f>
        <v>102.1843877846192</v>
      </c>
      <c r="K57" s="14"/>
      <c r="L57" s="14"/>
      <c r="M57" s="14"/>
    </row>
    <row r="58" spans="1:14" ht="22.5" customHeight="1">
      <c r="A58" s="723" t="s">
        <v>464</v>
      </c>
      <c r="B58" s="723"/>
      <c r="C58" s="723"/>
      <c r="D58" s="723"/>
      <c r="E58" s="723"/>
      <c r="F58" s="723"/>
      <c r="G58" s="723"/>
      <c r="H58" s="723"/>
      <c r="I58" s="723"/>
      <c r="J58" s="723"/>
      <c r="K58" s="14"/>
      <c r="L58" s="14"/>
      <c r="M58" s="14"/>
    </row>
    <row r="59" spans="1:1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4" ht="24" customHeight="1">
      <c r="A60" s="724" t="s">
        <v>510</v>
      </c>
      <c r="B60" s="724"/>
      <c r="C60" s="724"/>
      <c r="D60" s="724"/>
      <c r="E60" s="724"/>
      <c r="F60" s="724"/>
      <c r="G60" s="724"/>
      <c r="H60" s="724"/>
      <c r="I60" s="724"/>
      <c r="J60" s="724"/>
      <c r="K60" s="418"/>
    </row>
    <row r="61" spans="1:14">
      <c r="A61" s="16"/>
      <c r="B61" s="16"/>
      <c r="C61" s="16"/>
      <c r="D61" s="16"/>
      <c r="E61" s="16"/>
      <c r="F61" s="16"/>
      <c r="G61" s="16"/>
      <c r="H61" s="19"/>
      <c r="I61" s="19"/>
      <c r="J61" s="19"/>
    </row>
    <row r="63" spans="1:14">
      <c r="N63" s="44"/>
    </row>
    <row r="64" spans="1:14">
      <c r="N64" s="44"/>
    </row>
    <row r="65" spans="13:14">
      <c r="N65" s="44"/>
    </row>
    <row r="66" spans="13:14">
      <c r="N66" s="44"/>
    </row>
    <row r="67" spans="13:14">
      <c r="N67" s="44"/>
    </row>
    <row r="68" spans="13:14">
      <c r="N68" s="44"/>
    </row>
    <row r="69" spans="13:14">
      <c r="M69" s="44"/>
      <c r="N69" s="44"/>
    </row>
    <row r="70" spans="13:14">
      <c r="M70" s="44"/>
      <c r="N70" s="44"/>
    </row>
    <row r="71" spans="13:14">
      <c r="M71" s="44"/>
      <c r="N71" s="44"/>
    </row>
    <row r="72" spans="13:14">
      <c r="M72" s="44"/>
      <c r="N72" s="44"/>
    </row>
    <row r="73" spans="13:14">
      <c r="M73" s="44"/>
      <c r="N73" s="44"/>
    </row>
    <row r="74" spans="13:14">
      <c r="M74" s="44"/>
      <c r="N74" s="44"/>
    </row>
    <row r="75" spans="13:14">
      <c r="M75" s="44"/>
      <c r="N75" s="44"/>
    </row>
    <row r="76" spans="13:14">
      <c r="M76" s="44"/>
      <c r="N76" s="44"/>
    </row>
    <row r="77" spans="13:14">
      <c r="M77" s="44"/>
    </row>
    <row r="78" spans="13:14">
      <c r="M78" s="44"/>
    </row>
    <row r="79" spans="13:14">
      <c r="M79" s="44"/>
    </row>
    <row r="80" spans="13:14">
      <c r="M80" s="44"/>
    </row>
    <row r="81" spans="13:13">
      <c r="M81" s="44"/>
    </row>
    <row r="82" spans="13:13">
      <c r="M82" s="44"/>
    </row>
  </sheetData>
  <mergeCells count="17"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  <mergeCell ref="A54:J54"/>
    <mergeCell ref="A58:J58"/>
    <mergeCell ref="A60:J60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zoomScale="70" zoomScaleNormal="70" workbookViewId="0">
      <selection activeCell="B1" sqref="B1:F1"/>
    </sheetView>
  </sheetViews>
  <sheetFormatPr defaultRowHeight="16.5"/>
  <cols>
    <col min="1" max="1" width="5.7109375" style="8" customWidth="1"/>
    <col min="2" max="2" width="99.28515625" style="13" customWidth="1"/>
    <col min="3" max="3" width="10.140625" style="13" bestFit="1" customWidth="1"/>
    <col min="4" max="4" width="18.85546875" style="13" customWidth="1"/>
    <col min="5" max="5" width="19" style="2" customWidth="1"/>
    <col min="6" max="6" width="19.5703125" style="141" customWidth="1"/>
    <col min="7" max="256" width="9.140625" style="13"/>
    <col min="257" max="257" width="5.7109375" style="13" customWidth="1"/>
    <col min="258" max="258" width="99.28515625" style="13" customWidth="1"/>
    <col min="259" max="259" width="10.140625" style="13" bestFit="1" customWidth="1"/>
    <col min="260" max="260" width="18.85546875" style="13" customWidth="1"/>
    <col min="261" max="261" width="19" style="13" customWidth="1"/>
    <col min="262" max="262" width="19.5703125" style="13" customWidth="1"/>
    <col min="263" max="512" width="9.140625" style="13"/>
    <col min="513" max="513" width="5.7109375" style="13" customWidth="1"/>
    <col min="514" max="514" width="99.28515625" style="13" customWidth="1"/>
    <col min="515" max="515" width="10.140625" style="13" bestFit="1" customWidth="1"/>
    <col min="516" max="516" width="18.85546875" style="13" customWidth="1"/>
    <col min="517" max="517" width="19" style="13" customWidth="1"/>
    <col min="518" max="518" width="19.5703125" style="13" customWidth="1"/>
    <col min="519" max="768" width="9.140625" style="13"/>
    <col min="769" max="769" width="5.7109375" style="13" customWidth="1"/>
    <col min="770" max="770" width="99.28515625" style="13" customWidth="1"/>
    <col min="771" max="771" width="10.140625" style="13" bestFit="1" customWidth="1"/>
    <col min="772" max="772" width="18.85546875" style="13" customWidth="1"/>
    <col min="773" max="773" width="19" style="13" customWidth="1"/>
    <col min="774" max="774" width="19.5703125" style="13" customWidth="1"/>
    <col min="775" max="1024" width="9.140625" style="13"/>
    <col min="1025" max="1025" width="5.7109375" style="13" customWidth="1"/>
    <col min="1026" max="1026" width="99.28515625" style="13" customWidth="1"/>
    <col min="1027" max="1027" width="10.140625" style="13" bestFit="1" customWidth="1"/>
    <col min="1028" max="1028" width="18.85546875" style="13" customWidth="1"/>
    <col min="1029" max="1029" width="19" style="13" customWidth="1"/>
    <col min="1030" max="1030" width="19.5703125" style="13" customWidth="1"/>
    <col min="1031" max="1280" width="9.140625" style="13"/>
    <col min="1281" max="1281" width="5.7109375" style="13" customWidth="1"/>
    <col min="1282" max="1282" width="99.28515625" style="13" customWidth="1"/>
    <col min="1283" max="1283" width="10.140625" style="13" bestFit="1" customWidth="1"/>
    <col min="1284" max="1284" width="18.85546875" style="13" customWidth="1"/>
    <col min="1285" max="1285" width="19" style="13" customWidth="1"/>
    <col min="1286" max="1286" width="19.5703125" style="13" customWidth="1"/>
    <col min="1287" max="1536" width="9.140625" style="13"/>
    <col min="1537" max="1537" width="5.7109375" style="13" customWidth="1"/>
    <col min="1538" max="1538" width="99.28515625" style="13" customWidth="1"/>
    <col min="1539" max="1539" width="10.140625" style="13" bestFit="1" customWidth="1"/>
    <col min="1540" max="1540" width="18.85546875" style="13" customWidth="1"/>
    <col min="1541" max="1541" width="19" style="13" customWidth="1"/>
    <col min="1542" max="1542" width="19.5703125" style="13" customWidth="1"/>
    <col min="1543" max="1792" width="9.140625" style="13"/>
    <col min="1793" max="1793" width="5.7109375" style="13" customWidth="1"/>
    <col min="1794" max="1794" width="99.28515625" style="13" customWidth="1"/>
    <col min="1795" max="1795" width="10.140625" style="13" bestFit="1" customWidth="1"/>
    <col min="1796" max="1796" width="18.85546875" style="13" customWidth="1"/>
    <col min="1797" max="1797" width="19" style="13" customWidth="1"/>
    <col min="1798" max="1798" width="19.5703125" style="13" customWidth="1"/>
    <col min="1799" max="2048" width="9.140625" style="13"/>
    <col min="2049" max="2049" width="5.7109375" style="13" customWidth="1"/>
    <col min="2050" max="2050" width="99.28515625" style="13" customWidth="1"/>
    <col min="2051" max="2051" width="10.140625" style="13" bestFit="1" customWidth="1"/>
    <col min="2052" max="2052" width="18.85546875" style="13" customWidth="1"/>
    <col min="2053" max="2053" width="19" style="13" customWidth="1"/>
    <col min="2054" max="2054" width="19.5703125" style="13" customWidth="1"/>
    <col min="2055" max="2304" width="9.140625" style="13"/>
    <col min="2305" max="2305" width="5.7109375" style="13" customWidth="1"/>
    <col min="2306" max="2306" width="99.28515625" style="13" customWidth="1"/>
    <col min="2307" max="2307" width="10.140625" style="13" bestFit="1" customWidth="1"/>
    <col min="2308" max="2308" width="18.85546875" style="13" customWidth="1"/>
    <col min="2309" max="2309" width="19" style="13" customWidth="1"/>
    <col min="2310" max="2310" width="19.5703125" style="13" customWidth="1"/>
    <col min="2311" max="2560" width="9.140625" style="13"/>
    <col min="2561" max="2561" width="5.7109375" style="13" customWidth="1"/>
    <col min="2562" max="2562" width="99.28515625" style="13" customWidth="1"/>
    <col min="2563" max="2563" width="10.140625" style="13" bestFit="1" customWidth="1"/>
    <col min="2564" max="2564" width="18.85546875" style="13" customWidth="1"/>
    <col min="2565" max="2565" width="19" style="13" customWidth="1"/>
    <col min="2566" max="2566" width="19.5703125" style="13" customWidth="1"/>
    <col min="2567" max="2816" width="9.140625" style="13"/>
    <col min="2817" max="2817" width="5.7109375" style="13" customWidth="1"/>
    <col min="2818" max="2818" width="99.28515625" style="13" customWidth="1"/>
    <col min="2819" max="2819" width="10.140625" style="13" bestFit="1" customWidth="1"/>
    <col min="2820" max="2820" width="18.85546875" style="13" customWidth="1"/>
    <col min="2821" max="2821" width="19" style="13" customWidth="1"/>
    <col min="2822" max="2822" width="19.5703125" style="13" customWidth="1"/>
    <col min="2823" max="3072" width="9.140625" style="13"/>
    <col min="3073" max="3073" width="5.7109375" style="13" customWidth="1"/>
    <col min="3074" max="3074" width="99.28515625" style="13" customWidth="1"/>
    <col min="3075" max="3075" width="10.140625" style="13" bestFit="1" customWidth="1"/>
    <col min="3076" max="3076" width="18.85546875" style="13" customWidth="1"/>
    <col min="3077" max="3077" width="19" style="13" customWidth="1"/>
    <col min="3078" max="3078" width="19.5703125" style="13" customWidth="1"/>
    <col min="3079" max="3328" width="9.140625" style="13"/>
    <col min="3329" max="3329" width="5.7109375" style="13" customWidth="1"/>
    <col min="3330" max="3330" width="99.28515625" style="13" customWidth="1"/>
    <col min="3331" max="3331" width="10.140625" style="13" bestFit="1" customWidth="1"/>
    <col min="3332" max="3332" width="18.85546875" style="13" customWidth="1"/>
    <col min="3333" max="3333" width="19" style="13" customWidth="1"/>
    <col min="3334" max="3334" width="19.5703125" style="13" customWidth="1"/>
    <col min="3335" max="3584" width="9.140625" style="13"/>
    <col min="3585" max="3585" width="5.7109375" style="13" customWidth="1"/>
    <col min="3586" max="3586" width="99.28515625" style="13" customWidth="1"/>
    <col min="3587" max="3587" width="10.140625" style="13" bestFit="1" customWidth="1"/>
    <col min="3588" max="3588" width="18.85546875" style="13" customWidth="1"/>
    <col min="3589" max="3589" width="19" style="13" customWidth="1"/>
    <col min="3590" max="3590" width="19.5703125" style="13" customWidth="1"/>
    <col min="3591" max="3840" width="9.140625" style="13"/>
    <col min="3841" max="3841" width="5.7109375" style="13" customWidth="1"/>
    <col min="3842" max="3842" width="99.28515625" style="13" customWidth="1"/>
    <col min="3843" max="3843" width="10.140625" style="13" bestFit="1" customWidth="1"/>
    <col min="3844" max="3844" width="18.85546875" style="13" customWidth="1"/>
    <col min="3845" max="3845" width="19" style="13" customWidth="1"/>
    <col min="3846" max="3846" width="19.5703125" style="13" customWidth="1"/>
    <col min="3847" max="4096" width="9.140625" style="13"/>
    <col min="4097" max="4097" width="5.7109375" style="13" customWidth="1"/>
    <col min="4098" max="4098" width="99.28515625" style="13" customWidth="1"/>
    <col min="4099" max="4099" width="10.140625" style="13" bestFit="1" customWidth="1"/>
    <col min="4100" max="4100" width="18.85546875" style="13" customWidth="1"/>
    <col min="4101" max="4101" width="19" style="13" customWidth="1"/>
    <col min="4102" max="4102" width="19.5703125" style="13" customWidth="1"/>
    <col min="4103" max="4352" width="9.140625" style="13"/>
    <col min="4353" max="4353" width="5.7109375" style="13" customWidth="1"/>
    <col min="4354" max="4354" width="99.28515625" style="13" customWidth="1"/>
    <col min="4355" max="4355" width="10.140625" style="13" bestFit="1" customWidth="1"/>
    <col min="4356" max="4356" width="18.85546875" style="13" customWidth="1"/>
    <col min="4357" max="4357" width="19" style="13" customWidth="1"/>
    <col min="4358" max="4358" width="19.5703125" style="13" customWidth="1"/>
    <col min="4359" max="4608" width="9.140625" style="13"/>
    <col min="4609" max="4609" width="5.7109375" style="13" customWidth="1"/>
    <col min="4610" max="4610" width="99.28515625" style="13" customWidth="1"/>
    <col min="4611" max="4611" width="10.140625" style="13" bestFit="1" customWidth="1"/>
    <col min="4612" max="4612" width="18.85546875" style="13" customWidth="1"/>
    <col min="4613" max="4613" width="19" style="13" customWidth="1"/>
    <col min="4614" max="4614" width="19.5703125" style="13" customWidth="1"/>
    <col min="4615" max="4864" width="9.140625" style="13"/>
    <col min="4865" max="4865" width="5.7109375" style="13" customWidth="1"/>
    <col min="4866" max="4866" width="99.28515625" style="13" customWidth="1"/>
    <col min="4867" max="4867" width="10.140625" style="13" bestFit="1" customWidth="1"/>
    <col min="4868" max="4868" width="18.85546875" style="13" customWidth="1"/>
    <col min="4869" max="4869" width="19" style="13" customWidth="1"/>
    <col min="4870" max="4870" width="19.5703125" style="13" customWidth="1"/>
    <col min="4871" max="5120" width="9.140625" style="13"/>
    <col min="5121" max="5121" width="5.7109375" style="13" customWidth="1"/>
    <col min="5122" max="5122" width="99.28515625" style="13" customWidth="1"/>
    <col min="5123" max="5123" width="10.140625" style="13" bestFit="1" customWidth="1"/>
    <col min="5124" max="5124" width="18.85546875" style="13" customWidth="1"/>
    <col min="5125" max="5125" width="19" style="13" customWidth="1"/>
    <col min="5126" max="5126" width="19.5703125" style="13" customWidth="1"/>
    <col min="5127" max="5376" width="9.140625" style="13"/>
    <col min="5377" max="5377" width="5.7109375" style="13" customWidth="1"/>
    <col min="5378" max="5378" width="99.28515625" style="13" customWidth="1"/>
    <col min="5379" max="5379" width="10.140625" style="13" bestFit="1" customWidth="1"/>
    <col min="5380" max="5380" width="18.85546875" style="13" customWidth="1"/>
    <col min="5381" max="5381" width="19" style="13" customWidth="1"/>
    <col min="5382" max="5382" width="19.5703125" style="13" customWidth="1"/>
    <col min="5383" max="5632" width="9.140625" style="13"/>
    <col min="5633" max="5633" width="5.7109375" style="13" customWidth="1"/>
    <col min="5634" max="5634" width="99.28515625" style="13" customWidth="1"/>
    <col min="5635" max="5635" width="10.140625" style="13" bestFit="1" customWidth="1"/>
    <col min="5636" max="5636" width="18.85546875" style="13" customWidth="1"/>
    <col min="5637" max="5637" width="19" style="13" customWidth="1"/>
    <col min="5638" max="5638" width="19.5703125" style="13" customWidth="1"/>
    <col min="5639" max="5888" width="9.140625" style="13"/>
    <col min="5889" max="5889" width="5.7109375" style="13" customWidth="1"/>
    <col min="5890" max="5890" width="99.28515625" style="13" customWidth="1"/>
    <col min="5891" max="5891" width="10.140625" style="13" bestFit="1" customWidth="1"/>
    <col min="5892" max="5892" width="18.85546875" style="13" customWidth="1"/>
    <col min="5893" max="5893" width="19" style="13" customWidth="1"/>
    <col min="5894" max="5894" width="19.5703125" style="13" customWidth="1"/>
    <col min="5895" max="6144" width="9.140625" style="13"/>
    <col min="6145" max="6145" width="5.7109375" style="13" customWidth="1"/>
    <col min="6146" max="6146" width="99.28515625" style="13" customWidth="1"/>
    <col min="6147" max="6147" width="10.140625" style="13" bestFit="1" customWidth="1"/>
    <col min="6148" max="6148" width="18.85546875" style="13" customWidth="1"/>
    <col min="6149" max="6149" width="19" style="13" customWidth="1"/>
    <col min="6150" max="6150" width="19.5703125" style="13" customWidth="1"/>
    <col min="6151" max="6400" width="9.140625" style="13"/>
    <col min="6401" max="6401" width="5.7109375" style="13" customWidth="1"/>
    <col min="6402" max="6402" width="99.28515625" style="13" customWidth="1"/>
    <col min="6403" max="6403" width="10.140625" style="13" bestFit="1" customWidth="1"/>
    <col min="6404" max="6404" width="18.85546875" style="13" customWidth="1"/>
    <col min="6405" max="6405" width="19" style="13" customWidth="1"/>
    <col min="6406" max="6406" width="19.5703125" style="13" customWidth="1"/>
    <col min="6407" max="6656" width="9.140625" style="13"/>
    <col min="6657" max="6657" width="5.7109375" style="13" customWidth="1"/>
    <col min="6658" max="6658" width="99.28515625" style="13" customWidth="1"/>
    <col min="6659" max="6659" width="10.140625" style="13" bestFit="1" customWidth="1"/>
    <col min="6660" max="6660" width="18.85546875" style="13" customWidth="1"/>
    <col min="6661" max="6661" width="19" style="13" customWidth="1"/>
    <col min="6662" max="6662" width="19.5703125" style="13" customWidth="1"/>
    <col min="6663" max="6912" width="9.140625" style="13"/>
    <col min="6913" max="6913" width="5.7109375" style="13" customWidth="1"/>
    <col min="6914" max="6914" width="99.28515625" style="13" customWidth="1"/>
    <col min="6915" max="6915" width="10.140625" style="13" bestFit="1" customWidth="1"/>
    <col min="6916" max="6916" width="18.85546875" style="13" customWidth="1"/>
    <col min="6917" max="6917" width="19" style="13" customWidth="1"/>
    <col min="6918" max="6918" width="19.5703125" style="13" customWidth="1"/>
    <col min="6919" max="7168" width="9.140625" style="13"/>
    <col min="7169" max="7169" width="5.7109375" style="13" customWidth="1"/>
    <col min="7170" max="7170" width="99.28515625" style="13" customWidth="1"/>
    <col min="7171" max="7171" width="10.140625" style="13" bestFit="1" customWidth="1"/>
    <col min="7172" max="7172" width="18.85546875" style="13" customWidth="1"/>
    <col min="7173" max="7173" width="19" style="13" customWidth="1"/>
    <col min="7174" max="7174" width="19.5703125" style="13" customWidth="1"/>
    <col min="7175" max="7424" width="9.140625" style="13"/>
    <col min="7425" max="7425" width="5.7109375" style="13" customWidth="1"/>
    <col min="7426" max="7426" width="99.28515625" style="13" customWidth="1"/>
    <col min="7427" max="7427" width="10.140625" style="13" bestFit="1" customWidth="1"/>
    <col min="7428" max="7428" width="18.85546875" style="13" customWidth="1"/>
    <col min="7429" max="7429" width="19" style="13" customWidth="1"/>
    <col min="7430" max="7430" width="19.5703125" style="13" customWidth="1"/>
    <col min="7431" max="7680" width="9.140625" style="13"/>
    <col min="7681" max="7681" width="5.7109375" style="13" customWidth="1"/>
    <col min="7682" max="7682" width="99.28515625" style="13" customWidth="1"/>
    <col min="7683" max="7683" width="10.140625" style="13" bestFit="1" customWidth="1"/>
    <col min="7684" max="7684" width="18.85546875" style="13" customWidth="1"/>
    <col min="7685" max="7685" width="19" style="13" customWidth="1"/>
    <col min="7686" max="7686" width="19.5703125" style="13" customWidth="1"/>
    <col min="7687" max="7936" width="9.140625" style="13"/>
    <col min="7937" max="7937" width="5.7109375" style="13" customWidth="1"/>
    <col min="7938" max="7938" width="99.28515625" style="13" customWidth="1"/>
    <col min="7939" max="7939" width="10.140625" style="13" bestFit="1" customWidth="1"/>
    <col min="7940" max="7940" width="18.85546875" style="13" customWidth="1"/>
    <col min="7941" max="7941" width="19" style="13" customWidth="1"/>
    <col min="7942" max="7942" width="19.5703125" style="13" customWidth="1"/>
    <col min="7943" max="8192" width="9.140625" style="13"/>
    <col min="8193" max="8193" width="5.7109375" style="13" customWidth="1"/>
    <col min="8194" max="8194" width="99.28515625" style="13" customWidth="1"/>
    <col min="8195" max="8195" width="10.140625" style="13" bestFit="1" customWidth="1"/>
    <col min="8196" max="8196" width="18.85546875" style="13" customWidth="1"/>
    <col min="8197" max="8197" width="19" style="13" customWidth="1"/>
    <col min="8198" max="8198" width="19.5703125" style="13" customWidth="1"/>
    <col min="8199" max="8448" width="9.140625" style="13"/>
    <col min="8449" max="8449" width="5.7109375" style="13" customWidth="1"/>
    <col min="8450" max="8450" width="99.28515625" style="13" customWidth="1"/>
    <col min="8451" max="8451" width="10.140625" style="13" bestFit="1" customWidth="1"/>
    <col min="8452" max="8452" width="18.85546875" style="13" customWidth="1"/>
    <col min="8453" max="8453" width="19" style="13" customWidth="1"/>
    <col min="8454" max="8454" width="19.5703125" style="13" customWidth="1"/>
    <col min="8455" max="8704" width="9.140625" style="13"/>
    <col min="8705" max="8705" width="5.7109375" style="13" customWidth="1"/>
    <col min="8706" max="8706" width="99.28515625" style="13" customWidth="1"/>
    <col min="8707" max="8707" width="10.140625" style="13" bestFit="1" customWidth="1"/>
    <col min="8708" max="8708" width="18.85546875" style="13" customWidth="1"/>
    <col min="8709" max="8709" width="19" style="13" customWidth="1"/>
    <col min="8710" max="8710" width="19.5703125" style="13" customWidth="1"/>
    <col min="8711" max="8960" width="9.140625" style="13"/>
    <col min="8961" max="8961" width="5.7109375" style="13" customWidth="1"/>
    <col min="8962" max="8962" width="99.28515625" style="13" customWidth="1"/>
    <col min="8963" max="8963" width="10.140625" style="13" bestFit="1" customWidth="1"/>
    <col min="8964" max="8964" width="18.85546875" style="13" customWidth="1"/>
    <col min="8965" max="8965" width="19" style="13" customWidth="1"/>
    <col min="8966" max="8966" width="19.5703125" style="13" customWidth="1"/>
    <col min="8967" max="9216" width="9.140625" style="13"/>
    <col min="9217" max="9217" width="5.7109375" style="13" customWidth="1"/>
    <col min="9218" max="9218" width="99.28515625" style="13" customWidth="1"/>
    <col min="9219" max="9219" width="10.140625" style="13" bestFit="1" customWidth="1"/>
    <col min="9220" max="9220" width="18.85546875" style="13" customWidth="1"/>
    <col min="9221" max="9221" width="19" style="13" customWidth="1"/>
    <col min="9222" max="9222" width="19.5703125" style="13" customWidth="1"/>
    <col min="9223" max="9472" width="9.140625" style="13"/>
    <col min="9473" max="9473" width="5.7109375" style="13" customWidth="1"/>
    <col min="9474" max="9474" width="99.28515625" style="13" customWidth="1"/>
    <col min="9475" max="9475" width="10.140625" style="13" bestFit="1" customWidth="1"/>
    <col min="9476" max="9476" width="18.85546875" style="13" customWidth="1"/>
    <col min="9477" max="9477" width="19" style="13" customWidth="1"/>
    <col min="9478" max="9478" width="19.5703125" style="13" customWidth="1"/>
    <col min="9479" max="9728" width="9.140625" style="13"/>
    <col min="9729" max="9729" width="5.7109375" style="13" customWidth="1"/>
    <col min="9730" max="9730" width="99.28515625" style="13" customWidth="1"/>
    <col min="9731" max="9731" width="10.140625" style="13" bestFit="1" customWidth="1"/>
    <col min="9732" max="9732" width="18.85546875" style="13" customWidth="1"/>
    <col min="9733" max="9733" width="19" style="13" customWidth="1"/>
    <col min="9734" max="9734" width="19.5703125" style="13" customWidth="1"/>
    <col min="9735" max="9984" width="9.140625" style="13"/>
    <col min="9985" max="9985" width="5.7109375" style="13" customWidth="1"/>
    <col min="9986" max="9986" width="99.28515625" style="13" customWidth="1"/>
    <col min="9987" max="9987" width="10.140625" style="13" bestFit="1" customWidth="1"/>
    <col min="9988" max="9988" width="18.85546875" style="13" customWidth="1"/>
    <col min="9989" max="9989" width="19" style="13" customWidth="1"/>
    <col min="9990" max="9990" width="19.5703125" style="13" customWidth="1"/>
    <col min="9991" max="10240" width="9.140625" style="13"/>
    <col min="10241" max="10241" width="5.7109375" style="13" customWidth="1"/>
    <col min="10242" max="10242" width="99.28515625" style="13" customWidth="1"/>
    <col min="10243" max="10243" width="10.140625" style="13" bestFit="1" customWidth="1"/>
    <col min="10244" max="10244" width="18.85546875" style="13" customWidth="1"/>
    <col min="10245" max="10245" width="19" style="13" customWidth="1"/>
    <col min="10246" max="10246" width="19.5703125" style="13" customWidth="1"/>
    <col min="10247" max="10496" width="9.140625" style="13"/>
    <col min="10497" max="10497" width="5.7109375" style="13" customWidth="1"/>
    <col min="10498" max="10498" width="99.28515625" style="13" customWidth="1"/>
    <col min="10499" max="10499" width="10.140625" style="13" bestFit="1" customWidth="1"/>
    <col min="10500" max="10500" width="18.85546875" style="13" customWidth="1"/>
    <col min="10501" max="10501" width="19" style="13" customWidth="1"/>
    <col min="10502" max="10502" width="19.5703125" style="13" customWidth="1"/>
    <col min="10503" max="10752" width="9.140625" style="13"/>
    <col min="10753" max="10753" width="5.7109375" style="13" customWidth="1"/>
    <col min="10754" max="10754" width="99.28515625" style="13" customWidth="1"/>
    <col min="10755" max="10755" width="10.140625" style="13" bestFit="1" customWidth="1"/>
    <col min="10756" max="10756" width="18.85546875" style="13" customWidth="1"/>
    <col min="10757" max="10757" width="19" style="13" customWidth="1"/>
    <col min="10758" max="10758" width="19.5703125" style="13" customWidth="1"/>
    <col min="10759" max="11008" width="9.140625" style="13"/>
    <col min="11009" max="11009" width="5.7109375" style="13" customWidth="1"/>
    <col min="11010" max="11010" width="99.28515625" style="13" customWidth="1"/>
    <col min="11011" max="11011" width="10.140625" style="13" bestFit="1" customWidth="1"/>
    <col min="11012" max="11012" width="18.85546875" style="13" customWidth="1"/>
    <col min="11013" max="11013" width="19" style="13" customWidth="1"/>
    <col min="11014" max="11014" width="19.5703125" style="13" customWidth="1"/>
    <col min="11015" max="11264" width="9.140625" style="13"/>
    <col min="11265" max="11265" width="5.7109375" style="13" customWidth="1"/>
    <col min="11266" max="11266" width="99.28515625" style="13" customWidth="1"/>
    <col min="11267" max="11267" width="10.140625" style="13" bestFit="1" customWidth="1"/>
    <col min="11268" max="11268" width="18.85546875" style="13" customWidth="1"/>
    <col min="11269" max="11269" width="19" style="13" customWidth="1"/>
    <col min="11270" max="11270" width="19.5703125" style="13" customWidth="1"/>
    <col min="11271" max="11520" width="9.140625" style="13"/>
    <col min="11521" max="11521" width="5.7109375" style="13" customWidth="1"/>
    <col min="11522" max="11522" width="99.28515625" style="13" customWidth="1"/>
    <col min="11523" max="11523" width="10.140625" style="13" bestFit="1" customWidth="1"/>
    <col min="11524" max="11524" width="18.85546875" style="13" customWidth="1"/>
    <col min="11525" max="11525" width="19" style="13" customWidth="1"/>
    <col min="11526" max="11526" width="19.5703125" style="13" customWidth="1"/>
    <col min="11527" max="11776" width="9.140625" style="13"/>
    <col min="11777" max="11777" width="5.7109375" style="13" customWidth="1"/>
    <col min="11778" max="11778" width="99.28515625" style="13" customWidth="1"/>
    <col min="11779" max="11779" width="10.140625" style="13" bestFit="1" customWidth="1"/>
    <col min="11780" max="11780" width="18.85546875" style="13" customWidth="1"/>
    <col min="11781" max="11781" width="19" style="13" customWidth="1"/>
    <col min="11782" max="11782" width="19.5703125" style="13" customWidth="1"/>
    <col min="11783" max="12032" width="9.140625" style="13"/>
    <col min="12033" max="12033" width="5.7109375" style="13" customWidth="1"/>
    <col min="12034" max="12034" width="99.28515625" style="13" customWidth="1"/>
    <col min="12035" max="12035" width="10.140625" style="13" bestFit="1" customWidth="1"/>
    <col min="12036" max="12036" width="18.85546875" style="13" customWidth="1"/>
    <col min="12037" max="12037" width="19" style="13" customWidth="1"/>
    <col min="12038" max="12038" width="19.5703125" style="13" customWidth="1"/>
    <col min="12039" max="12288" width="9.140625" style="13"/>
    <col min="12289" max="12289" width="5.7109375" style="13" customWidth="1"/>
    <col min="12290" max="12290" width="99.28515625" style="13" customWidth="1"/>
    <col min="12291" max="12291" width="10.140625" style="13" bestFit="1" customWidth="1"/>
    <col min="12292" max="12292" width="18.85546875" style="13" customWidth="1"/>
    <col min="12293" max="12293" width="19" style="13" customWidth="1"/>
    <col min="12294" max="12294" width="19.5703125" style="13" customWidth="1"/>
    <col min="12295" max="12544" width="9.140625" style="13"/>
    <col min="12545" max="12545" width="5.7109375" style="13" customWidth="1"/>
    <col min="12546" max="12546" width="99.28515625" style="13" customWidth="1"/>
    <col min="12547" max="12547" width="10.140625" style="13" bestFit="1" customWidth="1"/>
    <col min="12548" max="12548" width="18.85546875" style="13" customWidth="1"/>
    <col min="12549" max="12549" width="19" style="13" customWidth="1"/>
    <col min="12550" max="12550" width="19.5703125" style="13" customWidth="1"/>
    <col min="12551" max="12800" width="9.140625" style="13"/>
    <col min="12801" max="12801" width="5.7109375" style="13" customWidth="1"/>
    <col min="12802" max="12802" width="99.28515625" style="13" customWidth="1"/>
    <col min="12803" max="12803" width="10.140625" style="13" bestFit="1" customWidth="1"/>
    <col min="12804" max="12804" width="18.85546875" style="13" customWidth="1"/>
    <col min="12805" max="12805" width="19" style="13" customWidth="1"/>
    <col min="12806" max="12806" width="19.5703125" style="13" customWidth="1"/>
    <col min="12807" max="13056" width="9.140625" style="13"/>
    <col min="13057" max="13057" width="5.7109375" style="13" customWidth="1"/>
    <col min="13058" max="13058" width="99.28515625" style="13" customWidth="1"/>
    <col min="13059" max="13059" width="10.140625" style="13" bestFit="1" customWidth="1"/>
    <col min="13060" max="13060" width="18.85546875" style="13" customWidth="1"/>
    <col min="13061" max="13061" width="19" style="13" customWidth="1"/>
    <col min="13062" max="13062" width="19.5703125" style="13" customWidth="1"/>
    <col min="13063" max="13312" width="9.140625" style="13"/>
    <col min="13313" max="13313" width="5.7109375" style="13" customWidth="1"/>
    <col min="13314" max="13314" width="99.28515625" style="13" customWidth="1"/>
    <col min="13315" max="13315" width="10.140625" style="13" bestFit="1" customWidth="1"/>
    <col min="13316" max="13316" width="18.85546875" style="13" customWidth="1"/>
    <col min="13317" max="13317" width="19" style="13" customWidth="1"/>
    <col min="13318" max="13318" width="19.5703125" style="13" customWidth="1"/>
    <col min="13319" max="13568" width="9.140625" style="13"/>
    <col min="13569" max="13569" width="5.7109375" style="13" customWidth="1"/>
    <col min="13570" max="13570" width="99.28515625" style="13" customWidth="1"/>
    <col min="13571" max="13571" width="10.140625" style="13" bestFit="1" customWidth="1"/>
    <col min="13572" max="13572" width="18.85546875" style="13" customWidth="1"/>
    <col min="13573" max="13573" width="19" style="13" customWidth="1"/>
    <col min="13574" max="13574" width="19.5703125" style="13" customWidth="1"/>
    <col min="13575" max="13824" width="9.140625" style="13"/>
    <col min="13825" max="13825" width="5.7109375" style="13" customWidth="1"/>
    <col min="13826" max="13826" width="99.28515625" style="13" customWidth="1"/>
    <col min="13827" max="13827" width="10.140625" style="13" bestFit="1" customWidth="1"/>
    <col min="13828" max="13828" width="18.85546875" style="13" customWidth="1"/>
    <col min="13829" max="13829" width="19" style="13" customWidth="1"/>
    <col min="13830" max="13830" width="19.5703125" style="13" customWidth="1"/>
    <col min="13831" max="14080" width="9.140625" style="13"/>
    <col min="14081" max="14081" width="5.7109375" style="13" customWidth="1"/>
    <col min="14082" max="14082" width="99.28515625" style="13" customWidth="1"/>
    <col min="14083" max="14083" width="10.140625" style="13" bestFit="1" customWidth="1"/>
    <col min="14084" max="14084" width="18.85546875" style="13" customWidth="1"/>
    <col min="14085" max="14085" width="19" style="13" customWidth="1"/>
    <col min="14086" max="14086" width="19.5703125" style="13" customWidth="1"/>
    <col min="14087" max="14336" width="9.140625" style="13"/>
    <col min="14337" max="14337" width="5.7109375" style="13" customWidth="1"/>
    <col min="14338" max="14338" width="99.28515625" style="13" customWidth="1"/>
    <col min="14339" max="14339" width="10.140625" style="13" bestFit="1" customWidth="1"/>
    <col min="14340" max="14340" width="18.85546875" style="13" customWidth="1"/>
    <col min="14341" max="14341" width="19" style="13" customWidth="1"/>
    <col min="14342" max="14342" width="19.5703125" style="13" customWidth="1"/>
    <col min="14343" max="14592" width="9.140625" style="13"/>
    <col min="14593" max="14593" width="5.7109375" style="13" customWidth="1"/>
    <col min="14594" max="14594" width="99.28515625" style="13" customWidth="1"/>
    <col min="14595" max="14595" width="10.140625" style="13" bestFit="1" customWidth="1"/>
    <col min="14596" max="14596" width="18.85546875" style="13" customWidth="1"/>
    <col min="14597" max="14597" width="19" style="13" customWidth="1"/>
    <col min="14598" max="14598" width="19.5703125" style="13" customWidth="1"/>
    <col min="14599" max="14848" width="9.140625" style="13"/>
    <col min="14849" max="14849" width="5.7109375" style="13" customWidth="1"/>
    <col min="14850" max="14850" width="99.28515625" style="13" customWidth="1"/>
    <col min="14851" max="14851" width="10.140625" style="13" bestFit="1" customWidth="1"/>
    <col min="14852" max="14852" width="18.85546875" style="13" customWidth="1"/>
    <col min="14853" max="14853" width="19" style="13" customWidth="1"/>
    <col min="14854" max="14854" width="19.5703125" style="13" customWidth="1"/>
    <col min="14855" max="15104" width="9.140625" style="13"/>
    <col min="15105" max="15105" width="5.7109375" style="13" customWidth="1"/>
    <col min="15106" max="15106" width="99.28515625" style="13" customWidth="1"/>
    <col min="15107" max="15107" width="10.140625" style="13" bestFit="1" customWidth="1"/>
    <col min="15108" max="15108" width="18.85546875" style="13" customWidth="1"/>
    <col min="15109" max="15109" width="19" style="13" customWidth="1"/>
    <col min="15110" max="15110" width="19.5703125" style="13" customWidth="1"/>
    <col min="15111" max="15360" width="9.140625" style="13"/>
    <col min="15361" max="15361" width="5.7109375" style="13" customWidth="1"/>
    <col min="15362" max="15362" width="99.28515625" style="13" customWidth="1"/>
    <col min="15363" max="15363" width="10.140625" style="13" bestFit="1" customWidth="1"/>
    <col min="15364" max="15364" width="18.85546875" style="13" customWidth="1"/>
    <col min="15365" max="15365" width="19" style="13" customWidth="1"/>
    <col min="15366" max="15366" width="19.5703125" style="13" customWidth="1"/>
    <col min="15367" max="15616" width="9.140625" style="13"/>
    <col min="15617" max="15617" width="5.7109375" style="13" customWidth="1"/>
    <col min="15618" max="15618" width="99.28515625" style="13" customWidth="1"/>
    <col min="15619" max="15619" width="10.140625" style="13" bestFit="1" customWidth="1"/>
    <col min="15620" max="15620" width="18.85546875" style="13" customWidth="1"/>
    <col min="15621" max="15621" width="19" style="13" customWidth="1"/>
    <col min="15622" max="15622" width="19.5703125" style="13" customWidth="1"/>
    <col min="15623" max="15872" width="9.140625" style="13"/>
    <col min="15873" max="15873" width="5.7109375" style="13" customWidth="1"/>
    <col min="15874" max="15874" width="99.28515625" style="13" customWidth="1"/>
    <col min="15875" max="15875" width="10.140625" style="13" bestFit="1" customWidth="1"/>
    <col min="15876" max="15876" width="18.85546875" style="13" customWidth="1"/>
    <col min="15877" max="15877" width="19" style="13" customWidth="1"/>
    <col min="15878" max="15878" width="19.5703125" style="13" customWidth="1"/>
    <col min="15879" max="16128" width="9.140625" style="13"/>
    <col min="16129" max="16129" width="5.7109375" style="13" customWidth="1"/>
    <col min="16130" max="16130" width="99.28515625" style="13" customWidth="1"/>
    <col min="16131" max="16131" width="10.140625" style="13" bestFit="1" customWidth="1"/>
    <col min="16132" max="16132" width="18.85546875" style="13" customWidth="1"/>
    <col min="16133" max="16133" width="19" style="13" customWidth="1"/>
    <col min="16134" max="16134" width="19.5703125" style="13" customWidth="1"/>
    <col min="16135" max="16384" width="9.140625" style="13"/>
  </cols>
  <sheetData>
    <row r="1" spans="1:6" ht="20.25" customHeight="1">
      <c r="B1" s="743" t="s">
        <v>254</v>
      </c>
      <c r="C1" s="743"/>
      <c r="D1" s="743"/>
      <c r="E1" s="743"/>
      <c r="F1" s="743"/>
    </row>
    <row r="2" spans="1:6" ht="14.25" customHeight="1" thickBot="1">
      <c r="E2" s="744" t="s">
        <v>255</v>
      </c>
      <c r="F2" s="744"/>
    </row>
    <row r="3" spans="1:6" ht="39" thickBot="1">
      <c r="A3" s="745"/>
      <c r="B3" s="670" t="s">
        <v>76</v>
      </c>
      <c r="C3" s="748" t="s">
        <v>71</v>
      </c>
      <c r="D3" s="749"/>
      <c r="E3" s="750"/>
      <c r="F3" s="641" t="s">
        <v>256</v>
      </c>
    </row>
    <row r="4" spans="1:6" ht="15.75" customHeight="1" thickBot="1">
      <c r="A4" s="746"/>
      <c r="B4" s="747"/>
      <c r="C4" s="259" t="s">
        <v>47</v>
      </c>
      <c r="D4" s="258" t="s">
        <v>493</v>
      </c>
      <c r="E4" s="258" t="s">
        <v>494</v>
      </c>
      <c r="F4" s="637" t="s">
        <v>547</v>
      </c>
    </row>
    <row r="5" spans="1:6" ht="19.5" customHeight="1">
      <c r="A5" s="751" t="s">
        <v>64</v>
      </c>
      <c r="B5" s="215" t="s">
        <v>421</v>
      </c>
      <c r="C5" s="335" t="s">
        <v>257</v>
      </c>
      <c r="D5" s="336">
        <v>39</v>
      </c>
      <c r="E5" s="335">
        <v>40</v>
      </c>
      <c r="F5" s="337">
        <v>18</v>
      </c>
    </row>
    <row r="6" spans="1:6" ht="18" customHeight="1">
      <c r="A6" s="751"/>
      <c r="B6" s="338" t="s">
        <v>258</v>
      </c>
      <c r="C6" s="336"/>
      <c r="D6" s="336"/>
      <c r="E6" s="336"/>
      <c r="F6" s="337"/>
    </row>
    <row r="7" spans="1:6" ht="18" customHeight="1">
      <c r="A7" s="751"/>
      <c r="B7" s="5" t="s">
        <v>259</v>
      </c>
      <c r="C7" s="336" t="s">
        <v>36</v>
      </c>
      <c r="D7" s="339">
        <v>8797</v>
      </c>
      <c r="E7" s="331">
        <v>9942</v>
      </c>
      <c r="F7" s="340">
        <v>2096</v>
      </c>
    </row>
    <row r="8" spans="1:6">
      <c r="A8" s="751"/>
      <c r="B8" s="5" t="s">
        <v>260</v>
      </c>
      <c r="C8" s="336" t="s">
        <v>36</v>
      </c>
      <c r="D8" s="341">
        <v>8559</v>
      </c>
      <c r="E8" s="331">
        <v>9889</v>
      </c>
      <c r="F8" s="340"/>
    </row>
    <row r="9" spans="1:6">
      <c r="A9" s="751"/>
      <c r="B9" s="5" t="s">
        <v>261</v>
      </c>
      <c r="C9" s="336" t="s">
        <v>36</v>
      </c>
      <c r="D9" s="341">
        <v>7784</v>
      </c>
      <c r="E9" s="331">
        <v>8819</v>
      </c>
      <c r="F9" s="340"/>
    </row>
    <row r="10" spans="1:6" ht="20.25" thickBot="1">
      <c r="A10" s="751"/>
      <c r="B10" s="5" t="s">
        <v>422</v>
      </c>
      <c r="C10" s="342" t="s">
        <v>36</v>
      </c>
      <c r="D10" s="343" t="s">
        <v>548</v>
      </c>
      <c r="E10" s="344" t="s">
        <v>549</v>
      </c>
      <c r="F10" s="642"/>
    </row>
    <row r="11" spans="1:6">
      <c r="A11" s="752"/>
      <c r="B11" s="322" t="s">
        <v>423</v>
      </c>
      <c r="C11" s="337" t="s">
        <v>262</v>
      </c>
      <c r="D11" s="345" t="s">
        <v>550</v>
      </c>
      <c r="E11" s="346" t="s">
        <v>551</v>
      </c>
      <c r="F11" s="638" t="s">
        <v>558</v>
      </c>
    </row>
    <row r="12" spans="1:6" ht="15.75" customHeight="1">
      <c r="A12" s="752"/>
      <c r="B12" s="347" t="s">
        <v>263</v>
      </c>
      <c r="C12" s="337" t="s">
        <v>257</v>
      </c>
      <c r="D12" s="346">
        <v>30</v>
      </c>
      <c r="E12" s="346">
        <v>30</v>
      </c>
      <c r="F12" s="340"/>
    </row>
    <row r="13" spans="1:6" ht="19.5" hidden="1">
      <c r="A13" s="752"/>
      <c r="B13" s="347" t="s">
        <v>264</v>
      </c>
      <c r="C13" s="337" t="s">
        <v>257</v>
      </c>
      <c r="D13" s="346">
        <v>0</v>
      </c>
      <c r="E13" s="346">
        <v>0</v>
      </c>
      <c r="F13" s="340"/>
    </row>
    <row r="14" spans="1:6">
      <c r="A14" s="752"/>
      <c r="B14" s="347" t="s">
        <v>265</v>
      </c>
      <c r="C14" s="337" t="s">
        <v>257</v>
      </c>
      <c r="D14" s="346">
        <v>2</v>
      </c>
      <c r="E14" s="346">
        <v>2</v>
      </c>
      <c r="F14" s="340"/>
    </row>
    <row r="15" spans="1:6">
      <c r="A15" s="752"/>
      <c r="B15" s="347" t="s">
        <v>266</v>
      </c>
      <c r="C15" s="337" t="s">
        <v>257</v>
      </c>
      <c r="D15" s="346">
        <v>6</v>
      </c>
      <c r="E15" s="346">
        <v>6</v>
      </c>
      <c r="F15" s="340"/>
    </row>
    <row r="16" spans="1:6">
      <c r="A16" s="752"/>
      <c r="B16" s="347" t="s">
        <v>267</v>
      </c>
      <c r="C16" s="337" t="s">
        <v>257</v>
      </c>
      <c r="D16" s="346">
        <v>1</v>
      </c>
      <c r="E16" s="346">
        <v>1</v>
      </c>
      <c r="F16" s="340"/>
    </row>
    <row r="17" spans="1:6" hidden="1">
      <c r="A17" s="752"/>
      <c r="B17" s="347" t="s">
        <v>268</v>
      </c>
      <c r="C17" s="337" t="s">
        <v>257</v>
      </c>
      <c r="D17" s="346">
        <v>1</v>
      </c>
      <c r="E17" s="346">
        <v>1</v>
      </c>
      <c r="F17" s="340"/>
    </row>
    <row r="18" spans="1:6">
      <c r="A18" s="752"/>
      <c r="B18" s="347" t="s">
        <v>269</v>
      </c>
      <c r="C18" s="337" t="s">
        <v>257</v>
      </c>
      <c r="D18" s="348">
        <v>3</v>
      </c>
      <c r="E18" s="348">
        <v>3</v>
      </c>
      <c r="F18" s="340"/>
    </row>
    <row r="19" spans="1:6">
      <c r="A19" s="752"/>
      <c r="B19" s="349" t="s">
        <v>270</v>
      </c>
      <c r="C19" s="337"/>
      <c r="D19" s="348"/>
      <c r="E19" s="348"/>
      <c r="F19" s="340"/>
    </row>
    <row r="20" spans="1:6" s="138" customFormat="1">
      <c r="A20" s="752"/>
      <c r="B20" s="350" t="s">
        <v>271</v>
      </c>
      <c r="C20" s="337" t="s">
        <v>257</v>
      </c>
      <c r="D20" s="351">
        <v>1</v>
      </c>
      <c r="E20" s="351">
        <v>1</v>
      </c>
      <c r="F20" s="340"/>
    </row>
    <row r="21" spans="1:6">
      <c r="A21" s="752"/>
      <c r="B21" s="347" t="s">
        <v>272</v>
      </c>
      <c r="C21" s="337" t="s">
        <v>257</v>
      </c>
      <c r="D21" s="352" t="s">
        <v>273</v>
      </c>
      <c r="E21" s="353" t="s">
        <v>273</v>
      </c>
      <c r="F21" s="340"/>
    </row>
    <row r="22" spans="1:6">
      <c r="A22" s="752"/>
      <c r="B22" s="349" t="s">
        <v>274</v>
      </c>
      <c r="C22" s="337"/>
      <c r="D22" s="353"/>
      <c r="E22" s="353"/>
      <c r="F22" s="340"/>
    </row>
    <row r="23" spans="1:6" s="138" customFormat="1" ht="16.5" customHeight="1">
      <c r="A23" s="752"/>
      <c r="B23" s="354" t="s">
        <v>275</v>
      </c>
      <c r="C23" s="337" t="s">
        <v>257</v>
      </c>
      <c r="D23" s="353" t="s">
        <v>276</v>
      </c>
      <c r="E23" s="353" t="s">
        <v>276</v>
      </c>
      <c r="F23" s="340"/>
    </row>
    <row r="24" spans="1:6">
      <c r="A24" s="752"/>
      <c r="B24" s="349" t="s">
        <v>277</v>
      </c>
      <c r="C24" s="337"/>
      <c r="D24" s="348"/>
      <c r="E24" s="348"/>
      <c r="F24" s="340"/>
    </row>
    <row r="25" spans="1:6" ht="17.25" thickBot="1">
      <c r="A25" s="752"/>
      <c r="B25" s="355" t="s">
        <v>278</v>
      </c>
      <c r="C25" s="356" t="s">
        <v>257</v>
      </c>
      <c r="D25" s="357">
        <v>1</v>
      </c>
      <c r="E25" s="357">
        <v>1</v>
      </c>
      <c r="F25" s="642"/>
    </row>
    <row r="26" spans="1:6" s="138" customFormat="1">
      <c r="A26" s="751"/>
      <c r="B26" s="358" t="s">
        <v>279</v>
      </c>
      <c r="C26" s="359"/>
      <c r="D26" s="86"/>
      <c r="E26" s="360"/>
      <c r="F26" s="643"/>
    </row>
    <row r="27" spans="1:6" s="138" customFormat="1" ht="17.25" thickBot="1">
      <c r="A27" s="751"/>
      <c r="B27" s="361" t="s">
        <v>280</v>
      </c>
      <c r="C27" s="188" t="s">
        <v>257</v>
      </c>
      <c r="D27" s="330">
        <v>2</v>
      </c>
      <c r="E27" s="340">
        <v>2</v>
      </c>
      <c r="F27" s="331"/>
    </row>
    <row r="28" spans="1:6" s="138" customFormat="1" ht="17.25" thickBot="1">
      <c r="A28" s="751"/>
      <c r="B28" s="362" t="s">
        <v>281</v>
      </c>
      <c r="C28" s="363" t="s">
        <v>257</v>
      </c>
      <c r="D28" s="363">
        <v>5</v>
      </c>
      <c r="E28" s="363">
        <v>5</v>
      </c>
      <c r="F28" s="363">
        <v>1</v>
      </c>
    </row>
    <row r="29" spans="1:6" s="139" customFormat="1" ht="17.25" hidden="1" customHeight="1">
      <c r="A29" s="751"/>
      <c r="B29" s="364" t="s">
        <v>282</v>
      </c>
      <c r="C29" s="336" t="s">
        <v>262</v>
      </c>
      <c r="D29" s="365" t="s">
        <v>283</v>
      </c>
      <c r="E29" s="365" t="s">
        <v>283</v>
      </c>
      <c r="F29" s="336"/>
    </row>
    <row r="30" spans="1:6" s="139" customFormat="1" ht="17.25" hidden="1" customHeight="1">
      <c r="A30" s="751"/>
      <c r="B30" s="364" t="s">
        <v>284</v>
      </c>
      <c r="C30" s="336" t="s">
        <v>262</v>
      </c>
      <c r="D30" s="365" t="s">
        <v>285</v>
      </c>
      <c r="E30" s="365" t="s">
        <v>285</v>
      </c>
      <c r="F30" s="336"/>
    </row>
    <row r="31" spans="1:6" s="139" customFormat="1" ht="17.25" hidden="1" customHeight="1">
      <c r="A31" s="751"/>
      <c r="B31" s="364" t="s">
        <v>286</v>
      </c>
      <c r="C31" s="336" t="s">
        <v>262</v>
      </c>
      <c r="D31" s="365" t="s">
        <v>287</v>
      </c>
      <c r="E31" s="365" t="s">
        <v>287</v>
      </c>
      <c r="F31" s="336"/>
    </row>
    <row r="32" spans="1:6" s="139" customFormat="1" ht="17.25" hidden="1" customHeight="1">
      <c r="A32" s="751"/>
      <c r="B32" s="364" t="s">
        <v>288</v>
      </c>
      <c r="C32" s="336" t="s">
        <v>262</v>
      </c>
      <c r="D32" s="365" t="s">
        <v>289</v>
      </c>
      <c r="E32" s="365" t="s">
        <v>289</v>
      </c>
      <c r="F32" s="336"/>
    </row>
    <row r="33" spans="1:6" s="139" customFormat="1" ht="17.25" hidden="1" customHeight="1">
      <c r="A33" s="751"/>
      <c r="B33" s="364" t="s">
        <v>290</v>
      </c>
      <c r="C33" s="336" t="s">
        <v>262</v>
      </c>
      <c r="D33" s="365" t="s">
        <v>291</v>
      </c>
      <c r="E33" s="365" t="s">
        <v>291</v>
      </c>
      <c r="F33" s="336"/>
    </row>
    <row r="34" spans="1:6" s="139" customFormat="1" ht="13.5" hidden="1" customHeight="1">
      <c r="A34" s="751"/>
      <c r="B34" s="364" t="s">
        <v>292</v>
      </c>
      <c r="C34" s="336" t="s">
        <v>262</v>
      </c>
      <c r="D34" s="365" t="s">
        <v>293</v>
      </c>
      <c r="E34" s="365" t="s">
        <v>293</v>
      </c>
      <c r="F34" s="336"/>
    </row>
    <row r="35" spans="1:6" s="139" customFormat="1" ht="17.25" hidden="1" customHeight="1" thickBot="1">
      <c r="A35" s="751"/>
      <c r="B35" s="366" t="s">
        <v>294</v>
      </c>
      <c r="C35" s="342" t="s">
        <v>262</v>
      </c>
      <c r="D35" s="367" t="s">
        <v>295</v>
      </c>
      <c r="E35" s="367" t="s">
        <v>295</v>
      </c>
      <c r="F35" s="342"/>
    </row>
    <row r="36" spans="1:6" s="138" customFormat="1">
      <c r="A36" s="751"/>
      <c r="B36" s="362" t="s">
        <v>296</v>
      </c>
      <c r="C36" s="337"/>
      <c r="D36" s="368"/>
      <c r="E36" s="368"/>
      <c r="F36" s="335">
        <v>1</v>
      </c>
    </row>
    <row r="37" spans="1:6" s="138" customFormat="1">
      <c r="A37" s="751"/>
      <c r="B37" s="361" t="s">
        <v>297</v>
      </c>
      <c r="C37" s="337" t="s">
        <v>257</v>
      </c>
      <c r="D37" s="336">
        <v>1</v>
      </c>
      <c r="E37" s="336">
        <v>1</v>
      </c>
      <c r="F37" s="336"/>
    </row>
    <row r="38" spans="1:6" s="138" customFormat="1" ht="17.25" thickBot="1">
      <c r="A38" s="753"/>
      <c r="B38" s="366" t="s">
        <v>298</v>
      </c>
      <c r="C38" s="337" t="s">
        <v>257</v>
      </c>
      <c r="D38" s="342">
        <v>6</v>
      </c>
      <c r="E38" s="342">
        <v>6</v>
      </c>
      <c r="F38" s="342"/>
    </row>
    <row r="39" spans="1:6" ht="19.5">
      <c r="A39" s="754" t="s">
        <v>65</v>
      </c>
      <c r="B39" s="322" t="s">
        <v>424</v>
      </c>
      <c r="C39" s="335" t="s">
        <v>299</v>
      </c>
      <c r="D39" s="335" t="s">
        <v>552</v>
      </c>
      <c r="E39" s="335" t="s">
        <v>425</v>
      </c>
      <c r="F39" s="639" t="s">
        <v>559</v>
      </c>
    </row>
    <row r="40" spans="1:6">
      <c r="A40" s="751"/>
      <c r="B40" s="78" t="s">
        <v>300</v>
      </c>
      <c r="C40" s="336" t="s">
        <v>299</v>
      </c>
      <c r="D40" s="336" t="s">
        <v>553</v>
      </c>
      <c r="E40" s="336" t="s">
        <v>426</v>
      </c>
      <c r="F40" s="640"/>
    </row>
    <row r="41" spans="1:6" ht="17.25" thickBot="1">
      <c r="A41" s="751"/>
      <c r="B41" s="79" t="s">
        <v>301</v>
      </c>
      <c r="C41" s="342" t="s">
        <v>299</v>
      </c>
      <c r="D41" s="344" t="s">
        <v>554</v>
      </c>
      <c r="E41" s="344" t="s">
        <v>302</v>
      </c>
      <c r="F41" s="344"/>
    </row>
    <row r="42" spans="1:6" s="138" customFormat="1" ht="19.5">
      <c r="A42" s="751"/>
      <c r="B42" s="322" t="s">
        <v>427</v>
      </c>
      <c r="C42" s="369" t="s">
        <v>299</v>
      </c>
      <c r="D42" s="335" t="s">
        <v>555</v>
      </c>
      <c r="E42" s="335" t="s">
        <v>428</v>
      </c>
      <c r="F42" s="640" t="s">
        <v>303</v>
      </c>
    </row>
    <row r="43" spans="1:6" s="138" customFormat="1">
      <c r="A43" s="751"/>
      <c r="B43" s="78" t="s">
        <v>304</v>
      </c>
      <c r="C43" s="188" t="s">
        <v>299</v>
      </c>
      <c r="D43" s="336" t="s">
        <v>556</v>
      </c>
      <c r="E43" s="336" t="s">
        <v>305</v>
      </c>
      <c r="F43" s="640"/>
    </row>
    <row r="44" spans="1:6" s="138" customFormat="1">
      <c r="A44" s="751"/>
      <c r="B44" s="78" t="s">
        <v>306</v>
      </c>
      <c r="C44" s="188" t="s">
        <v>299</v>
      </c>
      <c r="D44" s="336" t="s">
        <v>307</v>
      </c>
      <c r="E44" s="336" t="s">
        <v>307</v>
      </c>
      <c r="F44" s="640"/>
    </row>
    <row r="45" spans="1:6" s="138" customFormat="1" ht="17.25" thickBot="1">
      <c r="A45" s="751"/>
      <c r="B45" s="370" t="s">
        <v>308</v>
      </c>
      <c r="C45" s="371" t="s">
        <v>299</v>
      </c>
      <c r="D45" s="353" t="s">
        <v>309</v>
      </c>
      <c r="E45" s="353" t="s">
        <v>309</v>
      </c>
      <c r="F45" s="353"/>
    </row>
    <row r="46" spans="1:6">
      <c r="A46" s="751"/>
      <c r="B46" s="322" t="s">
        <v>310</v>
      </c>
      <c r="C46" s="335" t="s">
        <v>257</v>
      </c>
      <c r="D46" s="335">
        <v>3</v>
      </c>
      <c r="E46" s="335">
        <v>3</v>
      </c>
      <c r="F46" s="335">
        <v>19</v>
      </c>
    </row>
    <row r="47" spans="1:6" ht="11.25" customHeight="1">
      <c r="A47" s="751"/>
      <c r="B47" s="321" t="s">
        <v>39</v>
      </c>
      <c r="C47" s="336"/>
      <c r="D47" s="336"/>
      <c r="E47" s="336"/>
      <c r="F47" s="336"/>
    </row>
    <row r="48" spans="1:6">
      <c r="A48" s="751"/>
      <c r="B48" s="78" t="s">
        <v>311</v>
      </c>
      <c r="C48" s="336" t="s">
        <v>257</v>
      </c>
      <c r="D48" s="336">
        <v>1</v>
      </c>
      <c r="E48" s="336">
        <v>1</v>
      </c>
      <c r="F48" s="755" t="s">
        <v>312</v>
      </c>
    </row>
    <row r="49" spans="1:6" ht="19.5">
      <c r="A49" s="751"/>
      <c r="B49" s="78" t="s">
        <v>429</v>
      </c>
      <c r="C49" s="336" t="s">
        <v>257</v>
      </c>
      <c r="D49" s="336">
        <v>1</v>
      </c>
      <c r="E49" s="336">
        <v>1</v>
      </c>
      <c r="F49" s="755"/>
    </row>
    <row r="50" spans="1:6" ht="17.25" thickBot="1">
      <c r="A50" s="751"/>
      <c r="B50" s="79" t="s">
        <v>313</v>
      </c>
      <c r="C50" s="342" t="s">
        <v>257</v>
      </c>
      <c r="D50" s="342">
        <v>1</v>
      </c>
      <c r="E50" s="342">
        <v>1</v>
      </c>
      <c r="F50" s="756"/>
    </row>
    <row r="51" spans="1:6" ht="17.25" thickBot="1">
      <c r="A51" s="751"/>
      <c r="B51" s="333" t="s">
        <v>314</v>
      </c>
      <c r="C51" s="372" t="s">
        <v>315</v>
      </c>
      <c r="D51" s="373">
        <v>1</v>
      </c>
      <c r="E51" s="373">
        <v>1</v>
      </c>
      <c r="F51" s="644"/>
    </row>
    <row r="52" spans="1:6" ht="17.25" thickBot="1">
      <c r="A52" s="751"/>
      <c r="B52" s="323" t="s">
        <v>316</v>
      </c>
      <c r="C52" s="363" t="s">
        <v>257</v>
      </c>
      <c r="D52" s="363">
        <v>1</v>
      </c>
      <c r="E52" s="363">
        <v>1</v>
      </c>
      <c r="F52" s="363">
        <v>2</v>
      </c>
    </row>
    <row r="53" spans="1:6" ht="17.25" thickBot="1">
      <c r="A53" s="751"/>
      <c r="B53" s="323" t="s">
        <v>317</v>
      </c>
      <c r="C53" s="363" t="s">
        <v>257</v>
      </c>
      <c r="D53" s="363">
        <v>1</v>
      </c>
      <c r="E53" s="363">
        <v>1</v>
      </c>
      <c r="F53" s="336"/>
    </row>
    <row r="54" spans="1:6" ht="17.25" thickBot="1">
      <c r="A54" s="751"/>
      <c r="B54" s="322" t="s">
        <v>318</v>
      </c>
      <c r="C54" s="335" t="s">
        <v>257</v>
      </c>
      <c r="D54" s="335">
        <v>1</v>
      </c>
      <c r="E54" s="335">
        <v>1</v>
      </c>
      <c r="F54" s="363"/>
    </row>
    <row r="55" spans="1:6" s="140" customFormat="1" ht="50.25" thickBot="1">
      <c r="A55" s="753"/>
      <c r="B55" s="374" t="s">
        <v>319</v>
      </c>
      <c r="C55" s="375" t="s">
        <v>257</v>
      </c>
      <c r="D55" s="376">
        <v>1</v>
      </c>
      <c r="E55" s="376">
        <v>1</v>
      </c>
      <c r="F55" s="645"/>
    </row>
    <row r="56" spans="1:6" ht="17.25" customHeight="1">
      <c r="A56" s="754" t="s">
        <v>320</v>
      </c>
      <c r="B56" s="334" t="s">
        <v>321</v>
      </c>
      <c r="C56" s="369" t="s">
        <v>257</v>
      </c>
      <c r="D56" s="376">
        <v>16</v>
      </c>
      <c r="E56" s="376">
        <v>16</v>
      </c>
      <c r="F56" s="376">
        <v>61</v>
      </c>
    </row>
    <row r="57" spans="1:6" ht="19.5">
      <c r="A57" s="751"/>
      <c r="B57" s="377" t="s">
        <v>430</v>
      </c>
      <c r="C57" s="188" t="s">
        <v>262</v>
      </c>
      <c r="D57" s="351" t="s">
        <v>557</v>
      </c>
      <c r="E57" s="351" t="s">
        <v>431</v>
      </c>
      <c r="F57" s="261" t="s">
        <v>560</v>
      </c>
    </row>
    <row r="58" spans="1:6" ht="18.75" customHeight="1">
      <c r="A58" s="751"/>
      <c r="B58" s="378" t="s">
        <v>322</v>
      </c>
      <c r="C58" s="371" t="s">
        <v>323</v>
      </c>
      <c r="D58" s="261" t="s">
        <v>324</v>
      </c>
      <c r="E58" s="261" t="s">
        <v>324</v>
      </c>
      <c r="F58" s="261">
        <v>1</v>
      </c>
    </row>
    <row r="59" spans="1:6">
      <c r="A59" s="751"/>
      <c r="B59" s="379" t="s">
        <v>325</v>
      </c>
      <c r="C59" s="371" t="s">
        <v>257</v>
      </c>
      <c r="D59" s="261">
        <v>1</v>
      </c>
      <c r="E59" s="261">
        <v>1</v>
      </c>
      <c r="F59" s="261"/>
    </row>
    <row r="60" spans="1:6" ht="16.5" customHeight="1">
      <c r="A60" s="751"/>
      <c r="B60" s="379" t="s">
        <v>326</v>
      </c>
      <c r="C60" s="371" t="s">
        <v>257</v>
      </c>
      <c r="D60" s="261">
        <v>1</v>
      </c>
      <c r="E60" s="261">
        <v>1</v>
      </c>
      <c r="F60" s="261">
        <v>26</v>
      </c>
    </row>
    <row r="61" spans="1:6">
      <c r="A61" s="751"/>
      <c r="B61" s="380" t="s">
        <v>327</v>
      </c>
      <c r="C61" s="371" t="s">
        <v>257</v>
      </c>
      <c r="D61" s="261">
        <v>1</v>
      </c>
      <c r="E61" s="261">
        <v>1</v>
      </c>
      <c r="F61" s="261"/>
    </row>
    <row r="62" spans="1:6">
      <c r="A62" s="751"/>
      <c r="B62" s="380" t="s">
        <v>328</v>
      </c>
      <c r="C62" s="371" t="s">
        <v>257</v>
      </c>
      <c r="D62" s="261">
        <v>9</v>
      </c>
      <c r="E62" s="261">
        <v>9</v>
      </c>
      <c r="F62" s="261"/>
    </row>
    <row r="63" spans="1:6" ht="33">
      <c r="A63" s="751"/>
      <c r="B63" s="354" t="s">
        <v>329</v>
      </c>
      <c r="C63" s="371" t="s">
        <v>257</v>
      </c>
      <c r="D63" s="261">
        <v>1</v>
      </c>
      <c r="E63" s="261">
        <v>1</v>
      </c>
      <c r="F63" s="261"/>
    </row>
    <row r="64" spans="1:6">
      <c r="A64" s="751"/>
      <c r="B64" s="381" t="s">
        <v>330</v>
      </c>
      <c r="C64" s="371" t="s">
        <v>257</v>
      </c>
      <c r="D64" s="261">
        <v>1</v>
      </c>
      <c r="E64" s="261">
        <v>1</v>
      </c>
      <c r="F64" s="261"/>
    </row>
    <row r="65" spans="1:6" ht="19.5">
      <c r="A65" s="751"/>
      <c r="B65" s="381" t="s">
        <v>432</v>
      </c>
      <c r="C65" s="371" t="s">
        <v>257</v>
      </c>
      <c r="D65" s="261">
        <v>1</v>
      </c>
      <c r="E65" s="261">
        <v>0</v>
      </c>
      <c r="F65" s="261"/>
    </row>
    <row r="66" spans="1:6">
      <c r="A66" s="751"/>
      <c r="B66" s="381" t="s">
        <v>331</v>
      </c>
      <c r="C66" s="371" t="s">
        <v>257</v>
      </c>
      <c r="D66" s="261">
        <v>1</v>
      </c>
      <c r="E66" s="261">
        <v>1</v>
      </c>
      <c r="F66" s="261"/>
    </row>
    <row r="67" spans="1:6">
      <c r="A67" s="751"/>
      <c r="B67" s="354" t="s">
        <v>332</v>
      </c>
      <c r="C67" s="371"/>
      <c r="D67" s="261" t="s">
        <v>333</v>
      </c>
      <c r="E67" s="261" t="s">
        <v>333</v>
      </c>
      <c r="F67" s="261">
        <v>1</v>
      </c>
    </row>
    <row r="68" spans="1:6">
      <c r="A68" s="751"/>
      <c r="B68" s="382" t="s">
        <v>334</v>
      </c>
      <c r="C68" s="371" t="s">
        <v>257</v>
      </c>
      <c r="D68" s="261">
        <v>1</v>
      </c>
      <c r="E68" s="261">
        <v>1</v>
      </c>
      <c r="F68" s="261"/>
    </row>
    <row r="69" spans="1:6" ht="33.75" thickBot="1">
      <c r="A69" s="751"/>
      <c r="B69" s="383" t="s">
        <v>335</v>
      </c>
      <c r="C69" s="371" t="s">
        <v>257</v>
      </c>
      <c r="D69" s="384" t="s">
        <v>336</v>
      </c>
      <c r="E69" s="384" t="s">
        <v>336</v>
      </c>
      <c r="F69" s="261"/>
    </row>
    <row r="70" spans="1:6">
      <c r="A70" s="754" t="s">
        <v>337</v>
      </c>
      <c r="B70" s="385" t="s">
        <v>338</v>
      </c>
      <c r="C70" s="335" t="s">
        <v>257</v>
      </c>
      <c r="D70" s="335" t="s">
        <v>339</v>
      </c>
      <c r="E70" s="335" t="s">
        <v>339</v>
      </c>
      <c r="F70" s="335">
        <v>45</v>
      </c>
    </row>
    <row r="71" spans="1:6">
      <c r="A71" s="751"/>
      <c r="B71" s="321" t="s">
        <v>340</v>
      </c>
      <c r="C71" s="336"/>
      <c r="D71" s="336">
        <v>17</v>
      </c>
      <c r="E71" s="336">
        <v>17</v>
      </c>
      <c r="F71" s="336"/>
    </row>
    <row r="72" spans="1:6">
      <c r="A72" s="751"/>
      <c r="B72" s="321" t="s">
        <v>341</v>
      </c>
      <c r="C72" s="336" t="s">
        <v>315</v>
      </c>
      <c r="D72" s="336">
        <v>3</v>
      </c>
      <c r="E72" s="336">
        <v>3</v>
      </c>
      <c r="F72" s="336">
        <v>1</v>
      </c>
    </row>
    <row r="73" spans="1:6">
      <c r="A73" s="751"/>
      <c r="B73" s="386" t="s">
        <v>342</v>
      </c>
      <c r="C73" s="336" t="s">
        <v>315</v>
      </c>
      <c r="D73" s="336">
        <v>4</v>
      </c>
      <c r="E73" s="336">
        <v>4</v>
      </c>
      <c r="F73" s="336"/>
    </row>
    <row r="74" spans="1:6" ht="17.25" customHeight="1">
      <c r="A74" s="751"/>
      <c r="B74" s="321" t="s">
        <v>433</v>
      </c>
      <c r="C74" s="336" t="s">
        <v>315</v>
      </c>
      <c r="D74" s="336">
        <v>1</v>
      </c>
      <c r="E74" s="336">
        <v>1</v>
      </c>
      <c r="F74" s="336"/>
    </row>
    <row r="75" spans="1:6">
      <c r="A75" s="751"/>
      <c r="B75" s="321" t="s">
        <v>343</v>
      </c>
      <c r="C75" s="336" t="s">
        <v>315</v>
      </c>
      <c r="D75" s="336">
        <v>1</v>
      </c>
      <c r="E75" s="336">
        <v>1</v>
      </c>
      <c r="F75" s="336"/>
    </row>
    <row r="76" spans="1:6" ht="15.75" customHeight="1" thickBot="1">
      <c r="A76" s="751"/>
      <c r="B76" s="387" t="s">
        <v>344</v>
      </c>
      <c r="C76" s="336" t="s">
        <v>315</v>
      </c>
      <c r="D76" s="336">
        <v>8</v>
      </c>
      <c r="E76" s="336">
        <v>8</v>
      </c>
      <c r="F76" s="336"/>
    </row>
    <row r="77" spans="1:6" ht="19.5">
      <c r="A77" s="751"/>
      <c r="B77" s="385" t="s">
        <v>345</v>
      </c>
      <c r="C77" s="335" t="s">
        <v>315</v>
      </c>
      <c r="D77" s="335">
        <v>9</v>
      </c>
      <c r="E77" s="335">
        <v>9</v>
      </c>
      <c r="F77" s="335">
        <v>2</v>
      </c>
    </row>
    <row r="78" spans="1:6" ht="19.5" customHeight="1" thickBot="1">
      <c r="A78" s="751"/>
      <c r="B78" s="321" t="s">
        <v>346</v>
      </c>
      <c r="C78" s="336" t="s">
        <v>36</v>
      </c>
      <c r="D78" s="331">
        <v>6632</v>
      </c>
      <c r="E78" s="331">
        <v>6497</v>
      </c>
      <c r="F78" s="331">
        <v>6815</v>
      </c>
    </row>
    <row r="79" spans="1:6" ht="26.25" customHeight="1">
      <c r="A79" s="757" t="s">
        <v>50</v>
      </c>
      <c r="B79" s="388" t="s">
        <v>347</v>
      </c>
      <c r="C79" s="389" t="s">
        <v>257</v>
      </c>
      <c r="D79" s="390">
        <v>2</v>
      </c>
      <c r="E79" s="389">
        <v>2</v>
      </c>
      <c r="F79" s="390">
        <v>1</v>
      </c>
    </row>
    <row r="80" spans="1:6" ht="24" customHeight="1" thickBot="1">
      <c r="A80" s="758"/>
      <c r="B80" s="391" t="s">
        <v>348</v>
      </c>
      <c r="C80" s="392" t="s">
        <v>257</v>
      </c>
      <c r="D80" s="393">
        <v>1</v>
      </c>
      <c r="E80" s="392">
        <v>1</v>
      </c>
      <c r="F80" s="393"/>
    </row>
    <row r="81" spans="2:6" ht="37.5" customHeight="1">
      <c r="B81" s="742" t="s">
        <v>434</v>
      </c>
      <c r="C81" s="742"/>
      <c r="D81" s="742"/>
      <c r="E81" s="742"/>
      <c r="F81" s="742"/>
    </row>
    <row r="82" spans="2:6" ht="37.5" customHeight="1">
      <c r="B82" s="740" t="s">
        <v>435</v>
      </c>
      <c r="C82" s="740"/>
      <c r="D82" s="740"/>
      <c r="E82" s="740"/>
      <c r="F82" s="740"/>
    </row>
    <row r="83" spans="2:6" ht="34.5" customHeight="1">
      <c r="B83" s="740" t="s">
        <v>436</v>
      </c>
      <c r="C83" s="740"/>
      <c r="D83" s="740"/>
      <c r="E83" s="740"/>
      <c r="F83" s="740"/>
    </row>
    <row r="84" spans="2:6" ht="24.95" customHeight="1">
      <c r="B84" s="741" t="s">
        <v>437</v>
      </c>
      <c r="C84" s="740"/>
      <c r="D84" s="740"/>
      <c r="E84" s="740"/>
      <c r="F84" s="740"/>
    </row>
    <row r="85" spans="2:6" ht="24.95" customHeight="1">
      <c r="B85" s="742" t="s">
        <v>438</v>
      </c>
      <c r="C85" s="742"/>
      <c r="D85" s="742"/>
      <c r="E85" s="742"/>
      <c r="F85" s="742"/>
    </row>
    <row r="86" spans="2:6" ht="24.95" customHeight="1">
      <c r="B86" s="742" t="s">
        <v>439</v>
      </c>
      <c r="C86" s="742"/>
      <c r="D86" s="742"/>
      <c r="E86" s="742"/>
      <c r="F86" s="742"/>
    </row>
  </sheetData>
  <mergeCells count="17">
    <mergeCell ref="B81:F81"/>
    <mergeCell ref="B1:F1"/>
    <mergeCell ref="E2:F2"/>
    <mergeCell ref="A3:A4"/>
    <mergeCell ref="B3:B4"/>
    <mergeCell ref="C3:E3"/>
    <mergeCell ref="A5:A38"/>
    <mergeCell ref="A39:A55"/>
    <mergeCell ref="F48:F50"/>
    <mergeCell ref="A56:A69"/>
    <mergeCell ref="A70:A78"/>
    <mergeCell ref="A79:A80"/>
    <mergeCell ref="B82:F82"/>
    <mergeCell ref="B83:F83"/>
    <mergeCell ref="B84:F84"/>
    <mergeCell ref="B85:F85"/>
    <mergeCell ref="B86:F86"/>
  </mergeCells>
  <printOptions horizontalCentered="1"/>
  <pageMargins left="0.31496062992125984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0"/>
  <sheetViews>
    <sheetView workbookViewId="0">
      <selection activeCell="A2" sqref="A2:M2"/>
    </sheetView>
  </sheetViews>
  <sheetFormatPr defaultRowHeight="12.75"/>
  <cols>
    <col min="1" max="1" width="17.140625" style="13" customWidth="1"/>
    <col min="2" max="2" width="14.28515625" style="13" customWidth="1"/>
    <col min="3" max="12" width="7.7109375" style="13" customWidth="1"/>
    <col min="13" max="13" width="10.28515625" style="13" customWidth="1"/>
    <col min="14" max="14" width="12.42578125" style="13" bestFit="1" customWidth="1"/>
    <col min="15" max="15" width="12.42578125" style="13" customWidth="1"/>
    <col min="16" max="256" width="9.140625" style="13"/>
    <col min="257" max="257" width="17.140625" style="13" customWidth="1"/>
    <col min="258" max="258" width="14.28515625" style="13" customWidth="1"/>
    <col min="259" max="268" width="7.7109375" style="13" customWidth="1"/>
    <col min="269" max="269" width="10.28515625" style="13" customWidth="1"/>
    <col min="270" max="270" width="12.42578125" style="13" bestFit="1" customWidth="1"/>
    <col min="271" max="271" width="12.42578125" style="13" customWidth="1"/>
    <col min="272" max="512" width="9.140625" style="13"/>
    <col min="513" max="513" width="17.140625" style="13" customWidth="1"/>
    <col min="514" max="514" width="14.28515625" style="13" customWidth="1"/>
    <col min="515" max="524" width="7.7109375" style="13" customWidth="1"/>
    <col min="525" max="525" width="10.28515625" style="13" customWidth="1"/>
    <col min="526" max="526" width="12.42578125" style="13" bestFit="1" customWidth="1"/>
    <col min="527" max="527" width="12.42578125" style="13" customWidth="1"/>
    <col min="528" max="768" width="9.140625" style="13"/>
    <col min="769" max="769" width="17.140625" style="13" customWidth="1"/>
    <col min="770" max="770" width="14.28515625" style="13" customWidth="1"/>
    <col min="771" max="780" width="7.7109375" style="13" customWidth="1"/>
    <col min="781" max="781" width="10.28515625" style="13" customWidth="1"/>
    <col min="782" max="782" width="12.42578125" style="13" bestFit="1" customWidth="1"/>
    <col min="783" max="783" width="12.42578125" style="13" customWidth="1"/>
    <col min="784" max="1024" width="9.140625" style="13"/>
    <col min="1025" max="1025" width="17.140625" style="13" customWidth="1"/>
    <col min="1026" max="1026" width="14.28515625" style="13" customWidth="1"/>
    <col min="1027" max="1036" width="7.7109375" style="13" customWidth="1"/>
    <col min="1037" max="1037" width="10.28515625" style="13" customWidth="1"/>
    <col min="1038" max="1038" width="12.42578125" style="13" bestFit="1" customWidth="1"/>
    <col min="1039" max="1039" width="12.42578125" style="13" customWidth="1"/>
    <col min="1040" max="1280" width="9.140625" style="13"/>
    <col min="1281" max="1281" width="17.140625" style="13" customWidth="1"/>
    <col min="1282" max="1282" width="14.28515625" style="13" customWidth="1"/>
    <col min="1283" max="1292" width="7.7109375" style="13" customWidth="1"/>
    <col min="1293" max="1293" width="10.28515625" style="13" customWidth="1"/>
    <col min="1294" max="1294" width="12.42578125" style="13" bestFit="1" customWidth="1"/>
    <col min="1295" max="1295" width="12.42578125" style="13" customWidth="1"/>
    <col min="1296" max="1536" width="9.140625" style="13"/>
    <col min="1537" max="1537" width="17.140625" style="13" customWidth="1"/>
    <col min="1538" max="1538" width="14.28515625" style="13" customWidth="1"/>
    <col min="1539" max="1548" width="7.7109375" style="13" customWidth="1"/>
    <col min="1549" max="1549" width="10.28515625" style="13" customWidth="1"/>
    <col min="1550" max="1550" width="12.42578125" style="13" bestFit="1" customWidth="1"/>
    <col min="1551" max="1551" width="12.42578125" style="13" customWidth="1"/>
    <col min="1552" max="1792" width="9.140625" style="13"/>
    <col min="1793" max="1793" width="17.140625" style="13" customWidth="1"/>
    <col min="1794" max="1794" width="14.28515625" style="13" customWidth="1"/>
    <col min="1795" max="1804" width="7.7109375" style="13" customWidth="1"/>
    <col min="1805" max="1805" width="10.28515625" style="13" customWidth="1"/>
    <col min="1806" max="1806" width="12.42578125" style="13" bestFit="1" customWidth="1"/>
    <col min="1807" max="1807" width="12.42578125" style="13" customWidth="1"/>
    <col min="1808" max="2048" width="9.140625" style="13"/>
    <col min="2049" max="2049" width="17.140625" style="13" customWidth="1"/>
    <col min="2050" max="2050" width="14.28515625" style="13" customWidth="1"/>
    <col min="2051" max="2060" width="7.7109375" style="13" customWidth="1"/>
    <col min="2061" max="2061" width="10.28515625" style="13" customWidth="1"/>
    <col min="2062" max="2062" width="12.42578125" style="13" bestFit="1" customWidth="1"/>
    <col min="2063" max="2063" width="12.42578125" style="13" customWidth="1"/>
    <col min="2064" max="2304" width="9.140625" style="13"/>
    <col min="2305" max="2305" width="17.140625" style="13" customWidth="1"/>
    <col min="2306" max="2306" width="14.28515625" style="13" customWidth="1"/>
    <col min="2307" max="2316" width="7.7109375" style="13" customWidth="1"/>
    <col min="2317" max="2317" width="10.28515625" style="13" customWidth="1"/>
    <col min="2318" max="2318" width="12.42578125" style="13" bestFit="1" customWidth="1"/>
    <col min="2319" max="2319" width="12.42578125" style="13" customWidth="1"/>
    <col min="2320" max="2560" width="9.140625" style="13"/>
    <col min="2561" max="2561" width="17.140625" style="13" customWidth="1"/>
    <col min="2562" max="2562" width="14.28515625" style="13" customWidth="1"/>
    <col min="2563" max="2572" width="7.7109375" style="13" customWidth="1"/>
    <col min="2573" max="2573" width="10.28515625" style="13" customWidth="1"/>
    <col min="2574" max="2574" width="12.42578125" style="13" bestFit="1" customWidth="1"/>
    <col min="2575" max="2575" width="12.42578125" style="13" customWidth="1"/>
    <col min="2576" max="2816" width="9.140625" style="13"/>
    <col min="2817" max="2817" width="17.140625" style="13" customWidth="1"/>
    <col min="2818" max="2818" width="14.28515625" style="13" customWidth="1"/>
    <col min="2819" max="2828" width="7.7109375" style="13" customWidth="1"/>
    <col min="2829" max="2829" width="10.28515625" style="13" customWidth="1"/>
    <col min="2830" max="2830" width="12.42578125" style="13" bestFit="1" customWidth="1"/>
    <col min="2831" max="2831" width="12.42578125" style="13" customWidth="1"/>
    <col min="2832" max="3072" width="9.140625" style="13"/>
    <col min="3073" max="3073" width="17.140625" style="13" customWidth="1"/>
    <col min="3074" max="3074" width="14.28515625" style="13" customWidth="1"/>
    <col min="3075" max="3084" width="7.7109375" style="13" customWidth="1"/>
    <col min="3085" max="3085" width="10.28515625" style="13" customWidth="1"/>
    <col min="3086" max="3086" width="12.42578125" style="13" bestFit="1" customWidth="1"/>
    <col min="3087" max="3087" width="12.42578125" style="13" customWidth="1"/>
    <col min="3088" max="3328" width="9.140625" style="13"/>
    <col min="3329" max="3329" width="17.140625" style="13" customWidth="1"/>
    <col min="3330" max="3330" width="14.28515625" style="13" customWidth="1"/>
    <col min="3331" max="3340" width="7.7109375" style="13" customWidth="1"/>
    <col min="3341" max="3341" width="10.28515625" style="13" customWidth="1"/>
    <col min="3342" max="3342" width="12.42578125" style="13" bestFit="1" customWidth="1"/>
    <col min="3343" max="3343" width="12.42578125" style="13" customWidth="1"/>
    <col min="3344" max="3584" width="9.140625" style="13"/>
    <col min="3585" max="3585" width="17.140625" style="13" customWidth="1"/>
    <col min="3586" max="3586" width="14.28515625" style="13" customWidth="1"/>
    <col min="3587" max="3596" width="7.7109375" style="13" customWidth="1"/>
    <col min="3597" max="3597" width="10.28515625" style="13" customWidth="1"/>
    <col min="3598" max="3598" width="12.42578125" style="13" bestFit="1" customWidth="1"/>
    <col min="3599" max="3599" width="12.42578125" style="13" customWidth="1"/>
    <col min="3600" max="3840" width="9.140625" style="13"/>
    <col min="3841" max="3841" width="17.140625" style="13" customWidth="1"/>
    <col min="3842" max="3842" width="14.28515625" style="13" customWidth="1"/>
    <col min="3843" max="3852" width="7.7109375" style="13" customWidth="1"/>
    <col min="3853" max="3853" width="10.28515625" style="13" customWidth="1"/>
    <col min="3854" max="3854" width="12.42578125" style="13" bestFit="1" customWidth="1"/>
    <col min="3855" max="3855" width="12.42578125" style="13" customWidth="1"/>
    <col min="3856" max="4096" width="9.140625" style="13"/>
    <col min="4097" max="4097" width="17.140625" style="13" customWidth="1"/>
    <col min="4098" max="4098" width="14.28515625" style="13" customWidth="1"/>
    <col min="4099" max="4108" width="7.7109375" style="13" customWidth="1"/>
    <col min="4109" max="4109" width="10.28515625" style="13" customWidth="1"/>
    <col min="4110" max="4110" width="12.42578125" style="13" bestFit="1" customWidth="1"/>
    <col min="4111" max="4111" width="12.42578125" style="13" customWidth="1"/>
    <col min="4112" max="4352" width="9.140625" style="13"/>
    <col min="4353" max="4353" width="17.140625" style="13" customWidth="1"/>
    <col min="4354" max="4354" width="14.28515625" style="13" customWidth="1"/>
    <col min="4355" max="4364" width="7.7109375" style="13" customWidth="1"/>
    <col min="4365" max="4365" width="10.28515625" style="13" customWidth="1"/>
    <col min="4366" max="4366" width="12.42578125" style="13" bestFit="1" customWidth="1"/>
    <col min="4367" max="4367" width="12.42578125" style="13" customWidth="1"/>
    <col min="4368" max="4608" width="9.140625" style="13"/>
    <col min="4609" max="4609" width="17.140625" style="13" customWidth="1"/>
    <col min="4610" max="4610" width="14.28515625" style="13" customWidth="1"/>
    <col min="4611" max="4620" width="7.7109375" style="13" customWidth="1"/>
    <col min="4621" max="4621" width="10.28515625" style="13" customWidth="1"/>
    <col min="4622" max="4622" width="12.42578125" style="13" bestFit="1" customWidth="1"/>
    <col min="4623" max="4623" width="12.42578125" style="13" customWidth="1"/>
    <col min="4624" max="4864" width="9.140625" style="13"/>
    <col min="4865" max="4865" width="17.140625" style="13" customWidth="1"/>
    <col min="4866" max="4866" width="14.28515625" style="13" customWidth="1"/>
    <col min="4867" max="4876" width="7.7109375" style="13" customWidth="1"/>
    <col min="4877" max="4877" width="10.28515625" style="13" customWidth="1"/>
    <col min="4878" max="4878" width="12.42578125" style="13" bestFit="1" customWidth="1"/>
    <col min="4879" max="4879" width="12.42578125" style="13" customWidth="1"/>
    <col min="4880" max="5120" width="9.140625" style="13"/>
    <col min="5121" max="5121" width="17.140625" style="13" customWidth="1"/>
    <col min="5122" max="5122" width="14.28515625" style="13" customWidth="1"/>
    <col min="5123" max="5132" width="7.7109375" style="13" customWidth="1"/>
    <col min="5133" max="5133" width="10.28515625" style="13" customWidth="1"/>
    <col min="5134" max="5134" width="12.42578125" style="13" bestFit="1" customWidth="1"/>
    <col min="5135" max="5135" width="12.42578125" style="13" customWidth="1"/>
    <col min="5136" max="5376" width="9.140625" style="13"/>
    <col min="5377" max="5377" width="17.140625" style="13" customWidth="1"/>
    <col min="5378" max="5378" width="14.28515625" style="13" customWidth="1"/>
    <col min="5379" max="5388" width="7.7109375" style="13" customWidth="1"/>
    <col min="5389" max="5389" width="10.28515625" style="13" customWidth="1"/>
    <col min="5390" max="5390" width="12.42578125" style="13" bestFit="1" customWidth="1"/>
    <col min="5391" max="5391" width="12.42578125" style="13" customWidth="1"/>
    <col min="5392" max="5632" width="9.140625" style="13"/>
    <col min="5633" max="5633" width="17.140625" style="13" customWidth="1"/>
    <col min="5634" max="5634" width="14.28515625" style="13" customWidth="1"/>
    <col min="5635" max="5644" width="7.7109375" style="13" customWidth="1"/>
    <col min="5645" max="5645" width="10.28515625" style="13" customWidth="1"/>
    <col min="5646" max="5646" width="12.42578125" style="13" bestFit="1" customWidth="1"/>
    <col min="5647" max="5647" width="12.42578125" style="13" customWidth="1"/>
    <col min="5648" max="5888" width="9.140625" style="13"/>
    <col min="5889" max="5889" width="17.140625" style="13" customWidth="1"/>
    <col min="5890" max="5890" width="14.28515625" style="13" customWidth="1"/>
    <col min="5891" max="5900" width="7.7109375" style="13" customWidth="1"/>
    <col min="5901" max="5901" width="10.28515625" style="13" customWidth="1"/>
    <col min="5902" max="5902" width="12.42578125" style="13" bestFit="1" customWidth="1"/>
    <col min="5903" max="5903" width="12.42578125" style="13" customWidth="1"/>
    <col min="5904" max="6144" width="9.140625" style="13"/>
    <col min="6145" max="6145" width="17.140625" style="13" customWidth="1"/>
    <col min="6146" max="6146" width="14.28515625" style="13" customWidth="1"/>
    <col min="6147" max="6156" width="7.7109375" style="13" customWidth="1"/>
    <col min="6157" max="6157" width="10.28515625" style="13" customWidth="1"/>
    <col min="6158" max="6158" width="12.42578125" style="13" bestFit="1" customWidth="1"/>
    <col min="6159" max="6159" width="12.42578125" style="13" customWidth="1"/>
    <col min="6160" max="6400" width="9.140625" style="13"/>
    <col min="6401" max="6401" width="17.140625" style="13" customWidth="1"/>
    <col min="6402" max="6402" width="14.28515625" style="13" customWidth="1"/>
    <col min="6403" max="6412" width="7.7109375" style="13" customWidth="1"/>
    <col min="6413" max="6413" width="10.28515625" style="13" customWidth="1"/>
    <col min="6414" max="6414" width="12.42578125" style="13" bestFit="1" customWidth="1"/>
    <col min="6415" max="6415" width="12.42578125" style="13" customWidth="1"/>
    <col min="6416" max="6656" width="9.140625" style="13"/>
    <col min="6657" max="6657" width="17.140625" style="13" customWidth="1"/>
    <col min="6658" max="6658" width="14.28515625" style="13" customWidth="1"/>
    <col min="6659" max="6668" width="7.7109375" style="13" customWidth="1"/>
    <col min="6669" max="6669" width="10.28515625" style="13" customWidth="1"/>
    <col min="6670" max="6670" width="12.42578125" style="13" bestFit="1" customWidth="1"/>
    <col min="6671" max="6671" width="12.42578125" style="13" customWidth="1"/>
    <col min="6672" max="6912" width="9.140625" style="13"/>
    <col min="6913" max="6913" width="17.140625" style="13" customWidth="1"/>
    <col min="6914" max="6914" width="14.28515625" style="13" customWidth="1"/>
    <col min="6915" max="6924" width="7.7109375" style="13" customWidth="1"/>
    <col min="6925" max="6925" width="10.28515625" style="13" customWidth="1"/>
    <col min="6926" max="6926" width="12.42578125" style="13" bestFit="1" customWidth="1"/>
    <col min="6927" max="6927" width="12.42578125" style="13" customWidth="1"/>
    <col min="6928" max="7168" width="9.140625" style="13"/>
    <col min="7169" max="7169" width="17.140625" style="13" customWidth="1"/>
    <col min="7170" max="7170" width="14.28515625" style="13" customWidth="1"/>
    <col min="7171" max="7180" width="7.7109375" style="13" customWidth="1"/>
    <col min="7181" max="7181" width="10.28515625" style="13" customWidth="1"/>
    <col min="7182" max="7182" width="12.42578125" style="13" bestFit="1" customWidth="1"/>
    <col min="7183" max="7183" width="12.42578125" style="13" customWidth="1"/>
    <col min="7184" max="7424" width="9.140625" style="13"/>
    <col min="7425" max="7425" width="17.140625" style="13" customWidth="1"/>
    <col min="7426" max="7426" width="14.28515625" style="13" customWidth="1"/>
    <col min="7427" max="7436" width="7.7109375" style="13" customWidth="1"/>
    <col min="7437" max="7437" width="10.28515625" style="13" customWidth="1"/>
    <col min="7438" max="7438" width="12.42578125" style="13" bestFit="1" customWidth="1"/>
    <col min="7439" max="7439" width="12.42578125" style="13" customWidth="1"/>
    <col min="7440" max="7680" width="9.140625" style="13"/>
    <col min="7681" max="7681" width="17.140625" style="13" customWidth="1"/>
    <col min="7682" max="7682" width="14.28515625" style="13" customWidth="1"/>
    <col min="7683" max="7692" width="7.7109375" style="13" customWidth="1"/>
    <col min="7693" max="7693" width="10.28515625" style="13" customWidth="1"/>
    <col min="7694" max="7694" width="12.42578125" style="13" bestFit="1" customWidth="1"/>
    <col min="7695" max="7695" width="12.42578125" style="13" customWidth="1"/>
    <col min="7696" max="7936" width="9.140625" style="13"/>
    <col min="7937" max="7937" width="17.140625" style="13" customWidth="1"/>
    <col min="7938" max="7938" width="14.28515625" style="13" customWidth="1"/>
    <col min="7939" max="7948" width="7.7109375" style="13" customWidth="1"/>
    <col min="7949" max="7949" width="10.28515625" style="13" customWidth="1"/>
    <col min="7950" max="7950" width="12.42578125" style="13" bestFit="1" customWidth="1"/>
    <col min="7951" max="7951" width="12.42578125" style="13" customWidth="1"/>
    <col min="7952" max="8192" width="9.140625" style="13"/>
    <col min="8193" max="8193" width="17.140625" style="13" customWidth="1"/>
    <col min="8194" max="8194" width="14.28515625" style="13" customWidth="1"/>
    <col min="8195" max="8204" width="7.7109375" style="13" customWidth="1"/>
    <col min="8205" max="8205" width="10.28515625" style="13" customWidth="1"/>
    <col min="8206" max="8206" width="12.42578125" style="13" bestFit="1" customWidth="1"/>
    <col min="8207" max="8207" width="12.42578125" style="13" customWidth="1"/>
    <col min="8208" max="8448" width="9.140625" style="13"/>
    <col min="8449" max="8449" width="17.140625" style="13" customWidth="1"/>
    <col min="8450" max="8450" width="14.28515625" style="13" customWidth="1"/>
    <col min="8451" max="8460" width="7.7109375" style="13" customWidth="1"/>
    <col min="8461" max="8461" width="10.28515625" style="13" customWidth="1"/>
    <col min="8462" max="8462" width="12.42578125" style="13" bestFit="1" customWidth="1"/>
    <col min="8463" max="8463" width="12.42578125" style="13" customWidth="1"/>
    <col min="8464" max="8704" width="9.140625" style="13"/>
    <col min="8705" max="8705" width="17.140625" style="13" customWidth="1"/>
    <col min="8706" max="8706" width="14.28515625" style="13" customWidth="1"/>
    <col min="8707" max="8716" width="7.7109375" style="13" customWidth="1"/>
    <col min="8717" max="8717" width="10.28515625" style="13" customWidth="1"/>
    <col min="8718" max="8718" width="12.42578125" style="13" bestFit="1" customWidth="1"/>
    <col min="8719" max="8719" width="12.42578125" style="13" customWidth="1"/>
    <col min="8720" max="8960" width="9.140625" style="13"/>
    <col min="8961" max="8961" width="17.140625" style="13" customWidth="1"/>
    <col min="8962" max="8962" width="14.28515625" style="13" customWidth="1"/>
    <col min="8963" max="8972" width="7.7109375" style="13" customWidth="1"/>
    <col min="8973" max="8973" width="10.28515625" style="13" customWidth="1"/>
    <col min="8974" max="8974" width="12.42578125" style="13" bestFit="1" customWidth="1"/>
    <col min="8975" max="8975" width="12.42578125" style="13" customWidth="1"/>
    <col min="8976" max="9216" width="9.140625" style="13"/>
    <col min="9217" max="9217" width="17.140625" style="13" customWidth="1"/>
    <col min="9218" max="9218" width="14.28515625" style="13" customWidth="1"/>
    <col min="9219" max="9228" width="7.7109375" style="13" customWidth="1"/>
    <col min="9229" max="9229" width="10.28515625" style="13" customWidth="1"/>
    <col min="9230" max="9230" width="12.42578125" style="13" bestFit="1" customWidth="1"/>
    <col min="9231" max="9231" width="12.42578125" style="13" customWidth="1"/>
    <col min="9232" max="9472" width="9.140625" style="13"/>
    <col min="9473" max="9473" width="17.140625" style="13" customWidth="1"/>
    <col min="9474" max="9474" width="14.28515625" style="13" customWidth="1"/>
    <col min="9475" max="9484" width="7.7109375" style="13" customWidth="1"/>
    <col min="9485" max="9485" width="10.28515625" style="13" customWidth="1"/>
    <col min="9486" max="9486" width="12.42578125" style="13" bestFit="1" customWidth="1"/>
    <col min="9487" max="9487" width="12.42578125" style="13" customWidth="1"/>
    <col min="9488" max="9728" width="9.140625" style="13"/>
    <col min="9729" max="9729" width="17.140625" style="13" customWidth="1"/>
    <col min="9730" max="9730" width="14.28515625" style="13" customWidth="1"/>
    <col min="9731" max="9740" width="7.7109375" style="13" customWidth="1"/>
    <col min="9741" max="9741" width="10.28515625" style="13" customWidth="1"/>
    <col min="9742" max="9742" width="12.42578125" style="13" bestFit="1" customWidth="1"/>
    <col min="9743" max="9743" width="12.42578125" style="13" customWidth="1"/>
    <col min="9744" max="9984" width="9.140625" style="13"/>
    <col min="9985" max="9985" width="17.140625" style="13" customWidth="1"/>
    <col min="9986" max="9986" width="14.28515625" style="13" customWidth="1"/>
    <col min="9987" max="9996" width="7.7109375" style="13" customWidth="1"/>
    <col min="9997" max="9997" width="10.28515625" style="13" customWidth="1"/>
    <col min="9998" max="9998" width="12.42578125" style="13" bestFit="1" customWidth="1"/>
    <col min="9999" max="9999" width="12.42578125" style="13" customWidth="1"/>
    <col min="10000" max="10240" width="9.140625" style="13"/>
    <col min="10241" max="10241" width="17.140625" style="13" customWidth="1"/>
    <col min="10242" max="10242" width="14.28515625" style="13" customWidth="1"/>
    <col min="10243" max="10252" width="7.7109375" style="13" customWidth="1"/>
    <col min="10253" max="10253" width="10.28515625" style="13" customWidth="1"/>
    <col min="10254" max="10254" width="12.42578125" style="13" bestFit="1" customWidth="1"/>
    <col min="10255" max="10255" width="12.42578125" style="13" customWidth="1"/>
    <col min="10256" max="10496" width="9.140625" style="13"/>
    <col min="10497" max="10497" width="17.140625" style="13" customWidth="1"/>
    <col min="10498" max="10498" width="14.28515625" style="13" customWidth="1"/>
    <col min="10499" max="10508" width="7.7109375" style="13" customWidth="1"/>
    <col min="10509" max="10509" width="10.28515625" style="13" customWidth="1"/>
    <col min="10510" max="10510" width="12.42578125" style="13" bestFit="1" customWidth="1"/>
    <col min="10511" max="10511" width="12.42578125" style="13" customWidth="1"/>
    <col min="10512" max="10752" width="9.140625" style="13"/>
    <col min="10753" max="10753" width="17.140625" style="13" customWidth="1"/>
    <col min="10754" max="10754" width="14.28515625" style="13" customWidth="1"/>
    <col min="10755" max="10764" width="7.7109375" style="13" customWidth="1"/>
    <col min="10765" max="10765" width="10.28515625" style="13" customWidth="1"/>
    <col min="10766" max="10766" width="12.42578125" style="13" bestFit="1" customWidth="1"/>
    <col min="10767" max="10767" width="12.42578125" style="13" customWidth="1"/>
    <col min="10768" max="11008" width="9.140625" style="13"/>
    <col min="11009" max="11009" width="17.140625" style="13" customWidth="1"/>
    <col min="11010" max="11010" width="14.28515625" style="13" customWidth="1"/>
    <col min="11011" max="11020" width="7.7109375" style="13" customWidth="1"/>
    <col min="11021" max="11021" width="10.28515625" style="13" customWidth="1"/>
    <col min="11022" max="11022" width="12.42578125" style="13" bestFit="1" customWidth="1"/>
    <col min="11023" max="11023" width="12.42578125" style="13" customWidth="1"/>
    <col min="11024" max="11264" width="9.140625" style="13"/>
    <col min="11265" max="11265" width="17.140625" style="13" customWidth="1"/>
    <col min="11266" max="11266" width="14.28515625" style="13" customWidth="1"/>
    <col min="11267" max="11276" width="7.7109375" style="13" customWidth="1"/>
    <col min="11277" max="11277" width="10.28515625" style="13" customWidth="1"/>
    <col min="11278" max="11278" width="12.42578125" style="13" bestFit="1" customWidth="1"/>
    <col min="11279" max="11279" width="12.42578125" style="13" customWidth="1"/>
    <col min="11280" max="11520" width="9.140625" style="13"/>
    <col min="11521" max="11521" width="17.140625" style="13" customWidth="1"/>
    <col min="11522" max="11522" width="14.28515625" style="13" customWidth="1"/>
    <col min="11523" max="11532" width="7.7109375" style="13" customWidth="1"/>
    <col min="11533" max="11533" width="10.28515625" style="13" customWidth="1"/>
    <col min="11534" max="11534" width="12.42578125" style="13" bestFit="1" customWidth="1"/>
    <col min="11535" max="11535" width="12.42578125" style="13" customWidth="1"/>
    <col min="11536" max="11776" width="9.140625" style="13"/>
    <col min="11777" max="11777" width="17.140625" style="13" customWidth="1"/>
    <col min="11778" max="11778" width="14.28515625" style="13" customWidth="1"/>
    <col min="11779" max="11788" width="7.7109375" style="13" customWidth="1"/>
    <col min="11789" max="11789" width="10.28515625" style="13" customWidth="1"/>
    <col min="11790" max="11790" width="12.42578125" style="13" bestFit="1" customWidth="1"/>
    <col min="11791" max="11791" width="12.42578125" style="13" customWidth="1"/>
    <col min="11792" max="12032" width="9.140625" style="13"/>
    <col min="12033" max="12033" width="17.140625" style="13" customWidth="1"/>
    <col min="12034" max="12034" width="14.28515625" style="13" customWidth="1"/>
    <col min="12035" max="12044" width="7.7109375" style="13" customWidth="1"/>
    <col min="12045" max="12045" width="10.28515625" style="13" customWidth="1"/>
    <col min="12046" max="12046" width="12.42578125" style="13" bestFit="1" customWidth="1"/>
    <col min="12047" max="12047" width="12.42578125" style="13" customWidth="1"/>
    <col min="12048" max="12288" width="9.140625" style="13"/>
    <col min="12289" max="12289" width="17.140625" style="13" customWidth="1"/>
    <col min="12290" max="12290" width="14.28515625" style="13" customWidth="1"/>
    <col min="12291" max="12300" width="7.7109375" style="13" customWidth="1"/>
    <col min="12301" max="12301" width="10.28515625" style="13" customWidth="1"/>
    <col min="12302" max="12302" width="12.42578125" style="13" bestFit="1" customWidth="1"/>
    <col min="12303" max="12303" width="12.42578125" style="13" customWidth="1"/>
    <col min="12304" max="12544" width="9.140625" style="13"/>
    <col min="12545" max="12545" width="17.140625" style="13" customWidth="1"/>
    <col min="12546" max="12546" width="14.28515625" style="13" customWidth="1"/>
    <col min="12547" max="12556" width="7.7109375" style="13" customWidth="1"/>
    <col min="12557" max="12557" width="10.28515625" style="13" customWidth="1"/>
    <col min="12558" max="12558" width="12.42578125" style="13" bestFit="1" customWidth="1"/>
    <col min="12559" max="12559" width="12.42578125" style="13" customWidth="1"/>
    <col min="12560" max="12800" width="9.140625" style="13"/>
    <col min="12801" max="12801" width="17.140625" style="13" customWidth="1"/>
    <col min="12802" max="12802" width="14.28515625" style="13" customWidth="1"/>
    <col min="12803" max="12812" width="7.7109375" style="13" customWidth="1"/>
    <col min="12813" max="12813" width="10.28515625" style="13" customWidth="1"/>
    <col min="12814" max="12814" width="12.42578125" style="13" bestFit="1" customWidth="1"/>
    <col min="12815" max="12815" width="12.42578125" style="13" customWidth="1"/>
    <col min="12816" max="13056" width="9.140625" style="13"/>
    <col min="13057" max="13057" width="17.140625" style="13" customWidth="1"/>
    <col min="13058" max="13058" width="14.28515625" style="13" customWidth="1"/>
    <col min="13059" max="13068" width="7.7109375" style="13" customWidth="1"/>
    <col min="13069" max="13069" width="10.28515625" style="13" customWidth="1"/>
    <col min="13070" max="13070" width="12.42578125" style="13" bestFit="1" customWidth="1"/>
    <col min="13071" max="13071" width="12.42578125" style="13" customWidth="1"/>
    <col min="13072" max="13312" width="9.140625" style="13"/>
    <col min="13313" max="13313" width="17.140625" style="13" customWidth="1"/>
    <col min="13314" max="13314" width="14.28515625" style="13" customWidth="1"/>
    <col min="13315" max="13324" width="7.7109375" style="13" customWidth="1"/>
    <col min="13325" max="13325" width="10.28515625" style="13" customWidth="1"/>
    <col min="13326" max="13326" width="12.42578125" style="13" bestFit="1" customWidth="1"/>
    <col min="13327" max="13327" width="12.42578125" style="13" customWidth="1"/>
    <col min="13328" max="13568" width="9.140625" style="13"/>
    <col min="13569" max="13569" width="17.140625" style="13" customWidth="1"/>
    <col min="13570" max="13570" width="14.28515625" style="13" customWidth="1"/>
    <col min="13571" max="13580" width="7.7109375" style="13" customWidth="1"/>
    <col min="13581" max="13581" width="10.28515625" style="13" customWidth="1"/>
    <col min="13582" max="13582" width="12.42578125" style="13" bestFit="1" customWidth="1"/>
    <col min="13583" max="13583" width="12.42578125" style="13" customWidth="1"/>
    <col min="13584" max="13824" width="9.140625" style="13"/>
    <col min="13825" max="13825" width="17.140625" style="13" customWidth="1"/>
    <col min="13826" max="13826" width="14.28515625" style="13" customWidth="1"/>
    <col min="13827" max="13836" width="7.7109375" style="13" customWidth="1"/>
    <col min="13837" max="13837" width="10.28515625" style="13" customWidth="1"/>
    <col min="13838" max="13838" width="12.42578125" style="13" bestFit="1" customWidth="1"/>
    <col min="13839" max="13839" width="12.42578125" style="13" customWidth="1"/>
    <col min="13840" max="14080" width="9.140625" style="13"/>
    <col min="14081" max="14081" width="17.140625" style="13" customWidth="1"/>
    <col min="14082" max="14082" width="14.28515625" style="13" customWidth="1"/>
    <col min="14083" max="14092" width="7.7109375" style="13" customWidth="1"/>
    <col min="14093" max="14093" width="10.28515625" style="13" customWidth="1"/>
    <col min="14094" max="14094" width="12.42578125" style="13" bestFit="1" customWidth="1"/>
    <col min="14095" max="14095" width="12.42578125" style="13" customWidth="1"/>
    <col min="14096" max="14336" width="9.140625" style="13"/>
    <col min="14337" max="14337" width="17.140625" style="13" customWidth="1"/>
    <col min="14338" max="14338" width="14.28515625" style="13" customWidth="1"/>
    <col min="14339" max="14348" width="7.7109375" style="13" customWidth="1"/>
    <col min="14349" max="14349" width="10.28515625" style="13" customWidth="1"/>
    <col min="14350" max="14350" width="12.42578125" style="13" bestFit="1" customWidth="1"/>
    <col min="14351" max="14351" width="12.42578125" style="13" customWidth="1"/>
    <col min="14352" max="14592" width="9.140625" style="13"/>
    <col min="14593" max="14593" width="17.140625" style="13" customWidth="1"/>
    <col min="14594" max="14594" width="14.28515625" style="13" customWidth="1"/>
    <col min="14595" max="14604" width="7.7109375" style="13" customWidth="1"/>
    <col min="14605" max="14605" width="10.28515625" style="13" customWidth="1"/>
    <col min="14606" max="14606" width="12.42578125" style="13" bestFit="1" customWidth="1"/>
    <col min="14607" max="14607" width="12.42578125" style="13" customWidth="1"/>
    <col min="14608" max="14848" width="9.140625" style="13"/>
    <col min="14849" max="14849" width="17.140625" style="13" customWidth="1"/>
    <col min="14850" max="14850" width="14.28515625" style="13" customWidth="1"/>
    <col min="14851" max="14860" width="7.7109375" style="13" customWidth="1"/>
    <col min="14861" max="14861" width="10.28515625" style="13" customWidth="1"/>
    <col min="14862" max="14862" width="12.42578125" style="13" bestFit="1" customWidth="1"/>
    <col min="14863" max="14863" width="12.42578125" style="13" customWidth="1"/>
    <col min="14864" max="15104" width="9.140625" style="13"/>
    <col min="15105" max="15105" width="17.140625" style="13" customWidth="1"/>
    <col min="15106" max="15106" width="14.28515625" style="13" customWidth="1"/>
    <col min="15107" max="15116" width="7.7109375" style="13" customWidth="1"/>
    <col min="15117" max="15117" width="10.28515625" style="13" customWidth="1"/>
    <col min="15118" max="15118" width="12.42578125" style="13" bestFit="1" customWidth="1"/>
    <col min="15119" max="15119" width="12.42578125" style="13" customWidth="1"/>
    <col min="15120" max="15360" width="9.140625" style="13"/>
    <col min="15361" max="15361" width="17.140625" style="13" customWidth="1"/>
    <col min="15362" max="15362" width="14.28515625" style="13" customWidth="1"/>
    <col min="15363" max="15372" width="7.7109375" style="13" customWidth="1"/>
    <col min="15373" max="15373" width="10.28515625" style="13" customWidth="1"/>
    <col min="15374" max="15374" width="12.42578125" style="13" bestFit="1" customWidth="1"/>
    <col min="15375" max="15375" width="12.42578125" style="13" customWidth="1"/>
    <col min="15376" max="15616" width="9.140625" style="13"/>
    <col min="15617" max="15617" width="17.140625" style="13" customWidth="1"/>
    <col min="15618" max="15618" width="14.28515625" style="13" customWidth="1"/>
    <col min="15619" max="15628" width="7.7109375" style="13" customWidth="1"/>
    <col min="15629" max="15629" width="10.28515625" style="13" customWidth="1"/>
    <col min="15630" max="15630" width="12.42578125" style="13" bestFit="1" customWidth="1"/>
    <col min="15631" max="15631" width="12.42578125" style="13" customWidth="1"/>
    <col min="15632" max="15872" width="9.140625" style="13"/>
    <col min="15873" max="15873" width="17.140625" style="13" customWidth="1"/>
    <col min="15874" max="15874" width="14.28515625" style="13" customWidth="1"/>
    <col min="15875" max="15884" width="7.7109375" style="13" customWidth="1"/>
    <col min="15885" max="15885" width="10.28515625" style="13" customWidth="1"/>
    <col min="15886" max="15886" width="12.42578125" style="13" bestFit="1" customWidth="1"/>
    <col min="15887" max="15887" width="12.42578125" style="13" customWidth="1"/>
    <col min="15888" max="16128" width="9.140625" style="13"/>
    <col min="16129" max="16129" width="17.140625" style="13" customWidth="1"/>
    <col min="16130" max="16130" width="14.28515625" style="13" customWidth="1"/>
    <col min="16131" max="16140" width="7.7109375" style="13" customWidth="1"/>
    <col min="16141" max="16141" width="10.28515625" style="13" customWidth="1"/>
    <col min="16142" max="16142" width="12.42578125" style="13" bestFit="1" customWidth="1"/>
    <col min="16143" max="16143" width="12.42578125" style="13" customWidth="1"/>
    <col min="16144" max="16384" width="9.140625" style="13"/>
  </cols>
  <sheetData>
    <row r="1" spans="1:13" ht="19.5" customHeight="1"/>
    <row r="2" spans="1:13" ht="15" thickBot="1">
      <c r="A2" s="803" t="s">
        <v>173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</row>
    <row r="3" spans="1:13" ht="12.75" customHeight="1">
      <c r="A3" s="834" t="s">
        <v>167</v>
      </c>
      <c r="B3" s="835"/>
      <c r="C3" s="838">
        <v>2008</v>
      </c>
      <c r="D3" s="838">
        <v>2009</v>
      </c>
      <c r="E3" s="838">
        <v>2010</v>
      </c>
      <c r="F3" s="838">
        <v>2011</v>
      </c>
      <c r="G3" s="784">
        <v>2012</v>
      </c>
      <c r="H3" s="784"/>
      <c r="I3" s="784"/>
      <c r="J3" s="784"/>
      <c r="K3" s="784"/>
      <c r="L3" s="784"/>
      <c r="M3" s="818" t="s">
        <v>530</v>
      </c>
    </row>
    <row r="4" spans="1:13">
      <c r="A4" s="836"/>
      <c r="B4" s="837"/>
      <c r="C4" s="839"/>
      <c r="D4" s="839"/>
      <c r="E4" s="839"/>
      <c r="F4" s="839"/>
      <c r="G4" s="130" t="s">
        <v>4</v>
      </c>
      <c r="H4" s="130" t="s">
        <v>5</v>
      </c>
      <c r="I4" s="130" t="s">
        <v>13</v>
      </c>
      <c r="J4" s="130" t="s">
        <v>6</v>
      </c>
      <c r="K4" s="130" t="s">
        <v>15</v>
      </c>
      <c r="L4" s="130" t="s">
        <v>16</v>
      </c>
      <c r="M4" s="819"/>
    </row>
    <row r="5" spans="1:13" ht="12.75" customHeight="1">
      <c r="A5" s="820" t="s">
        <v>215</v>
      </c>
      <c r="B5" s="821"/>
      <c r="C5" s="826">
        <v>111.8</v>
      </c>
      <c r="D5" s="826">
        <v>107.7</v>
      </c>
      <c r="E5" s="826">
        <v>107.9</v>
      </c>
      <c r="F5" s="876">
        <v>106.1</v>
      </c>
      <c r="G5" s="145">
        <v>100.3</v>
      </c>
      <c r="H5" s="145">
        <v>100.6</v>
      </c>
      <c r="I5" s="145">
        <v>100.6</v>
      </c>
      <c r="J5" s="145"/>
      <c r="K5" s="145"/>
      <c r="L5" s="145"/>
      <c r="M5" s="832">
        <v>101.5</v>
      </c>
    </row>
    <row r="6" spans="1:13" ht="12.75" customHeight="1">
      <c r="A6" s="822"/>
      <c r="B6" s="823"/>
      <c r="C6" s="827"/>
      <c r="D6" s="827"/>
      <c r="E6" s="827"/>
      <c r="F6" s="877"/>
      <c r="G6" s="131" t="s">
        <v>146</v>
      </c>
      <c r="H6" s="131" t="s">
        <v>158</v>
      </c>
      <c r="I6" s="131" t="s">
        <v>159</v>
      </c>
      <c r="J6" s="131" t="s">
        <v>160</v>
      </c>
      <c r="K6" s="131" t="s">
        <v>161</v>
      </c>
      <c r="L6" s="131" t="s">
        <v>162</v>
      </c>
      <c r="M6" s="832"/>
    </row>
    <row r="7" spans="1:13" ht="12.75" customHeight="1" thickBot="1">
      <c r="A7" s="824"/>
      <c r="B7" s="825"/>
      <c r="C7" s="828"/>
      <c r="D7" s="828"/>
      <c r="E7" s="828"/>
      <c r="F7" s="878"/>
      <c r="G7" s="171"/>
      <c r="H7" s="171"/>
      <c r="I7" s="171"/>
      <c r="J7" s="171"/>
      <c r="K7" s="171"/>
      <c r="L7" s="171"/>
      <c r="M7" s="833"/>
    </row>
    <row r="8" spans="1:13" ht="12.75" customHeight="1">
      <c r="A8" s="865" t="s">
        <v>168</v>
      </c>
      <c r="B8" s="866"/>
      <c r="C8" s="871">
        <v>110.6</v>
      </c>
      <c r="D8" s="871">
        <v>107.4</v>
      </c>
      <c r="E8" s="871">
        <v>107.5</v>
      </c>
      <c r="F8" s="872">
        <v>105.9</v>
      </c>
      <c r="G8" s="131" t="s">
        <v>4</v>
      </c>
      <c r="H8" s="131" t="s">
        <v>5</v>
      </c>
      <c r="I8" s="131" t="s">
        <v>13</v>
      </c>
      <c r="J8" s="131" t="s">
        <v>6</v>
      </c>
      <c r="K8" s="131" t="s">
        <v>15</v>
      </c>
      <c r="L8" s="131" t="s">
        <v>16</v>
      </c>
      <c r="M8" s="872">
        <v>101.8</v>
      </c>
    </row>
    <row r="9" spans="1:13" ht="12.75" customHeight="1">
      <c r="A9" s="867"/>
      <c r="B9" s="868"/>
      <c r="C9" s="827"/>
      <c r="D9" s="827"/>
      <c r="E9" s="827"/>
      <c r="F9" s="873"/>
      <c r="G9" s="145">
        <v>100.4</v>
      </c>
      <c r="H9" s="145">
        <v>100.7</v>
      </c>
      <c r="I9" s="145">
        <v>100.8</v>
      </c>
      <c r="J9" s="145"/>
      <c r="K9" s="145"/>
      <c r="L9" s="145"/>
      <c r="M9" s="873"/>
    </row>
    <row r="10" spans="1:13" ht="12.75" customHeight="1">
      <c r="A10" s="867"/>
      <c r="B10" s="868"/>
      <c r="C10" s="827"/>
      <c r="D10" s="827"/>
      <c r="E10" s="827"/>
      <c r="F10" s="873"/>
      <c r="G10" s="131" t="s">
        <v>146</v>
      </c>
      <c r="H10" s="131" t="s">
        <v>158</v>
      </c>
      <c r="I10" s="131" t="s">
        <v>159</v>
      </c>
      <c r="J10" s="131" t="s">
        <v>160</v>
      </c>
      <c r="K10" s="131" t="s">
        <v>161</v>
      </c>
      <c r="L10" s="131" t="s">
        <v>162</v>
      </c>
      <c r="M10" s="873"/>
    </row>
    <row r="11" spans="1:13" ht="12.75" customHeight="1" thickBot="1">
      <c r="A11" s="869"/>
      <c r="B11" s="870"/>
      <c r="C11" s="828"/>
      <c r="D11" s="828"/>
      <c r="E11" s="828"/>
      <c r="F11" s="874"/>
      <c r="G11" s="144"/>
      <c r="H11" s="144"/>
      <c r="I11" s="144"/>
      <c r="J11" s="144"/>
      <c r="K11" s="144"/>
      <c r="L11" s="144"/>
      <c r="M11" s="874"/>
    </row>
    <row r="12" spans="1:13" ht="12.75" customHeight="1">
      <c r="A12" s="865" t="s">
        <v>166</v>
      </c>
      <c r="B12" s="866"/>
      <c r="C12" s="871">
        <v>115.6</v>
      </c>
      <c r="D12" s="871">
        <v>108.6</v>
      </c>
      <c r="E12" s="871">
        <v>109.1</v>
      </c>
      <c r="F12" s="872">
        <v>106.6</v>
      </c>
      <c r="G12" s="132" t="s">
        <v>4</v>
      </c>
      <c r="H12" s="132" t="s">
        <v>5</v>
      </c>
      <c r="I12" s="132" t="s">
        <v>13</v>
      </c>
      <c r="J12" s="132" t="s">
        <v>6</v>
      </c>
      <c r="K12" s="132" t="s">
        <v>15</v>
      </c>
      <c r="L12" s="132" t="s">
        <v>16</v>
      </c>
      <c r="M12" s="872">
        <v>100.7</v>
      </c>
    </row>
    <row r="13" spans="1:13" ht="12.75" customHeight="1">
      <c r="A13" s="867"/>
      <c r="B13" s="868"/>
      <c r="C13" s="827"/>
      <c r="D13" s="827"/>
      <c r="E13" s="827"/>
      <c r="F13" s="873"/>
      <c r="G13" s="145">
        <v>100.1</v>
      </c>
      <c r="H13" s="145">
        <v>100.3</v>
      </c>
      <c r="I13" s="145">
        <v>100.3</v>
      </c>
      <c r="J13" s="145"/>
      <c r="K13" s="145"/>
      <c r="L13" s="145"/>
      <c r="M13" s="873"/>
    </row>
    <row r="14" spans="1:13" ht="12.75" customHeight="1">
      <c r="A14" s="867"/>
      <c r="B14" s="868"/>
      <c r="C14" s="827"/>
      <c r="D14" s="827"/>
      <c r="E14" s="827"/>
      <c r="F14" s="873"/>
      <c r="G14" s="131" t="s">
        <v>146</v>
      </c>
      <c r="H14" s="131" t="s">
        <v>158</v>
      </c>
      <c r="I14" s="131" t="s">
        <v>159</v>
      </c>
      <c r="J14" s="131" t="s">
        <v>160</v>
      </c>
      <c r="K14" s="131" t="s">
        <v>161</v>
      </c>
      <c r="L14" s="131" t="s">
        <v>162</v>
      </c>
      <c r="M14" s="873"/>
    </row>
    <row r="15" spans="1:13" ht="12.75" customHeight="1" thickBot="1">
      <c r="A15" s="869"/>
      <c r="B15" s="870"/>
      <c r="C15" s="828"/>
      <c r="D15" s="828"/>
      <c r="E15" s="828"/>
      <c r="F15" s="874"/>
      <c r="G15" s="144"/>
      <c r="H15" s="144"/>
      <c r="I15" s="144"/>
      <c r="J15" s="144"/>
      <c r="K15" s="144"/>
      <c r="L15" s="133"/>
      <c r="M15" s="875"/>
    </row>
    <row r="16" spans="1:13" ht="12.75" customHeight="1">
      <c r="A16" s="491"/>
      <c r="B16" s="492"/>
      <c r="C16" s="493"/>
      <c r="D16" s="493"/>
      <c r="E16" s="494"/>
      <c r="F16" s="494"/>
      <c r="G16" s="482"/>
      <c r="H16" s="482"/>
      <c r="I16" s="482"/>
      <c r="J16" s="482"/>
      <c r="K16" s="482"/>
      <c r="L16" s="494"/>
      <c r="M16" s="494"/>
    </row>
    <row r="17" spans="1:27" ht="14.25" customHeight="1"/>
    <row r="18" spans="1:27" ht="15" thickBot="1">
      <c r="A18" s="803" t="s">
        <v>531</v>
      </c>
      <c r="B18" s="803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</row>
    <row r="19" spans="1:27" ht="13.5" customHeight="1" thickBot="1">
      <c r="A19" s="804" t="s">
        <v>167</v>
      </c>
      <c r="B19" s="805"/>
      <c r="C19" s="806" t="s">
        <v>227</v>
      </c>
      <c r="D19" s="807"/>
      <c r="E19" s="807"/>
      <c r="F19" s="808"/>
      <c r="G19" s="806" t="s">
        <v>353</v>
      </c>
      <c r="H19" s="807"/>
      <c r="I19" s="807"/>
      <c r="J19" s="808"/>
      <c r="K19" s="806" t="s">
        <v>397</v>
      </c>
      <c r="L19" s="807"/>
      <c r="M19" s="809"/>
    </row>
    <row r="20" spans="1:27">
      <c r="A20" s="811" t="s">
        <v>169</v>
      </c>
      <c r="B20" s="812"/>
      <c r="C20" s="813">
        <v>105.5</v>
      </c>
      <c r="D20" s="814"/>
      <c r="E20" s="814"/>
      <c r="F20" s="815"/>
      <c r="G20" s="813">
        <v>108.4</v>
      </c>
      <c r="H20" s="814"/>
      <c r="I20" s="814"/>
      <c r="J20" s="815"/>
      <c r="K20" s="859">
        <v>103.9</v>
      </c>
      <c r="L20" s="860"/>
      <c r="M20" s="861"/>
    </row>
    <row r="21" spans="1:27">
      <c r="A21" s="790" t="s">
        <v>168</v>
      </c>
      <c r="B21" s="791"/>
      <c r="C21" s="792">
        <v>104.6</v>
      </c>
      <c r="D21" s="793"/>
      <c r="E21" s="793"/>
      <c r="F21" s="794"/>
      <c r="G21" s="792">
        <v>108.8</v>
      </c>
      <c r="H21" s="793"/>
      <c r="I21" s="793"/>
      <c r="J21" s="794"/>
      <c r="K21" s="862">
        <v>104.3</v>
      </c>
      <c r="L21" s="863"/>
      <c r="M21" s="864"/>
    </row>
    <row r="22" spans="1:27" ht="13.5" thickBot="1">
      <c r="A22" s="797" t="s">
        <v>166</v>
      </c>
      <c r="B22" s="798"/>
      <c r="C22" s="799">
        <v>108.2</v>
      </c>
      <c r="D22" s="800"/>
      <c r="E22" s="800"/>
      <c r="F22" s="801"/>
      <c r="G22" s="799">
        <v>107.4</v>
      </c>
      <c r="H22" s="800"/>
      <c r="I22" s="800"/>
      <c r="J22" s="801"/>
      <c r="K22" s="848">
        <v>103</v>
      </c>
      <c r="L22" s="849"/>
      <c r="M22" s="850"/>
    </row>
    <row r="23" spans="1:27" ht="27" customHeight="1" thickBot="1">
      <c r="A23" s="856" t="s">
        <v>532</v>
      </c>
      <c r="B23" s="857"/>
      <c r="C23" s="857"/>
      <c r="D23" s="857"/>
      <c r="E23" s="857"/>
      <c r="F23" s="857"/>
      <c r="G23" s="857"/>
      <c r="H23" s="857"/>
      <c r="I23" s="857"/>
      <c r="J23" s="857"/>
      <c r="K23" s="857"/>
      <c r="L23" s="857"/>
      <c r="M23" s="858"/>
    </row>
    <row r="24" spans="1:27">
      <c r="A24" s="811" t="s">
        <v>169</v>
      </c>
      <c r="B24" s="812"/>
      <c r="C24" s="813">
        <v>106.3</v>
      </c>
      <c r="D24" s="814"/>
      <c r="E24" s="814"/>
      <c r="F24" s="815"/>
      <c r="G24" s="813">
        <v>108.4</v>
      </c>
      <c r="H24" s="814"/>
      <c r="I24" s="814"/>
      <c r="J24" s="815"/>
      <c r="K24" s="859">
        <v>104.1</v>
      </c>
      <c r="L24" s="860"/>
      <c r="M24" s="861"/>
    </row>
    <row r="25" spans="1:27">
      <c r="A25" s="790" t="s">
        <v>168</v>
      </c>
      <c r="B25" s="791"/>
      <c r="C25" s="792">
        <v>106.1</v>
      </c>
      <c r="D25" s="793"/>
      <c r="E25" s="793"/>
      <c r="F25" s="794"/>
      <c r="G25" s="792">
        <v>108.6</v>
      </c>
      <c r="H25" s="793"/>
      <c r="I25" s="793"/>
      <c r="J25" s="794"/>
      <c r="K25" s="862">
        <v>104.5</v>
      </c>
      <c r="L25" s="863"/>
      <c r="M25" s="864"/>
    </row>
    <row r="26" spans="1:27" ht="13.5" thickBot="1">
      <c r="A26" s="797" t="s">
        <v>166</v>
      </c>
      <c r="B26" s="798"/>
      <c r="C26" s="799">
        <v>106.9</v>
      </c>
      <c r="D26" s="800"/>
      <c r="E26" s="800"/>
      <c r="F26" s="801"/>
      <c r="G26" s="799">
        <v>107.8</v>
      </c>
      <c r="H26" s="800"/>
      <c r="I26" s="800"/>
      <c r="J26" s="801"/>
      <c r="K26" s="848">
        <v>103.2</v>
      </c>
      <c r="L26" s="849"/>
      <c r="M26" s="850"/>
    </row>
    <row r="27" spans="1:27" ht="12" customHeight="1"/>
    <row r="29" spans="1:27" ht="18.75" customHeight="1" thickBot="1">
      <c r="A29" s="777" t="s">
        <v>466</v>
      </c>
      <c r="B29" s="777"/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7"/>
    </row>
    <row r="30" spans="1:27">
      <c r="A30" s="778" t="s">
        <v>467</v>
      </c>
      <c r="B30" s="779"/>
      <c r="C30" s="779"/>
      <c r="D30" s="780"/>
      <c r="E30" s="784" t="s">
        <v>533</v>
      </c>
      <c r="F30" s="784"/>
      <c r="G30" s="784"/>
      <c r="H30" s="784"/>
      <c r="I30" s="784"/>
      <c r="J30" s="784"/>
      <c r="K30" s="785" t="s">
        <v>537</v>
      </c>
      <c r="L30" s="784"/>
      <c r="M30" s="786"/>
      <c r="O30" s="495"/>
    </row>
    <row r="31" spans="1:27">
      <c r="A31" s="851"/>
      <c r="B31" s="852"/>
      <c r="C31" s="852"/>
      <c r="D31" s="853"/>
      <c r="E31" s="855" t="s">
        <v>534</v>
      </c>
      <c r="F31" s="847"/>
      <c r="G31" s="847" t="s">
        <v>535</v>
      </c>
      <c r="H31" s="847"/>
      <c r="I31" s="847" t="s">
        <v>536</v>
      </c>
      <c r="J31" s="847"/>
      <c r="K31" s="847"/>
      <c r="L31" s="847"/>
      <c r="M31" s="854"/>
      <c r="O31" s="635">
        <f>G5</f>
        <v>100.3</v>
      </c>
      <c r="P31" s="636">
        <f>O31*H5/100</f>
        <v>100.90179999999998</v>
      </c>
      <c r="Q31" s="636">
        <f>P31*I5/100</f>
        <v>101.50721079999998</v>
      </c>
      <c r="R31" s="636">
        <f>Q31*J5/100</f>
        <v>0</v>
      </c>
      <c r="S31" s="636">
        <f>R31*K5/100</f>
        <v>0</v>
      </c>
      <c r="T31" s="636">
        <f>S31*L5/100</f>
        <v>0</v>
      </c>
      <c r="U31" s="636">
        <f>T31*G7/100</f>
        <v>0</v>
      </c>
      <c r="V31" s="636">
        <f>U31*H7/100</f>
        <v>0</v>
      </c>
      <c r="W31" s="636">
        <f>V31*I7/100</f>
        <v>0</v>
      </c>
      <c r="X31" s="636"/>
      <c r="Y31" s="636"/>
      <c r="Z31" s="636"/>
      <c r="AA31" s="636"/>
    </row>
    <row r="32" spans="1:27" ht="13.5" customHeight="1">
      <c r="A32" s="767" t="s">
        <v>468</v>
      </c>
      <c r="B32" s="768"/>
      <c r="C32" s="768"/>
      <c r="D32" s="769"/>
      <c r="E32" s="762">
        <v>100.9</v>
      </c>
      <c r="F32" s="763"/>
      <c r="G32" s="762">
        <v>102.2</v>
      </c>
      <c r="H32" s="763"/>
      <c r="I32" s="762">
        <v>102.5</v>
      </c>
      <c r="J32" s="763"/>
      <c r="K32" s="762">
        <v>103.1</v>
      </c>
      <c r="L32" s="764"/>
      <c r="M32" s="765"/>
      <c r="O32" s="635">
        <f>P38</f>
        <v>101.9</v>
      </c>
      <c r="P32" s="636">
        <f t="shared" ref="P32:W32" si="0">O32*Q38/100</f>
        <v>104.85510000000002</v>
      </c>
      <c r="Q32" s="636">
        <f t="shared" si="0"/>
        <v>108.62988360000001</v>
      </c>
      <c r="R32" s="636">
        <f t="shared" si="0"/>
        <v>113.40959847840003</v>
      </c>
      <c r="S32" s="636">
        <f t="shared" si="0"/>
        <v>118.73984960688483</v>
      </c>
      <c r="T32" s="636">
        <f t="shared" si="0"/>
        <v>124.32062253840843</v>
      </c>
      <c r="U32" s="636">
        <f t="shared" si="0"/>
        <v>130.53665366532886</v>
      </c>
      <c r="V32" s="636">
        <f t="shared" si="0"/>
        <v>136.67187638759933</v>
      </c>
      <c r="W32" s="636">
        <f t="shared" si="0"/>
        <v>143.0954545778165</v>
      </c>
      <c r="X32" s="636"/>
      <c r="Y32" s="636"/>
      <c r="Z32" s="636"/>
      <c r="AA32" s="636"/>
    </row>
    <row r="33" spans="1:27" ht="13.5" customHeight="1">
      <c r="A33" s="767" t="s">
        <v>469</v>
      </c>
      <c r="B33" s="768"/>
      <c r="C33" s="768"/>
      <c r="D33" s="769"/>
      <c r="E33" s="762">
        <v>100.6</v>
      </c>
      <c r="F33" s="763"/>
      <c r="G33" s="762">
        <v>101.4</v>
      </c>
      <c r="H33" s="763"/>
      <c r="I33" s="762">
        <v>106.1</v>
      </c>
      <c r="J33" s="763"/>
      <c r="K33" s="762">
        <v>105.9</v>
      </c>
      <c r="L33" s="764"/>
      <c r="M33" s="765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</row>
    <row r="34" spans="1:27" ht="13.5" customHeight="1">
      <c r="A34" s="767" t="s">
        <v>470</v>
      </c>
      <c r="B34" s="768"/>
      <c r="C34" s="768"/>
      <c r="D34" s="769"/>
      <c r="E34" s="762">
        <v>100.1</v>
      </c>
      <c r="F34" s="763"/>
      <c r="G34" s="762">
        <v>101.6</v>
      </c>
      <c r="H34" s="763"/>
      <c r="I34" s="762">
        <v>106.3</v>
      </c>
      <c r="J34" s="763"/>
      <c r="K34" s="762">
        <v>107.7</v>
      </c>
      <c r="L34" s="764"/>
      <c r="M34" s="765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</row>
    <row r="35" spans="1:27" ht="13.5" thickBot="1">
      <c r="A35" s="843" t="s">
        <v>471</v>
      </c>
      <c r="B35" s="844"/>
      <c r="C35" s="844"/>
      <c r="D35" s="845"/>
      <c r="E35" s="799">
        <v>100</v>
      </c>
      <c r="F35" s="801"/>
      <c r="G35" s="799">
        <v>100.2</v>
      </c>
      <c r="H35" s="801"/>
      <c r="I35" s="799">
        <v>101.1</v>
      </c>
      <c r="J35" s="801"/>
      <c r="K35" s="799">
        <v>101</v>
      </c>
      <c r="L35" s="800"/>
      <c r="M35" s="802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</row>
    <row r="36" spans="1:27"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</row>
    <row r="37" spans="1:27" ht="15" thickBot="1">
      <c r="A37" s="846" t="s">
        <v>354</v>
      </c>
      <c r="B37" s="846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</row>
    <row r="38" spans="1:27" ht="13.5" customHeight="1">
      <c r="A38" s="834" t="s">
        <v>167</v>
      </c>
      <c r="B38" s="835"/>
      <c r="C38" s="838">
        <v>2008</v>
      </c>
      <c r="D38" s="838">
        <v>2009</v>
      </c>
      <c r="E38" s="838">
        <v>2010</v>
      </c>
      <c r="F38" s="840">
        <v>2011</v>
      </c>
      <c r="G38" s="842">
        <v>2012</v>
      </c>
      <c r="H38" s="784"/>
      <c r="I38" s="784"/>
      <c r="J38" s="784"/>
      <c r="K38" s="784"/>
      <c r="L38" s="784"/>
      <c r="M38" s="818" t="s">
        <v>530</v>
      </c>
      <c r="O38" s="636">
        <v>2011</v>
      </c>
      <c r="P38" s="636">
        <v>101.9</v>
      </c>
      <c r="Q38" s="636">
        <v>102.9</v>
      </c>
      <c r="R38" s="636">
        <v>103.6</v>
      </c>
      <c r="S38" s="636">
        <v>104.4</v>
      </c>
      <c r="T38" s="636">
        <v>104.7</v>
      </c>
      <c r="U38" s="636">
        <v>104.7</v>
      </c>
      <c r="V38" s="636">
        <v>105</v>
      </c>
      <c r="W38" s="636">
        <v>104.7</v>
      </c>
      <c r="X38" s="636">
        <v>104.7</v>
      </c>
      <c r="Y38" s="636">
        <v>105.2</v>
      </c>
      <c r="Z38" s="636">
        <v>105.7</v>
      </c>
      <c r="AA38" s="636">
        <v>106.1</v>
      </c>
    </row>
    <row r="39" spans="1:27">
      <c r="A39" s="836"/>
      <c r="B39" s="837"/>
      <c r="C39" s="839"/>
      <c r="D39" s="839"/>
      <c r="E39" s="839"/>
      <c r="F39" s="841"/>
      <c r="G39" s="405" t="s">
        <v>4</v>
      </c>
      <c r="H39" s="130" t="s">
        <v>5</v>
      </c>
      <c r="I39" s="130" t="s">
        <v>13</v>
      </c>
      <c r="J39" s="130" t="s">
        <v>6</v>
      </c>
      <c r="K39" s="130" t="s">
        <v>15</v>
      </c>
      <c r="L39" s="130" t="s">
        <v>16</v>
      </c>
      <c r="M39" s="819"/>
      <c r="O39" s="636">
        <v>2012</v>
      </c>
      <c r="P39" s="636">
        <v>100.3</v>
      </c>
      <c r="Q39" s="636">
        <v>100.8</v>
      </c>
      <c r="R39" s="636">
        <v>101.5</v>
      </c>
      <c r="S39" s="636"/>
      <c r="T39" s="636"/>
      <c r="U39" s="636"/>
      <c r="V39" s="636"/>
      <c r="W39" s="636"/>
      <c r="X39" s="636"/>
      <c r="Y39" s="636"/>
      <c r="Z39" s="636"/>
      <c r="AA39" s="636"/>
    </row>
    <row r="40" spans="1:27" ht="12.75" customHeight="1">
      <c r="A40" s="820" t="s">
        <v>215</v>
      </c>
      <c r="B40" s="821"/>
      <c r="C40" s="826">
        <v>113.3</v>
      </c>
      <c r="D40" s="826">
        <v>108.8</v>
      </c>
      <c r="E40" s="826">
        <v>108.8</v>
      </c>
      <c r="F40" s="829">
        <v>106.1</v>
      </c>
      <c r="G40" s="419">
        <v>100.5</v>
      </c>
      <c r="H40" s="145">
        <v>100.37</v>
      </c>
      <c r="I40" s="145">
        <v>100.58</v>
      </c>
      <c r="J40" s="145"/>
      <c r="K40" s="145"/>
      <c r="L40" s="145"/>
      <c r="M40" s="832">
        <v>101.46</v>
      </c>
    </row>
    <row r="41" spans="1:27">
      <c r="A41" s="822"/>
      <c r="B41" s="823"/>
      <c r="C41" s="827"/>
      <c r="D41" s="827"/>
      <c r="E41" s="827"/>
      <c r="F41" s="830"/>
      <c r="G41" s="403" t="s">
        <v>146</v>
      </c>
      <c r="H41" s="131" t="s">
        <v>158</v>
      </c>
      <c r="I41" s="131" t="s">
        <v>159</v>
      </c>
      <c r="J41" s="131" t="s">
        <v>160</v>
      </c>
      <c r="K41" s="131" t="s">
        <v>161</v>
      </c>
      <c r="L41" s="131" t="s">
        <v>162</v>
      </c>
      <c r="M41" s="832"/>
    </row>
    <row r="42" spans="1:27" ht="13.5" thickBot="1">
      <c r="A42" s="824"/>
      <c r="B42" s="825"/>
      <c r="C42" s="828"/>
      <c r="D42" s="828"/>
      <c r="E42" s="828"/>
      <c r="F42" s="831"/>
      <c r="G42" s="404"/>
      <c r="H42" s="402"/>
      <c r="I42" s="402"/>
      <c r="J42" s="402"/>
      <c r="K42" s="402"/>
      <c r="L42" s="402"/>
      <c r="M42" s="833"/>
    </row>
    <row r="44" spans="1:27" ht="15" thickBot="1">
      <c r="A44" s="803" t="s">
        <v>538</v>
      </c>
      <c r="B44" s="803"/>
      <c r="C44" s="803"/>
      <c r="D44" s="803"/>
      <c r="E44" s="803"/>
      <c r="F44" s="803"/>
      <c r="G44" s="803"/>
      <c r="H44" s="803"/>
      <c r="I44" s="803"/>
      <c r="J44" s="803"/>
      <c r="K44" s="394"/>
      <c r="L44" s="394"/>
      <c r="M44" s="394"/>
    </row>
    <row r="45" spans="1:27" ht="13.5" customHeight="1" thickBot="1">
      <c r="A45" s="804" t="s">
        <v>167</v>
      </c>
      <c r="B45" s="805"/>
      <c r="C45" s="806" t="s">
        <v>353</v>
      </c>
      <c r="D45" s="807"/>
      <c r="E45" s="807"/>
      <c r="F45" s="808"/>
      <c r="G45" s="806" t="s">
        <v>397</v>
      </c>
      <c r="H45" s="807"/>
      <c r="I45" s="807"/>
      <c r="J45" s="809"/>
      <c r="K45" s="810"/>
      <c r="L45" s="810"/>
      <c r="M45" s="810"/>
    </row>
    <row r="46" spans="1:27">
      <c r="A46" s="811" t="s">
        <v>169</v>
      </c>
      <c r="B46" s="812"/>
      <c r="C46" s="813">
        <v>109.47</v>
      </c>
      <c r="D46" s="814"/>
      <c r="E46" s="814"/>
      <c r="F46" s="815"/>
      <c r="G46" s="813">
        <v>103.7</v>
      </c>
      <c r="H46" s="814"/>
      <c r="I46" s="814"/>
      <c r="J46" s="816"/>
      <c r="K46" s="817"/>
      <c r="L46" s="817"/>
      <c r="M46" s="817"/>
    </row>
    <row r="47" spans="1:27">
      <c r="A47" s="790" t="s">
        <v>168</v>
      </c>
      <c r="B47" s="791"/>
      <c r="C47" s="792">
        <v>110.04</v>
      </c>
      <c r="D47" s="793"/>
      <c r="E47" s="793"/>
      <c r="F47" s="794"/>
      <c r="G47" s="792">
        <v>103.58</v>
      </c>
      <c r="H47" s="793"/>
      <c r="I47" s="793"/>
      <c r="J47" s="795"/>
      <c r="K47" s="796"/>
      <c r="L47" s="796"/>
      <c r="M47" s="796"/>
    </row>
    <row r="48" spans="1:27" ht="13.5" thickBot="1">
      <c r="A48" s="797" t="s">
        <v>166</v>
      </c>
      <c r="B48" s="798"/>
      <c r="C48" s="799">
        <v>107.9</v>
      </c>
      <c r="D48" s="800"/>
      <c r="E48" s="800"/>
      <c r="F48" s="801"/>
      <c r="G48" s="799">
        <v>103.94</v>
      </c>
      <c r="H48" s="800"/>
      <c r="I48" s="800"/>
      <c r="J48" s="802"/>
      <c r="K48" s="796"/>
      <c r="L48" s="796"/>
      <c r="M48" s="796"/>
    </row>
    <row r="50" spans="1:13" ht="18.75" customHeight="1" thickBot="1">
      <c r="A50" s="777" t="s">
        <v>472</v>
      </c>
      <c r="B50" s="777"/>
      <c r="C50" s="777"/>
      <c r="D50" s="777"/>
      <c r="E50" s="777"/>
      <c r="F50" s="777"/>
      <c r="G50" s="777"/>
      <c r="H50" s="777"/>
      <c r="I50" s="777"/>
      <c r="J50" s="777"/>
      <c r="K50" s="777"/>
      <c r="L50" s="777"/>
      <c r="M50" s="777"/>
    </row>
    <row r="51" spans="1:13" ht="12.75" customHeight="1">
      <c r="A51" s="778" t="s">
        <v>467</v>
      </c>
      <c r="B51" s="779"/>
      <c r="C51" s="779"/>
      <c r="D51" s="780"/>
      <c r="E51" s="784" t="s">
        <v>533</v>
      </c>
      <c r="F51" s="784"/>
      <c r="G51" s="784"/>
      <c r="H51" s="784"/>
      <c r="I51" s="784"/>
      <c r="J51" s="784"/>
      <c r="K51" s="785" t="s">
        <v>537</v>
      </c>
      <c r="L51" s="784"/>
      <c r="M51" s="786"/>
    </row>
    <row r="52" spans="1:13" ht="12.75" customHeight="1" thickBot="1">
      <c r="A52" s="781"/>
      <c r="B52" s="782"/>
      <c r="C52" s="782"/>
      <c r="D52" s="783"/>
      <c r="E52" s="789" t="s">
        <v>534</v>
      </c>
      <c r="F52" s="787"/>
      <c r="G52" s="787" t="s">
        <v>535</v>
      </c>
      <c r="H52" s="787"/>
      <c r="I52" s="787" t="s">
        <v>536</v>
      </c>
      <c r="J52" s="787"/>
      <c r="K52" s="787"/>
      <c r="L52" s="787"/>
      <c r="M52" s="788"/>
    </row>
    <row r="53" spans="1:13" ht="13.5" customHeight="1">
      <c r="A53" s="770" t="s">
        <v>473</v>
      </c>
      <c r="B53" s="771"/>
      <c r="C53" s="771"/>
      <c r="D53" s="772"/>
      <c r="E53" s="773">
        <v>102.2</v>
      </c>
      <c r="F53" s="774"/>
      <c r="G53" s="773">
        <v>107.5</v>
      </c>
      <c r="H53" s="774"/>
      <c r="I53" s="773">
        <v>99.6</v>
      </c>
      <c r="J53" s="774"/>
      <c r="K53" s="773">
        <v>99.5</v>
      </c>
      <c r="L53" s="775"/>
      <c r="M53" s="776"/>
    </row>
    <row r="54" spans="1:13" ht="13.5" customHeight="1">
      <c r="A54" s="759" t="s">
        <v>474</v>
      </c>
      <c r="B54" s="760"/>
      <c r="C54" s="760"/>
      <c r="D54" s="761"/>
      <c r="E54" s="762">
        <v>105.3</v>
      </c>
      <c r="F54" s="763"/>
      <c r="G54" s="762">
        <v>109.7</v>
      </c>
      <c r="H54" s="763"/>
      <c r="I54" s="762">
        <v>107.8</v>
      </c>
      <c r="J54" s="763"/>
      <c r="K54" s="762">
        <v>106.4</v>
      </c>
      <c r="L54" s="764"/>
      <c r="M54" s="765"/>
    </row>
    <row r="55" spans="1:13" ht="13.5" customHeight="1">
      <c r="A55" s="759" t="s">
        <v>475</v>
      </c>
      <c r="B55" s="760"/>
      <c r="C55" s="760"/>
      <c r="D55" s="761"/>
      <c r="E55" s="762">
        <v>106.7</v>
      </c>
      <c r="F55" s="763"/>
      <c r="G55" s="762">
        <v>111.4</v>
      </c>
      <c r="H55" s="763"/>
      <c r="I55" s="762">
        <v>112.3</v>
      </c>
      <c r="J55" s="763"/>
      <c r="K55" s="762">
        <v>111.5</v>
      </c>
      <c r="L55" s="764"/>
      <c r="M55" s="765"/>
    </row>
    <row r="56" spans="1:13" ht="13.5" customHeight="1">
      <c r="A56" s="759" t="s">
        <v>476</v>
      </c>
      <c r="B56" s="760"/>
      <c r="C56" s="760"/>
      <c r="D56" s="761"/>
      <c r="E56" s="762">
        <v>97.1</v>
      </c>
      <c r="F56" s="763"/>
      <c r="G56" s="762">
        <v>99.8</v>
      </c>
      <c r="H56" s="763"/>
      <c r="I56" s="762">
        <v>84.8</v>
      </c>
      <c r="J56" s="763"/>
      <c r="K56" s="762">
        <v>82.5</v>
      </c>
      <c r="L56" s="764"/>
      <c r="M56" s="765"/>
    </row>
    <row r="57" spans="1:13" ht="13.5" customHeight="1">
      <c r="A57" s="759" t="s">
        <v>477</v>
      </c>
      <c r="B57" s="760"/>
      <c r="C57" s="760"/>
      <c r="D57" s="761"/>
      <c r="E57" s="762">
        <v>99.3</v>
      </c>
      <c r="F57" s="763"/>
      <c r="G57" s="762">
        <v>105.7</v>
      </c>
      <c r="H57" s="763"/>
      <c r="I57" s="762">
        <v>93.8</v>
      </c>
      <c r="J57" s="763"/>
      <c r="K57" s="762">
        <v>95.2</v>
      </c>
      <c r="L57" s="764"/>
      <c r="M57" s="765"/>
    </row>
    <row r="58" spans="1:13" ht="13.5" customHeight="1">
      <c r="A58" s="759" t="s">
        <v>478</v>
      </c>
      <c r="B58" s="760"/>
      <c r="C58" s="760"/>
      <c r="D58" s="761"/>
      <c r="E58" s="762">
        <v>108.6</v>
      </c>
      <c r="F58" s="763"/>
      <c r="G58" s="762">
        <v>109.4</v>
      </c>
      <c r="H58" s="763"/>
      <c r="I58" s="762">
        <v>106.1</v>
      </c>
      <c r="J58" s="763"/>
      <c r="K58" s="762">
        <v>100.9</v>
      </c>
      <c r="L58" s="764"/>
      <c r="M58" s="765"/>
    </row>
    <row r="59" spans="1:13" ht="13.5" customHeight="1">
      <c r="A59" s="767" t="s">
        <v>479</v>
      </c>
      <c r="B59" s="768"/>
      <c r="C59" s="768"/>
      <c r="D59" s="769"/>
      <c r="E59" s="762"/>
      <c r="F59" s="763"/>
      <c r="G59" s="762"/>
      <c r="H59" s="763"/>
      <c r="I59" s="762"/>
      <c r="J59" s="763"/>
      <c r="K59" s="762"/>
      <c r="L59" s="764"/>
      <c r="M59" s="765"/>
    </row>
    <row r="60" spans="1:13" ht="13.5" customHeight="1">
      <c r="A60" s="759" t="s">
        <v>480</v>
      </c>
      <c r="B60" s="760"/>
      <c r="C60" s="760"/>
      <c r="D60" s="761"/>
      <c r="E60" s="762">
        <v>96.4</v>
      </c>
      <c r="F60" s="763"/>
      <c r="G60" s="762">
        <v>101.8</v>
      </c>
      <c r="H60" s="763"/>
      <c r="I60" s="762">
        <v>110.6</v>
      </c>
      <c r="J60" s="763"/>
      <c r="K60" s="762">
        <v>114.3</v>
      </c>
      <c r="L60" s="764"/>
      <c r="M60" s="765"/>
    </row>
    <row r="61" spans="1:13" ht="13.5" customHeight="1">
      <c r="A61" s="759" t="s">
        <v>481</v>
      </c>
      <c r="B61" s="760"/>
      <c r="C61" s="760"/>
      <c r="D61" s="761"/>
      <c r="E61" s="762">
        <v>94.5</v>
      </c>
      <c r="F61" s="763"/>
      <c r="G61" s="762">
        <v>101.7</v>
      </c>
      <c r="H61" s="763"/>
      <c r="I61" s="762">
        <v>112.7</v>
      </c>
      <c r="J61" s="763"/>
      <c r="K61" s="762">
        <v>118.4</v>
      </c>
      <c r="L61" s="764"/>
      <c r="M61" s="765"/>
    </row>
    <row r="62" spans="1:13" ht="13.5" customHeight="1">
      <c r="A62" s="759" t="s">
        <v>482</v>
      </c>
      <c r="B62" s="760"/>
      <c r="C62" s="760"/>
      <c r="D62" s="761"/>
      <c r="E62" s="762">
        <v>100.3</v>
      </c>
      <c r="F62" s="763"/>
      <c r="G62" s="762">
        <v>101.2</v>
      </c>
      <c r="H62" s="763"/>
      <c r="I62" s="762">
        <v>106.1</v>
      </c>
      <c r="J62" s="763"/>
      <c r="K62" s="762">
        <v>106.7</v>
      </c>
      <c r="L62" s="764"/>
      <c r="M62" s="765"/>
    </row>
    <row r="63" spans="1:13" ht="13.5" customHeight="1">
      <c r="A63" s="759" t="s">
        <v>483</v>
      </c>
      <c r="B63" s="760"/>
      <c r="C63" s="760"/>
      <c r="D63" s="761"/>
      <c r="E63" s="762">
        <v>97.3</v>
      </c>
      <c r="F63" s="763"/>
      <c r="G63" s="762">
        <v>103.3</v>
      </c>
      <c r="H63" s="763"/>
      <c r="I63" s="762">
        <v>108.6</v>
      </c>
      <c r="J63" s="763"/>
      <c r="K63" s="762">
        <v>110.4</v>
      </c>
      <c r="L63" s="764"/>
      <c r="M63" s="765"/>
    </row>
    <row r="64" spans="1:13" ht="13.5" customHeight="1">
      <c r="A64" s="767" t="s">
        <v>484</v>
      </c>
      <c r="B64" s="768"/>
      <c r="C64" s="768"/>
      <c r="D64" s="769"/>
      <c r="E64" s="762"/>
      <c r="F64" s="763"/>
      <c r="G64" s="762"/>
      <c r="H64" s="763"/>
      <c r="I64" s="762"/>
      <c r="J64" s="763"/>
      <c r="K64" s="762"/>
      <c r="L64" s="764"/>
      <c r="M64" s="765"/>
    </row>
    <row r="65" spans="1:13" ht="13.5" customHeight="1">
      <c r="A65" s="759" t="s">
        <v>485</v>
      </c>
      <c r="B65" s="760"/>
      <c r="C65" s="760"/>
      <c r="D65" s="761"/>
      <c r="E65" s="762">
        <v>100</v>
      </c>
      <c r="F65" s="763"/>
      <c r="G65" s="762">
        <v>106.2</v>
      </c>
      <c r="H65" s="763"/>
      <c r="I65" s="762">
        <v>107.3</v>
      </c>
      <c r="J65" s="763"/>
      <c r="K65" s="762">
        <v>107.3</v>
      </c>
      <c r="L65" s="764"/>
      <c r="M65" s="765"/>
    </row>
    <row r="66" spans="1:13" ht="13.5" customHeight="1">
      <c r="A66" s="759" t="s">
        <v>486</v>
      </c>
      <c r="B66" s="760"/>
      <c r="C66" s="760"/>
      <c r="D66" s="761"/>
      <c r="E66" s="762">
        <v>100</v>
      </c>
      <c r="F66" s="763"/>
      <c r="G66" s="762">
        <v>106.7</v>
      </c>
      <c r="H66" s="763"/>
      <c r="I66" s="762">
        <v>106.7</v>
      </c>
      <c r="J66" s="763"/>
      <c r="K66" s="762">
        <v>106.7</v>
      </c>
      <c r="L66" s="764"/>
      <c r="M66" s="765"/>
    </row>
    <row r="67" spans="1:13" ht="13.5" customHeight="1">
      <c r="A67" s="759" t="s">
        <v>487</v>
      </c>
      <c r="B67" s="760"/>
      <c r="C67" s="760"/>
      <c r="D67" s="761"/>
      <c r="E67" s="762">
        <v>100</v>
      </c>
      <c r="F67" s="763"/>
      <c r="G67" s="762">
        <v>100</v>
      </c>
      <c r="H67" s="763"/>
      <c r="I67" s="762">
        <v>117.1</v>
      </c>
      <c r="J67" s="763"/>
      <c r="K67" s="762">
        <v>117.5</v>
      </c>
      <c r="L67" s="764"/>
      <c r="M67" s="765"/>
    </row>
    <row r="68" spans="1:13" ht="13.5" customHeight="1">
      <c r="A68" s="759" t="s">
        <v>488</v>
      </c>
      <c r="B68" s="760"/>
      <c r="C68" s="760"/>
      <c r="D68" s="761"/>
      <c r="E68" s="762">
        <v>99.9</v>
      </c>
      <c r="F68" s="763"/>
      <c r="G68" s="762">
        <v>118.5</v>
      </c>
      <c r="H68" s="763"/>
      <c r="I68" s="762">
        <v>118.8</v>
      </c>
      <c r="J68" s="763"/>
      <c r="K68" s="762">
        <v>118.8</v>
      </c>
      <c r="L68" s="764"/>
      <c r="M68" s="765"/>
    </row>
    <row r="69" spans="1:13" ht="13.5" customHeight="1">
      <c r="A69" s="766" t="s">
        <v>489</v>
      </c>
      <c r="B69" s="760"/>
      <c r="C69" s="760"/>
      <c r="D69" s="761"/>
      <c r="E69" s="762">
        <v>100</v>
      </c>
      <c r="F69" s="763"/>
      <c r="G69" s="762">
        <v>119.2</v>
      </c>
      <c r="H69" s="763"/>
      <c r="I69" s="762">
        <v>119.4</v>
      </c>
      <c r="J69" s="763"/>
      <c r="K69" s="762">
        <v>119.4</v>
      </c>
      <c r="L69" s="764"/>
      <c r="M69" s="765"/>
    </row>
    <row r="70" spans="1:13" ht="13.5" customHeight="1">
      <c r="A70" s="759" t="s">
        <v>490</v>
      </c>
      <c r="B70" s="760"/>
      <c r="C70" s="760"/>
      <c r="D70" s="761"/>
      <c r="E70" s="762">
        <v>100</v>
      </c>
      <c r="F70" s="763"/>
      <c r="G70" s="762">
        <v>100</v>
      </c>
      <c r="H70" s="763"/>
      <c r="I70" s="762">
        <v>100</v>
      </c>
      <c r="J70" s="763"/>
      <c r="K70" s="762">
        <v>100</v>
      </c>
      <c r="L70" s="764"/>
      <c r="M70" s="765"/>
    </row>
    <row r="71" spans="1:13" ht="13.5" customHeight="1">
      <c r="A71" s="767" t="s">
        <v>491</v>
      </c>
      <c r="B71" s="768"/>
      <c r="C71" s="768"/>
      <c r="D71" s="769"/>
      <c r="E71" s="762"/>
      <c r="F71" s="763"/>
      <c r="G71" s="762"/>
      <c r="H71" s="763"/>
      <c r="I71" s="762"/>
      <c r="J71" s="763"/>
      <c r="K71" s="762"/>
      <c r="L71" s="764"/>
      <c r="M71" s="765"/>
    </row>
    <row r="72" spans="1:13" ht="13.5" customHeight="1">
      <c r="A72" s="759" t="s">
        <v>492</v>
      </c>
      <c r="B72" s="760"/>
      <c r="C72" s="760"/>
      <c r="D72" s="761"/>
      <c r="E72" s="762">
        <v>100.6</v>
      </c>
      <c r="F72" s="763"/>
      <c r="G72" s="762">
        <v>100.4</v>
      </c>
      <c r="H72" s="763"/>
      <c r="I72" s="762">
        <v>100.6</v>
      </c>
      <c r="J72" s="763"/>
      <c r="K72" s="762">
        <v>101.3</v>
      </c>
      <c r="L72" s="764"/>
      <c r="M72" s="765"/>
    </row>
    <row r="73" spans="1:13" ht="13.5" customHeight="1">
      <c r="A73" s="759" t="s">
        <v>539</v>
      </c>
      <c r="B73" s="760"/>
      <c r="C73" s="760"/>
      <c r="D73" s="761"/>
      <c r="E73" s="762">
        <v>100</v>
      </c>
      <c r="F73" s="763"/>
      <c r="G73" s="762">
        <v>98.6</v>
      </c>
      <c r="H73" s="763"/>
      <c r="I73" s="762">
        <v>99.9</v>
      </c>
      <c r="J73" s="763"/>
      <c r="K73" s="762">
        <v>102.9</v>
      </c>
      <c r="L73" s="764"/>
      <c r="M73" s="765"/>
    </row>
    <row r="74" spans="1:13" ht="13.5" customHeight="1">
      <c r="A74" s="759" t="s">
        <v>540</v>
      </c>
      <c r="B74" s="760"/>
      <c r="C74" s="760"/>
      <c r="D74" s="761"/>
      <c r="E74" s="762">
        <v>100.8</v>
      </c>
      <c r="F74" s="763"/>
      <c r="G74" s="762">
        <v>100.8</v>
      </c>
      <c r="H74" s="763"/>
      <c r="I74" s="762">
        <v>100.8</v>
      </c>
      <c r="J74" s="763"/>
      <c r="K74" s="762">
        <v>101</v>
      </c>
      <c r="L74" s="764"/>
      <c r="M74" s="765"/>
    </row>
    <row r="75" spans="1:13" ht="13.5" customHeight="1">
      <c r="A75" s="759" t="s">
        <v>541</v>
      </c>
      <c r="B75" s="760"/>
      <c r="C75" s="760"/>
      <c r="D75" s="761"/>
      <c r="E75" s="762">
        <v>102</v>
      </c>
      <c r="F75" s="763"/>
      <c r="G75" s="762">
        <v>102</v>
      </c>
      <c r="H75" s="763"/>
      <c r="I75" s="762">
        <v>102</v>
      </c>
      <c r="J75" s="763"/>
      <c r="K75" s="762">
        <v>102.8</v>
      </c>
      <c r="L75" s="764"/>
      <c r="M75" s="765"/>
    </row>
    <row r="76" spans="1:13" ht="13.5" customHeight="1">
      <c r="A76" s="766" t="s">
        <v>542</v>
      </c>
      <c r="B76" s="760"/>
      <c r="C76" s="760"/>
      <c r="D76" s="761"/>
      <c r="E76" s="762">
        <v>100</v>
      </c>
      <c r="F76" s="763"/>
      <c r="G76" s="762">
        <v>100</v>
      </c>
      <c r="H76" s="763"/>
      <c r="I76" s="762">
        <v>100</v>
      </c>
      <c r="J76" s="763"/>
      <c r="K76" s="762">
        <v>100</v>
      </c>
      <c r="L76" s="764"/>
      <c r="M76" s="765"/>
    </row>
    <row r="77" spans="1:13" ht="13.5" customHeight="1">
      <c r="A77" s="759" t="s">
        <v>543</v>
      </c>
      <c r="B77" s="760"/>
      <c r="C77" s="760"/>
      <c r="D77" s="761"/>
      <c r="E77" s="762">
        <v>100</v>
      </c>
      <c r="F77" s="763"/>
      <c r="G77" s="762">
        <v>100</v>
      </c>
      <c r="H77" s="763"/>
      <c r="I77" s="762">
        <v>100</v>
      </c>
      <c r="J77" s="763"/>
      <c r="K77" s="762">
        <v>100</v>
      </c>
      <c r="L77" s="764"/>
      <c r="M77" s="765"/>
    </row>
    <row r="78" spans="1:13">
      <c r="A78" s="886" t="s">
        <v>544</v>
      </c>
      <c r="B78" s="887"/>
      <c r="C78" s="887"/>
      <c r="D78" s="888"/>
      <c r="E78" s="889">
        <v>100</v>
      </c>
      <c r="F78" s="890"/>
      <c r="G78" s="889">
        <v>100</v>
      </c>
      <c r="H78" s="890"/>
      <c r="I78" s="889">
        <v>100</v>
      </c>
      <c r="J78" s="890"/>
      <c r="K78" s="889">
        <v>100</v>
      </c>
      <c r="L78" s="891"/>
      <c r="M78" s="892"/>
    </row>
    <row r="79" spans="1:13">
      <c r="A79" s="886" t="s">
        <v>545</v>
      </c>
      <c r="B79" s="887"/>
      <c r="C79" s="887"/>
      <c r="D79" s="888"/>
      <c r="E79" s="889">
        <v>100</v>
      </c>
      <c r="F79" s="890"/>
      <c r="G79" s="889">
        <v>100</v>
      </c>
      <c r="H79" s="890"/>
      <c r="I79" s="889">
        <v>100</v>
      </c>
      <c r="J79" s="890"/>
      <c r="K79" s="889">
        <v>100</v>
      </c>
      <c r="L79" s="891"/>
      <c r="M79" s="892"/>
    </row>
    <row r="80" spans="1:13" ht="13.5" thickBot="1">
      <c r="A80" s="879" t="s">
        <v>546</v>
      </c>
      <c r="B80" s="880"/>
      <c r="C80" s="880"/>
      <c r="D80" s="881"/>
      <c r="E80" s="882">
        <v>100</v>
      </c>
      <c r="F80" s="883"/>
      <c r="G80" s="882">
        <v>100</v>
      </c>
      <c r="H80" s="883"/>
      <c r="I80" s="882">
        <v>100</v>
      </c>
      <c r="J80" s="883"/>
      <c r="K80" s="882">
        <v>100</v>
      </c>
      <c r="L80" s="884"/>
      <c r="M80" s="885"/>
    </row>
  </sheetData>
  <mergeCells count="261">
    <mergeCell ref="A80:D80"/>
    <mergeCell ref="E80:F80"/>
    <mergeCell ref="G80:H80"/>
    <mergeCell ref="I80:J80"/>
    <mergeCell ref="K80:M80"/>
    <mergeCell ref="A78:D78"/>
    <mergeCell ref="E78:F78"/>
    <mergeCell ref="G78:H78"/>
    <mergeCell ref="I78:J78"/>
    <mergeCell ref="K78:M78"/>
    <mergeCell ref="A79:D79"/>
    <mergeCell ref="E79:F79"/>
    <mergeCell ref="G79:H79"/>
    <mergeCell ref="I79:J79"/>
    <mergeCell ref="K79:M79"/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35:D35"/>
    <mergeCell ref="E35:F35"/>
    <mergeCell ref="G35:H35"/>
    <mergeCell ref="I35:J35"/>
    <mergeCell ref="K35:M35"/>
    <mergeCell ref="A37:M37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M38:M39"/>
    <mergeCell ref="A40:B42"/>
    <mergeCell ref="C40:C42"/>
    <mergeCell ref="D40:D42"/>
    <mergeCell ref="E40:E42"/>
    <mergeCell ref="F40:F42"/>
    <mergeCell ref="M40:M42"/>
    <mergeCell ref="A38:B39"/>
    <mergeCell ref="C38:C39"/>
    <mergeCell ref="D38:D39"/>
    <mergeCell ref="E38:E39"/>
    <mergeCell ref="F38:F39"/>
    <mergeCell ref="G38:L38"/>
    <mergeCell ref="A44:J44"/>
    <mergeCell ref="A45:B45"/>
    <mergeCell ref="C45:F45"/>
    <mergeCell ref="G45:J45"/>
    <mergeCell ref="K45:M45"/>
    <mergeCell ref="A46:B46"/>
    <mergeCell ref="C46:F46"/>
    <mergeCell ref="G46:J46"/>
    <mergeCell ref="K46:M46"/>
    <mergeCell ref="A50:M50"/>
    <mergeCell ref="A51:D52"/>
    <mergeCell ref="E51:J51"/>
    <mergeCell ref="K51:M52"/>
    <mergeCell ref="E52:F52"/>
    <mergeCell ref="G52:H52"/>
    <mergeCell ref="I52:J52"/>
    <mergeCell ref="A47:B47"/>
    <mergeCell ref="C47:F47"/>
    <mergeCell ref="G47:J47"/>
    <mergeCell ref="K47:M47"/>
    <mergeCell ref="A48:B48"/>
    <mergeCell ref="C48:F48"/>
    <mergeCell ref="G48:J48"/>
    <mergeCell ref="K48:M48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5:D55"/>
    <mergeCell ref="E55:F55"/>
    <mergeCell ref="G55:H55"/>
    <mergeCell ref="I55:J55"/>
    <mergeCell ref="K55:M55"/>
    <mergeCell ref="A56:D56"/>
    <mergeCell ref="E56:F56"/>
    <mergeCell ref="G56:H56"/>
    <mergeCell ref="I56:J56"/>
    <mergeCell ref="K56:M56"/>
    <mergeCell ref="A57:D57"/>
    <mergeCell ref="E57:F57"/>
    <mergeCell ref="G57:H57"/>
    <mergeCell ref="I57:J57"/>
    <mergeCell ref="K57:M57"/>
    <mergeCell ref="A58:D58"/>
    <mergeCell ref="E58:F58"/>
    <mergeCell ref="G58:H58"/>
    <mergeCell ref="I58:J58"/>
    <mergeCell ref="K58:M58"/>
    <mergeCell ref="A59:D59"/>
    <mergeCell ref="E59:F59"/>
    <mergeCell ref="G59:H59"/>
    <mergeCell ref="I59:J59"/>
    <mergeCell ref="K59:M59"/>
    <mergeCell ref="A60:D60"/>
    <mergeCell ref="E60:F60"/>
    <mergeCell ref="G60:H60"/>
    <mergeCell ref="I60:J60"/>
    <mergeCell ref="K60:M60"/>
    <mergeCell ref="A61:D61"/>
    <mergeCell ref="E61:F61"/>
    <mergeCell ref="G61:H61"/>
    <mergeCell ref="I61:J61"/>
    <mergeCell ref="K61:M61"/>
    <mergeCell ref="A62:D62"/>
    <mergeCell ref="E62:F62"/>
    <mergeCell ref="G62:H62"/>
    <mergeCell ref="I62:J62"/>
    <mergeCell ref="K62:M62"/>
    <mergeCell ref="A63:D63"/>
    <mergeCell ref="E63:F63"/>
    <mergeCell ref="G63:H63"/>
    <mergeCell ref="I63:J63"/>
    <mergeCell ref="K63:M63"/>
    <mergeCell ref="A64:D64"/>
    <mergeCell ref="E64:F64"/>
    <mergeCell ref="G64:H64"/>
    <mergeCell ref="I64:J64"/>
    <mergeCell ref="K64:M64"/>
    <mergeCell ref="A65:D65"/>
    <mergeCell ref="E65:F65"/>
    <mergeCell ref="G65:H65"/>
    <mergeCell ref="I65:J65"/>
    <mergeCell ref="K65:M65"/>
    <mergeCell ref="A66:D66"/>
    <mergeCell ref="E66:F66"/>
    <mergeCell ref="G66:H66"/>
    <mergeCell ref="I66:J66"/>
    <mergeCell ref="K66:M66"/>
    <mergeCell ref="A67:D67"/>
    <mergeCell ref="E67:F67"/>
    <mergeCell ref="G67:H67"/>
    <mergeCell ref="I67:J67"/>
    <mergeCell ref="K67:M67"/>
    <mergeCell ref="A68:D68"/>
    <mergeCell ref="E68:F68"/>
    <mergeCell ref="G68:H68"/>
    <mergeCell ref="I68:J68"/>
    <mergeCell ref="K68:M68"/>
    <mergeCell ref="A69:D69"/>
    <mergeCell ref="E69:F69"/>
    <mergeCell ref="G69:H69"/>
    <mergeCell ref="I69:J69"/>
    <mergeCell ref="K69:M69"/>
    <mergeCell ref="A70:D70"/>
    <mergeCell ref="E70:F70"/>
    <mergeCell ref="G70:H70"/>
    <mergeCell ref="I70:J70"/>
    <mergeCell ref="K70:M70"/>
    <mergeCell ref="A71:D71"/>
    <mergeCell ref="E71:F71"/>
    <mergeCell ref="G71:H71"/>
    <mergeCell ref="I71:J71"/>
    <mergeCell ref="K71:M71"/>
    <mergeCell ref="A72:D72"/>
    <mergeCell ref="E72:F72"/>
    <mergeCell ref="G72:H72"/>
    <mergeCell ref="I72:J72"/>
    <mergeCell ref="K72:M72"/>
    <mergeCell ref="A73:D73"/>
    <mergeCell ref="E73:F73"/>
    <mergeCell ref="G73:H73"/>
    <mergeCell ref="I73:J73"/>
    <mergeCell ref="K73:M73"/>
    <mergeCell ref="A74:D74"/>
    <mergeCell ref="E74:F74"/>
    <mergeCell ref="G74:H74"/>
    <mergeCell ref="I74:J74"/>
    <mergeCell ref="K74:M74"/>
    <mergeCell ref="A77:D77"/>
    <mergeCell ref="E77:F77"/>
    <mergeCell ref="G77:H77"/>
    <mergeCell ref="I77:J77"/>
    <mergeCell ref="K77:M77"/>
    <mergeCell ref="A75:D75"/>
    <mergeCell ref="E75:F75"/>
    <mergeCell ref="G75:H75"/>
    <mergeCell ref="I75:J75"/>
    <mergeCell ref="K75:M75"/>
    <mergeCell ref="A76:D76"/>
    <mergeCell ref="E76:F76"/>
    <mergeCell ref="G76:H76"/>
    <mergeCell ref="I76:J76"/>
    <mergeCell ref="K76:M76"/>
  </mergeCells>
  <pageMargins left="0.6692913385826772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21"/>
  <sheetViews>
    <sheetView view="pageBreakPreview" zoomScale="60" zoomScaleNormal="60" workbookViewId="0">
      <selection activeCell="O51" sqref="O5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5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893" t="s">
        <v>361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6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6"/>
    </row>
    <row r="3" spans="1:14" ht="40.5" customHeight="1" thickBot="1">
      <c r="A3" s="16"/>
      <c r="B3" s="894" t="s">
        <v>149</v>
      </c>
      <c r="C3" s="896" t="s">
        <v>355</v>
      </c>
      <c r="D3" s="897"/>
      <c r="E3" s="896" t="s">
        <v>362</v>
      </c>
      <c r="F3" s="897"/>
      <c r="G3" s="896" t="s">
        <v>356</v>
      </c>
      <c r="H3" s="897"/>
      <c r="I3" s="896" t="s">
        <v>357</v>
      </c>
      <c r="J3" s="897"/>
      <c r="K3" s="896" t="s">
        <v>358</v>
      </c>
      <c r="L3" s="897"/>
      <c r="M3" s="896" t="s">
        <v>359</v>
      </c>
      <c r="N3" s="897"/>
    </row>
    <row r="4" spans="1:14" ht="23.25" customHeight="1" thickBot="1">
      <c r="A4" s="16"/>
      <c r="B4" s="895"/>
      <c r="C4" s="146">
        <v>2011</v>
      </c>
      <c r="D4" s="147">
        <v>2012</v>
      </c>
      <c r="E4" s="148">
        <v>2011</v>
      </c>
      <c r="F4" s="149">
        <v>2012</v>
      </c>
      <c r="G4" s="173">
        <v>2011</v>
      </c>
      <c r="H4" s="173">
        <v>2012</v>
      </c>
      <c r="I4" s="150">
        <v>2011</v>
      </c>
      <c r="J4" s="174">
        <v>2012</v>
      </c>
      <c r="K4" s="150">
        <v>2011</v>
      </c>
      <c r="L4" s="174">
        <v>2012</v>
      </c>
      <c r="M4" s="174">
        <v>2011</v>
      </c>
      <c r="N4" s="174">
        <v>2012</v>
      </c>
    </row>
    <row r="5" spans="1:14" s="43" customFormat="1" ht="45" customHeight="1">
      <c r="A5" s="128"/>
      <c r="B5" s="164" t="s">
        <v>11</v>
      </c>
      <c r="C5" s="151">
        <v>9554.92</v>
      </c>
      <c r="D5" s="151">
        <v>8043</v>
      </c>
      <c r="E5" s="151">
        <v>25642.38</v>
      </c>
      <c r="F5" s="152">
        <v>19818.21</v>
      </c>
      <c r="G5" s="151">
        <v>1786.95</v>
      </c>
      <c r="H5" s="151">
        <v>1506.24</v>
      </c>
      <c r="I5" s="151">
        <v>793.35</v>
      </c>
      <c r="J5" s="152">
        <v>659.14</v>
      </c>
      <c r="K5" s="151">
        <v>1356.4</v>
      </c>
      <c r="L5" s="151">
        <v>1656.12</v>
      </c>
      <c r="M5" s="153">
        <v>28.4</v>
      </c>
      <c r="N5" s="153">
        <v>30.77</v>
      </c>
    </row>
    <row r="6" spans="1:14" s="43" customFormat="1" ht="39" customHeight="1">
      <c r="A6" s="128"/>
      <c r="B6" s="165" t="s">
        <v>12</v>
      </c>
      <c r="C6" s="154">
        <v>9867.18</v>
      </c>
      <c r="D6" s="154">
        <v>8222.0300000000007</v>
      </c>
      <c r="E6" s="154">
        <v>28249.5</v>
      </c>
      <c r="F6" s="155">
        <v>20461.55</v>
      </c>
      <c r="G6" s="154">
        <v>1825.9</v>
      </c>
      <c r="H6" s="154">
        <v>1657.86</v>
      </c>
      <c r="I6" s="154">
        <v>821.35</v>
      </c>
      <c r="J6" s="155">
        <v>703.05</v>
      </c>
      <c r="K6" s="154">
        <v>1372.73</v>
      </c>
      <c r="L6" s="154">
        <v>1742.62</v>
      </c>
      <c r="M6" s="156">
        <v>30.78</v>
      </c>
      <c r="N6" s="156">
        <v>34.14</v>
      </c>
    </row>
    <row r="7" spans="1:14" s="43" customFormat="1" ht="39.75" customHeight="1">
      <c r="A7" s="128"/>
      <c r="B7" s="165" t="s">
        <v>13</v>
      </c>
      <c r="C7" s="154">
        <v>9530.11</v>
      </c>
      <c r="D7" s="154">
        <v>8456.5499999999993</v>
      </c>
      <c r="E7" s="154">
        <v>26807.39</v>
      </c>
      <c r="F7" s="155">
        <v>18705.57</v>
      </c>
      <c r="G7" s="154">
        <v>1770.17</v>
      </c>
      <c r="H7" s="154">
        <v>1655.41</v>
      </c>
      <c r="I7" s="154">
        <v>762</v>
      </c>
      <c r="J7" s="155">
        <v>684.36</v>
      </c>
      <c r="K7" s="154">
        <v>1424.01</v>
      </c>
      <c r="L7" s="154">
        <v>1673.77</v>
      </c>
      <c r="M7" s="156">
        <v>35.81</v>
      </c>
      <c r="N7" s="156">
        <v>32.950000000000003</v>
      </c>
    </row>
    <row r="8" spans="1:14" s="43" customFormat="1" ht="43.5" customHeight="1">
      <c r="A8" s="128"/>
      <c r="B8" s="165" t="s">
        <v>14</v>
      </c>
      <c r="C8" s="154">
        <v>9482.91</v>
      </c>
      <c r="D8" s="154"/>
      <c r="E8" s="154">
        <v>26325.14</v>
      </c>
      <c r="F8" s="155"/>
      <c r="G8" s="154">
        <v>1794</v>
      </c>
      <c r="H8" s="154"/>
      <c r="I8" s="154">
        <v>771.31</v>
      </c>
      <c r="J8" s="155"/>
      <c r="K8" s="154">
        <v>1473.81</v>
      </c>
      <c r="L8" s="154"/>
      <c r="M8" s="156">
        <v>41.97</v>
      </c>
      <c r="N8" s="156"/>
    </row>
    <row r="9" spans="1:14" s="43" customFormat="1" ht="41.25" customHeight="1">
      <c r="B9" s="165" t="s">
        <v>15</v>
      </c>
      <c r="C9" s="154">
        <v>8926.49</v>
      </c>
      <c r="D9" s="154"/>
      <c r="E9" s="154">
        <v>24206.5</v>
      </c>
      <c r="F9" s="155"/>
      <c r="G9" s="154">
        <v>1784.15</v>
      </c>
      <c r="H9" s="154"/>
      <c r="I9" s="154">
        <v>736.15</v>
      </c>
      <c r="J9" s="155"/>
      <c r="K9" s="154">
        <v>1510.44</v>
      </c>
      <c r="L9" s="154"/>
      <c r="M9" s="156">
        <v>36.75</v>
      </c>
      <c r="N9" s="156"/>
    </row>
    <row r="10" spans="1:14" s="43" customFormat="1" ht="41.25" customHeight="1">
      <c r="B10" s="165" t="s">
        <v>16</v>
      </c>
      <c r="C10" s="154">
        <v>9045.1200000000008</v>
      </c>
      <c r="D10" s="154"/>
      <c r="E10" s="154">
        <v>22349.21</v>
      </c>
      <c r="F10" s="155"/>
      <c r="G10" s="154">
        <v>1768.5</v>
      </c>
      <c r="H10" s="154"/>
      <c r="I10" s="154">
        <v>770.57</v>
      </c>
      <c r="J10" s="155"/>
      <c r="K10" s="154">
        <v>1528.66</v>
      </c>
      <c r="L10" s="154"/>
      <c r="M10" s="156">
        <v>35.799999999999997</v>
      </c>
      <c r="N10" s="156"/>
    </row>
    <row r="11" spans="1:14" s="43" customFormat="1" ht="47.25" customHeight="1">
      <c r="B11" s="166" t="s">
        <v>146</v>
      </c>
      <c r="C11" s="157">
        <v>9618.7999999999993</v>
      </c>
      <c r="D11" s="154"/>
      <c r="E11" s="157">
        <v>23726.31</v>
      </c>
      <c r="F11" s="155"/>
      <c r="G11" s="157">
        <v>1759.76</v>
      </c>
      <c r="H11" s="154"/>
      <c r="I11" s="157">
        <v>788.74</v>
      </c>
      <c r="J11" s="155"/>
      <c r="K11" s="157">
        <v>1572.81</v>
      </c>
      <c r="L11" s="154"/>
      <c r="M11" s="158">
        <v>37.92</v>
      </c>
      <c r="N11" s="156"/>
    </row>
    <row r="12" spans="1:14" s="43" customFormat="1" ht="43.5" customHeight="1">
      <c r="B12" s="166" t="s">
        <v>157</v>
      </c>
      <c r="C12" s="157">
        <v>9040.82</v>
      </c>
      <c r="D12" s="154"/>
      <c r="E12" s="157">
        <v>22079.55</v>
      </c>
      <c r="F12" s="155"/>
      <c r="G12" s="157">
        <v>1804.36</v>
      </c>
      <c r="H12" s="154"/>
      <c r="I12" s="157">
        <v>763.7</v>
      </c>
      <c r="J12" s="155"/>
      <c r="K12" s="157">
        <v>1755.81</v>
      </c>
      <c r="L12" s="154"/>
      <c r="M12" s="158">
        <v>40.299999999999997</v>
      </c>
      <c r="N12" s="156"/>
    </row>
    <row r="13" spans="1:14" s="43" customFormat="1" ht="42.75" customHeight="1">
      <c r="B13" s="166" t="s">
        <v>164</v>
      </c>
      <c r="C13" s="157">
        <v>8314.33</v>
      </c>
      <c r="D13" s="157"/>
      <c r="E13" s="157">
        <v>20388.3</v>
      </c>
      <c r="F13" s="159"/>
      <c r="G13" s="157">
        <v>1743.44</v>
      </c>
      <c r="H13" s="157"/>
      <c r="I13" s="157">
        <v>708.17</v>
      </c>
      <c r="J13" s="159"/>
      <c r="K13" s="157">
        <v>1769.76</v>
      </c>
      <c r="L13" s="157"/>
      <c r="M13" s="158">
        <v>37.93</v>
      </c>
      <c r="N13" s="158"/>
    </row>
    <row r="14" spans="1:14" s="43" customFormat="1" ht="51.75" customHeight="1">
      <c r="B14" s="165" t="s">
        <v>165</v>
      </c>
      <c r="C14" s="154">
        <v>7347.1049999999996</v>
      </c>
      <c r="D14" s="154"/>
      <c r="E14" s="154">
        <v>18882.859285714287</v>
      </c>
      <c r="F14" s="154"/>
      <c r="G14" s="154">
        <v>1535.1904761904761</v>
      </c>
      <c r="H14" s="154"/>
      <c r="I14" s="154">
        <v>616.21904761904761</v>
      </c>
      <c r="J14" s="154"/>
      <c r="K14" s="154">
        <v>1665.2142857142858</v>
      </c>
      <c r="L14" s="154"/>
      <c r="M14" s="156">
        <v>31.974761904761902</v>
      </c>
      <c r="N14" s="154"/>
    </row>
    <row r="15" spans="1:14" s="43" customFormat="1" ht="45" customHeight="1">
      <c r="B15" s="165" t="s">
        <v>170</v>
      </c>
      <c r="C15" s="154">
        <v>7551.3613636363634</v>
      </c>
      <c r="D15" s="160"/>
      <c r="E15" s="154">
        <v>17879.439999999999</v>
      </c>
      <c r="F15" s="161"/>
      <c r="G15" s="154">
        <v>1594.93</v>
      </c>
      <c r="H15" s="160"/>
      <c r="I15" s="154">
        <v>628.23</v>
      </c>
      <c r="J15" s="161"/>
      <c r="K15" s="154">
        <v>1738.98</v>
      </c>
      <c r="L15" s="160"/>
      <c r="M15" s="156">
        <v>33.08</v>
      </c>
      <c r="N15" s="162"/>
    </row>
    <row r="16" spans="1:14" s="43" customFormat="1" ht="51.75" customHeight="1" thickBot="1">
      <c r="B16" s="165" t="s">
        <v>171</v>
      </c>
      <c r="C16" s="154">
        <v>7567.2</v>
      </c>
      <c r="D16" s="154"/>
      <c r="E16" s="163">
        <v>18148.900000000001</v>
      </c>
      <c r="F16" s="155"/>
      <c r="G16" s="154">
        <v>1462.2</v>
      </c>
      <c r="H16" s="154"/>
      <c r="I16" s="163">
        <v>643.20000000000005</v>
      </c>
      <c r="J16" s="155"/>
      <c r="K16" s="154">
        <v>1646.2</v>
      </c>
      <c r="L16" s="154"/>
      <c r="M16" s="156">
        <v>30.4</v>
      </c>
      <c r="N16" s="156"/>
    </row>
    <row r="17" spans="2:14" s="43" customFormat="1" ht="49.5" customHeight="1" thickBot="1">
      <c r="B17" s="175" t="s">
        <v>360</v>
      </c>
      <c r="C17" s="168">
        <f t="shared" ref="C17:D17" si="0">AVERAGE(C5:C16)</f>
        <v>8820.5288636363639</v>
      </c>
      <c r="D17" s="168">
        <f t="shared" si="0"/>
        <v>8240.5266666666666</v>
      </c>
      <c r="E17" s="168">
        <f t="shared" ref="E17:L17" si="1">AVERAGE(E5:E16)</f>
        <v>22890.456607142856</v>
      </c>
      <c r="F17" s="168">
        <f t="shared" si="1"/>
        <v>19661.776666666665</v>
      </c>
      <c r="G17" s="168">
        <f t="shared" ref="G17:H17" si="2">AVERAGE(G5:G16)</f>
        <v>1719.1292063492065</v>
      </c>
      <c r="H17" s="168">
        <f t="shared" si="2"/>
        <v>1606.5033333333333</v>
      </c>
      <c r="I17" s="168">
        <f t="shared" ref="I17" si="3">AVERAGE(I5:I16)</f>
        <v>733.5824206349206</v>
      </c>
      <c r="J17" s="168">
        <f t="shared" si="1"/>
        <v>682.18333333333339</v>
      </c>
      <c r="K17" s="168">
        <f t="shared" ref="K17" si="4">AVERAGE(K5:K16)</f>
        <v>1567.9020238095238</v>
      </c>
      <c r="L17" s="168">
        <f t="shared" si="1"/>
        <v>1690.8366666666668</v>
      </c>
      <c r="M17" s="169">
        <f t="shared" ref="M17" si="5">AVERAGE(M5:M16)</f>
        <v>35.092896825396828</v>
      </c>
      <c r="N17" s="169">
        <f>AVERAGE(N5:N16)</f>
        <v>32.619999999999997</v>
      </c>
    </row>
    <row r="21" spans="2:14">
      <c r="F21" s="167"/>
    </row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&amp;C16
</oddFooter>
  </headerFooter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R59" sqref="R59"/>
    </sheetView>
  </sheetViews>
  <sheetFormatPr defaultRowHeight="15.75"/>
  <cols>
    <col min="1" max="4" width="9.140625" style="4"/>
    <col min="5" max="7" width="9.140625" style="15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5"/>
      <c r="C2" s="14"/>
      <c r="D2" s="14"/>
      <c r="E2" s="14"/>
      <c r="F2" s="14"/>
      <c r="G2" s="14"/>
      <c r="H2" s="14"/>
      <c r="I2" s="14"/>
      <c r="J2" s="14"/>
    </row>
    <row r="3" spans="2:10" ht="15">
      <c r="B3" s="252"/>
      <c r="C3" s="252"/>
      <c r="D3" s="252"/>
      <c r="E3" s="252"/>
      <c r="F3" s="252"/>
      <c r="G3" s="252"/>
      <c r="H3" s="252"/>
      <c r="I3" s="22"/>
      <c r="J3" s="22"/>
    </row>
    <row r="4" spans="2:10" ht="14.25" customHeight="1">
      <c r="B4" s="253"/>
      <c r="C4" s="20"/>
      <c r="D4" s="20"/>
      <c r="E4" s="20"/>
      <c r="F4" s="20"/>
      <c r="G4" s="20"/>
      <c r="H4" s="20"/>
      <c r="I4" s="22"/>
      <c r="J4" s="22"/>
    </row>
    <row r="5" spans="2:10" ht="14.25">
      <c r="B5" s="253"/>
      <c r="C5" s="21"/>
      <c r="D5" s="21"/>
      <c r="E5" s="21"/>
      <c r="F5" s="21"/>
      <c r="G5" s="21"/>
      <c r="H5" s="21"/>
      <c r="I5" s="21"/>
      <c r="J5" s="21"/>
    </row>
    <row r="6" spans="2:10" ht="14.25">
      <c r="B6" s="253"/>
      <c r="C6" s="21"/>
      <c r="D6" s="21"/>
      <c r="E6" s="21"/>
      <c r="F6" s="21"/>
      <c r="G6" s="21"/>
      <c r="H6" s="21"/>
      <c r="I6" s="21"/>
      <c r="J6" s="21"/>
    </row>
    <row r="7" spans="2:10" ht="14.25">
      <c r="B7" s="253"/>
      <c r="C7" s="21"/>
      <c r="D7" s="21"/>
      <c r="E7" s="21"/>
      <c r="F7" s="21"/>
      <c r="G7" s="21"/>
      <c r="H7" s="21"/>
      <c r="I7" s="21"/>
      <c r="J7" s="21"/>
    </row>
    <row r="8" spans="2:10" ht="14.25">
      <c r="B8" s="253"/>
      <c r="C8" s="21"/>
      <c r="D8" s="21"/>
      <c r="E8" s="21"/>
      <c r="F8" s="21"/>
      <c r="G8" s="21"/>
      <c r="H8" s="21"/>
      <c r="I8" s="21"/>
      <c r="J8" s="21"/>
    </row>
    <row r="9" spans="2:10" ht="14.25">
      <c r="B9" s="253"/>
      <c r="C9" s="21"/>
      <c r="D9" s="21"/>
      <c r="E9" s="21"/>
      <c r="F9" s="21"/>
      <c r="G9" s="21"/>
      <c r="H9" s="21"/>
      <c r="I9" s="21"/>
      <c r="J9" s="21"/>
    </row>
    <row r="10" spans="2:10" ht="14.25">
      <c r="B10" s="253"/>
      <c r="C10" s="20"/>
      <c r="D10" s="20"/>
      <c r="E10" s="20"/>
      <c r="F10" s="20"/>
      <c r="G10" s="20"/>
      <c r="H10" s="21"/>
      <c r="I10" s="20"/>
      <c r="J10" s="20"/>
    </row>
    <row r="11" spans="2:10" ht="12.75">
      <c r="B11" s="254"/>
      <c r="C11" s="14"/>
      <c r="D11" s="14"/>
      <c r="E11" s="14"/>
      <c r="F11" s="14"/>
      <c r="G11" s="14"/>
      <c r="H11" s="14"/>
      <c r="I11" s="14"/>
      <c r="J11" s="14"/>
    </row>
    <row r="12" spans="2:10" ht="12.75">
      <c r="B12" s="255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256"/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2.75">
      <c r="B15" s="256"/>
      <c r="C15" s="14"/>
      <c r="D15" s="14"/>
      <c r="E15" s="14"/>
      <c r="F15" s="14"/>
      <c r="G15" s="14"/>
      <c r="H15" s="14"/>
      <c r="I15" s="14"/>
      <c r="J15" s="14"/>
    </row>
    <row r="16" spans="2:10" ht="12.75">
      <c r="B16" s="256"/>
      <c r="C16" s="14"/>
      <c r="D16" s="14"/>
      <c r="E16" s="14"/>
      <c r="F16" s="14"/>
      <c r="G16" s="14"/>
      <c r="H16" s="14"/>
      <c r="I16" s="14"/>
      <c r="J16" s="14"/>
    </row>
    <row r="17" spans="2:10" ht="12.75">
      <c r="B17" s="16"/>
      <c r="C17" s="14"/>
      <c r="D17" s="14"/>
      <c r="E17" s="14"/>
      <c r="F17" s="14"/>
      <c r="G17" s="14"/>
      <c r="H17" s="14"/>
      <c r="I17" s="14"/>
      <c r="J17" s="14"/>
    </row>
    <row r="18" spans="2:10" ht="12.75">
      <c r="B18" s="16"/>
      <c r="C18" s="14"/>
      <c r="D18" s="14"/>
      <c r="E18" s="14"/>
      <c r="F18" s="14"/>
      <c r="G18" s="14"/>
      <c r="H18" s="14"/>
      <c r="I18" s="14"/>
      <c r="J18" s="14"/>
    </row>
    <row r="19" spans="2:10" ht="12.75">
      <c r="B19" s="257"/>
      <c r="C19" s="13"/>
      <c r="D19" s="13"/>
      <c r="E19" s="13"/>
      <c r="F19" s="13"/>
      <c r="G19" s="13"/>
      <c r="H19" s="13"/>
      <c r="I19" s="13"/>
      <c r="J19" s="13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 </vt:lpstr>
      <vt:lpstr>индекс потр цен </vt:lpstr>
      <vt:lpstr>цены на металл</vt:lpstr>
      <vt:lpstr>цены на металл 2</vt:lpstr>
      <vt:lpstr>дин.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2012-07-12T07:46:26Z</cp:lastPrinted>
  <dcterms:created xsi:type="dcterms:W3CDTF">1996-09-27T09:22:49Z</dcterms:created>
  <dcterms:modified xsi:type="dcterms:W3CDTF">2012-08-09T08:56:25Z</dcterms:modified>
</cp:coreProperties>
</file>