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17 год\Для сайта\"/>
    </mc:Choice>
  </mc:AlternateContent>
  <bookViews>
    <workbookView xWindow="0" yWindow="0" windowWidth="13140" windowHeight="10635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1" hidden="1">расходы!$A$3:$F$49</definedName>
    <definedName name="Z_6943B490_3070_4625_8DEE_85B509FE6D1B_.wvu.PrintArea" localSheetId="1" hidden="1">расходы!$A$1:$E$51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доходы!$A$1:$G$66</definedName>
    <definedName name="_xlnm.Print_Area" localSheetId="2">источники!$A$1:$C$20</definedName>
    <definedName name="_xlnm.Print_Area" localSheetId="1">расходы!$A$1:$E$51</definedName>
  </definedNames>
  <calcPr calcId="152511"/>
  <customWorkbookViews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53" i="5" l="1"/>
  <c r="D53" i="5"/>
  <c r="D52" i="5" s="1"/>
  <c r="H61" i="5"/>
  <c r="G61" i="5"/>
  <c r="B20" i="3" l="1"/>
  <c r="B16" i="3"/>
  <c r="D15" i="5" l="1"/>
  <c r="B53" i="5" l="1"/>
  <c r="B52" i="5" s="1"/>
  <c r="B51" i="5" s="1"/>
  <c r="D31" i="5" l="1"/>
  <c r="D20" i="5" l="1"/>
  <c r="D18" i="5"/>
  <c r="D24" i="5"/>
  <c r="D27" i="5"/>
  <c r="D30" i="5"/>
  <c r="D46" i="5" l="1"/>
  <c r="B19" i="3" l="1"/>
  <c r="B18" i="3" s="1"/>
  <c r="B15" i="3"/>
  <c r="B14" i="3" s="1"/>
  <c r="C52" i="5" l="1"/>
  <c r="C51" i="5" s="1"/>
  <c r="B46" i="5"/>
  <c r="C46" i="5"/>
  <c r="B39" i="5"/>
  <c r="B38" i="5" s="1"/>
  <c r="C39" i="5"/>
  <c r="C38" i="5" s="1"/>
  <c r="B31" i="5"/>
  <c r="B30" i="5" s="1"/>
  <c r="C31" i="5"/>
  <c r="C30" i="5" s="1"/>
  <c r="B27" i="5"/>
  <c r="C27" i="5"/>
  <c r="B24" i="5"/>
  <c r="C24" i="5"/>
  <c r="B20" i="5"/>
  <c r="C20" i="5"/>
  <c r="B18" i="5"/>
  <c r="C18" i="5"/>
  <c r="B15" i="5"/>
  <c r="C15" i="5"/>
  <c r="B10" i="3"/>
  <c r="B8" i="3"/>
  <c r="B13" i="3"/>
  <c r="G57" i="5"/>
  <c r="G58" i="5"/>
  <c r="G34" i="5"/>
  <c r="D39" i="5"/>
  <c r="D38" i="5" s="1"/>
  <c r="B12" i="5" l="1"/>
  <c r="B12" i="3"/>
  <c r="B17" i="3"/>
  <c r="B7" i="3"/>
  <c r="B14" i="5"/>
  <c r="C12" i="5"/>
  <c r="C14" i="5"/>
  <c r="G56" i="5" l="1"/>
  <c r="C19" i="3"/>
  <c r="C18" i="3" s="1"/>
  <c r="D51" i="5" l="1"/>
  <c r="C10" i="3" l="1"/>
  <c r="C8" i="3"/>
  <c r="B5" i="3" l="1"/>
  <c r="C7" i="3"/>
  <c r="D12" i="5" l="1"/>
  <c r="D14" i="5"/>
  <c r="G14" i="5" s="1"/>
  <c r="C17" i="3"/>
  <c r="C15" i="3"/>
  <c r="C14" i="3" s="1"/>
  <c r="C13" i="3" s="1"/>
  <c r="G16" i="5"/>
  <c r="G17" i="5"/>
  <c r="G18" i="5"/>
  <c r="G19" i="5"/>
  <c r="G20" i="5"/>
  <c r="G21" i="5"/>
  <c r="G23" i="5"/>
  <c r="G24" i="5"/>
  <c r="G25" i="5"/>
  <c r="G26" i="5"/>
  <c r="G27" i="5"/>
  <c r="G28" i="5"/>
  <c r="G29" i="5"/>
  <c r="G30" i="5"/>
  <c r="G31" i="5"/>
  <c r="G32" i="5"/>
  <c r="G33" i="5"/>
  <c r="G35" i="5"/>
  <c r="G36" i="5"/>
  <c r="G37" i="5"/>
  <c r="G38" i="5"/>
  <c r="G39" i="5"/>
  <c r="G40" i="5"/>
  <c r="G42" i="5"/>
  <c r="G43" i="5"/>
  <c r="G45" i="5"/>
  <c r="G46" i="5"/>
  <c r="G47" i="5"/>
  <c r="G48" i="5"/>
  <c r="G49" i="5"/>
  <c r="G51" i="5"/>
  <c r="G52" i="5"/>
  <c r="G53" i="5"/>
  <c r="G59" i="5"/>
  <c r="G60" i="5"/>
  <c r="G15" i="5"/>
  <c r="G12" i="5" l="1"/>
  <c r="C12" i="3"/>
  <c r="C5" i="3" s="1"/>
  <c r="H60" i="5"/>
  <c r="H59" i="5"/>
  <c r="H53" i="5"/>
  <c r="H52" i="5"/>
  <c r="H51" i="5"/>
  <c r="H49" i="5"/>
  <c r="H48" i="5"/>
  <c r="H47" i="5"/>
  <c r="H46" i="5"/>
  <c r="H45" i="5"/>
  <c r="H43" i="5"/>
  <c r="H42" i="5"/>
  <c r="H40" i="5"/>
  <c r="H39" i="5"/>
  <c r="H38" i="5"/>
  <c r="H37" i="5"/>
  <c r="H35" i="5"/>
  <c r="H33" i="5"/>
  <c r="H32" i="5"/>
  <c r="H31" i="5"/>
  <c r="H30" i="5"/>
  <c r="H29" i="5"/>
  <c r="H28" i="5"/>
  <c r="H27" i="5"/>
  <c r="H26" i="5"/>
  <c r="H25" i="5"/>
  <c r="H24" i="5"/>
  <c r="H23" i="5"/>
  <c r="H21" i="5"/>
  <c r="H20" i="5"/>
  <c r="H19" i="5"/>
  <c r="H18" i="5"/>
  <c r="H17" i="5"/>
  <c r="H16" i="5"/>
  <c r="H15" i="5"/>
  <c r="H14" i="5"/>
  <c r="H12" i="5"/>
</calcChain>
</file>

<file path=xl/sharedStrings.xml><?xml version="1.0" encoding="utf-8"?>
<sst xmlns="http://schemas.openxmlformats.org/spreadsheetml/2006/main" count="205" uniqueCount="176">
  <si>
    <t>Наименование показателя</t>
  </si>
  <si>
    <t>Утвержденные 
бюджетные 
назначения</t>
  </si>
  <si>
    <t>Исполнено</t>
  </si>
  <si>
    <t>из них за I квартал</t>
  </si>
  <si>
    <t>% исполнения к годовому плану</t>
  </si>
  <si>
    <t>% исполнения по результатам I квартала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</si>
  <si>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</si>
  <si>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</si>
  <si>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</si>
  <si>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</si>
  <si>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</si>
  <si>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</si>
  <si>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</si>
  <si>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</si>
  <si>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</si>
  <si>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</si>
  <si>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</si>
  <si>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</si>
  <si>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</si>
  <si>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</si>
  <si>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</si>
  <si>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</si>
  <si>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</si>
  <si>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</si>
  <si>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</si>
  <si>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</si>
  <si>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</si>
  <si>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</si>
  <si>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</si>
  <si>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</si>
  <si>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</si>
  <si>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</si>
  <si>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</si>
  <si>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</si>
  <si>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</si>
  <si>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</si>
  <si>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</si>
  <si>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</si>
  <si>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</si>
  <si>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</si>
  <si>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</si>
  <si>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</si>
  <si>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</si>
  <si>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</si>
  <si>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</si>
  <si>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</si>
  <si>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</si>
  <si>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</si>
  <si>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</si>
  <si>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</si>
  <si>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</si>
  <si>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</si>
  <si>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</si>
  <si>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</si>
  <si>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</si>
  <si>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</si>
  <si>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</si>
  <si>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</si>
  <si>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</si>
  <si>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</si>
  <si>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</si>
  <si>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</si>
  <si>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</si>
  <si>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</si>
  <si>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</si>
  <si>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</si>
  <si>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</si>
  <si>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</si>
  <si>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</si>
  <si>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</si>
  <si>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</si>
  <si>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</si>
  <si>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</si>
  <si>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</si>
  <si>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</si>
  <si>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</si>
  <si>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</si>
  <si>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</si>
  <si>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</si>
  <si>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</si>
  <si>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</si>
  <si>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</si>
  <si>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</si>
  <si>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</si>
  <si>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</si>
  <si>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</si>
  <si>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</si>
  <si>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</si>
  <si>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</si>
  <si>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</si>
  <si>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</si>
  <si>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</si>
  <si>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</si>
  <si>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</si>
  <si>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</si>
  <si>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</si>
  <si>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</si>
  <si>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</si>
  <si>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</si>
  <si>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</si>
  <si>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</si>
  <si>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</si>
  <si>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</si>
  <si>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</si>
  <si>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</si>
  <si>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</si>
  <si>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</si>
  <si>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</si>
  <si>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</si>
  <si>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</si>
  <si>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</si>
  <si>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</si>
  <si>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</si>
  <si>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</si>
  <si>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</si>
  <si>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</si>
  <si>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</si>
  <si>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</si>
  <si>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</si>
  <si>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</si>
  <si>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</si>
  <si>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</si>
  <si>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</si>
  <si>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</si>
  <si>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</si>
  <si>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</si>
  <si>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</si>
  <si>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</si>
  <si>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</si>
  <si>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</si>
  <si>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</si>
  <si>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</si>
  <si>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</si>
  <si>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</si>
  <si>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</si>
  <si>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выбросы загрязняющих веществ в водные объекты   </t>
  </si>
  <si>
    <t xml:space="preserve">Плата за размещение отходов производства и потребления     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</si>
  <si>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</si>
  <si>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</si>
  <si>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</si>
  <si>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</si>
  <si>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</si>
  <si>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</si>
  <si>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</si>
  <si>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</si>
  <si>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</si>
  <si>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</si>
  <si>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</si>
  <si>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</si>
  <si>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</si>
  <si>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</si>
  <si>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0107</t>
  </si>
  <si>
    <t>Обеспечение проведения выборов и референдумов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</si>
  <si>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</si>
  <si>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</si>
  <si>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</si>
  <si>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</si>
  <si>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</si>
  <si>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</si>
  <si>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 xml:space="preserve">Прочие безвозмездные поступления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</si>
  <si>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</si>
  <si>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</si>
  <si>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</si>
  <si>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</si>
  <si>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Субсидия бюджетам на поддержку отрасли культуры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</si>
  <si>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</si>
  <si>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</si>
  <si>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</si>
  <si>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Субсидии бюджетам на реализацию федеральных целевых программ</t>
  </si>
  <si>
    <t>1103</t>
  </si>
  <si>
    <t>Спорт высших достижений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</si>
  <si>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</si>
  <si>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по состоянию на 1 декабря 2017 г.</t>
  </si>
  <si>
    <t>Иные межбюджетные трансферты</t>
  </si>
  <si>
    <t>Код расхода по бюджетной классификации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</si>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</sst>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_р_._-;\-* #,##0.0_р_._-;_-* &quot;-&quot;?_р_._-;_-@_-"/>
    <numFmt numFmtId="166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9" fillId="0" borderId="0"/>
  </cellStyleXfs>
  <cellXfs count="11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8" fillId="0" borderId="14" xfId="0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 applyBorder="1" applyAlignment="1"/>
    <xf numFmtId="165" fontId="3" fillId="0" borderId="16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14" xfId="0" applyFont="1" applyBorder="1" applyAlignment="1">
      <alignment horizontal="center" vertical="top"/>
    </xf>
    <xf numFmtId="0" fontId="13" fillId="0" borderId="2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6" fontId="16" fillId="0" borderId="17" xfId="0" applyNumberFormat="1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166" fontId="0" fillId="0" borderId="0" xfId="0" applyNumberFormat="1"/>
    <xf numFmtId="166" fontId="16" fillId="0" borderId="1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1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7" fillId="0" borderId="2" xfId="0" applyFont="1" applyBorder="1"/>
    <xf numFmtId="0" fontId="13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wrapText="1"/>
    </xf>
    <xf numFmtId="166" fontId="13" fillId="0" borderId="12" xfId="0" applyNumberFormat="1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center" wrapText="1"/>
    </xf>
    <xf numFmtId="166" fontId="13" fillId="0" borderId="12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164" fontId="13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6" fontId="13" fillId="0" borderId="16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9" fillId="0" borderId="0" xfId="0" applyFont="1" applyFill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B68"/>
  <sheetViews>
    <sheetView tabSelected="1" view="pageBreakPreview" zoomScaleNormal="100" zoomScaleSheetLayoutView="100" workbookViewId="0">
      <pane xSplit="1" ySplit="11" topLeftCell="B25" activePane="bottomRight" state="frozen"/>
      <selection pane="topRight" activeCell="D1" sqref="D1"/>
      <selection pane="bottomLeft" activeCell="A12" sqref="A12"/>
      <selection pane="bottomRight" activeCell="B69" sqref="B69"/>
    </sheetView>
  </sheetViews>
  <sheetFormatPr defaultRowHeight="15" x14ac:dyDescent="0.25"/>
  <cols>
    <col min="1" max="1" width="33.140625" bestFit="1" customWidth="1"/>
    <col min="2" max="2" width="17.7109375" customWidth="1"/>
    <col min="3" max="3" width="21" hidden="1" customWidth="1"/>
    <col min="4" max="4" width="13.7109375" style="48" customWidth="1"/>
    <col min="5" max="5" width="17.42578125" hidden="1" customWidth="1"/>
    <col min="6" max="6" width="14.85546875" hidden="1" customWidth="1"/>
    <col min="7" max="7" width="11.42578125" bestFit="1" customWidth="1"/>
    <col min="8" max="8" width="12.7109375" hidden="1" customWidth="1"/>
    <col min="9" max="9" width="11.28515625" customWidth="1"/>
  </cols>
  <sheetData>
    <row r="1" spans="1:184" x14ac:dyDescent="0.25">
      <c r="F1" s="105"/>
      <c r="G1" s="105"/>
      <c r="H1" s="105"/>
    </row>
    <row r="2" spans="1:184" x14ac:dyDescent="0.25">
      <c r="A2" s="5"/>
      <c r="B2" s="5"/>
      <c r="C2" s="5"/>
      <c r="D2" s="49"/>
      <c r="E2" s="5"/>
      <c r="F2" s="5"/>
      <c r="G2" s="104"/>
      <c r="H2" s="10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</row>
    <row r="3" spans="1:184" ht="15.75" x14ac:dyDescent="0.25">
      <c r="A3" s="107" t="s">
        <v>150</v>
      </c>
      <c r="B3" s="107"/>
      <c r="C3" s="107"/>
      <c r="D3" s="107"/>
      <c r="E3" s="107"/>
      <c r="F3" s="107"/>
      <c r="G3" s="107"/>
      <c r="H3" s="107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</row>
    <row r="4" spans="1:184" ht="15.75" x14ac:dyDescent="0.25">
      <c r="A4" s="108" t="s">
        <v>172</v>
      </c>
      <c r="B4" s="108"/>
      <c r="C4" s="108"/>
      <c r="D4" s="108"/>
      <c r="E4" s="108"/>
      <c r="F4" s="108"/>
      <c r="G4" s="108"/>
      <c r="H4" s="10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7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10"/>
      <c r="EH4" s="10"/>
      <c r="EI4" s="10"/>
      <c r="EJ4" s="10"/>
      <c r="EK4" s="10"/>
      <c r="EL4" s="10"/>
      <c r="EM4" s="10"/>
      <c r="EN4" s="10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</row>
    <row r="5" spans="1:184" x14ac:dyDescent="0.25">
      <c r="B5" s="25"/>
      <c r="D5" s="5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7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10"/>
      <c r="EH5" s="10"/>
      <c r="EI5" s="10"/>
      <c r="EJ5" s="10"/>
      <c r="EK5" s="10"/>
      <c r="EL5" s="10"/>
      <c r="EM5" s="10"/>
      <c r="EN5" s="10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</row>
    <row r="6" spans="1:184" x14ac:dyDescent="0.25">
      <c r="A6" s="33" t="s">
        <v>149</v>
      </c>
      <c r="B6" s="21"/>
      <c r="C6" s="21"/>
      <c r="D6" s="5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7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10"/>
      <c r="EH6" s="10"/>
      <c r="EI6" s="10"/>
      <c r="EJ6" s="10"/>
      <c r="EK6" s="10"/>
      <c r="EL6" s="10"/>
      <c r="EM6" s="10"/>
      <c r="EN6" s="10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</row>
    <row r="7" spans="1:184" x14ac:dyDescent="0.25">
      <c r="A7" s="21" t="s">
        <v>91</v>
      </c>
      <c r="B7" s="21"/>
      <c r="C7" s="21"/>
      <c r="D7" s="5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10"/>
      <c r="EH7" s="10"/>
      <c r="EI7" s="10"/>
      <c r="EJ7" s="10"/>
      <c r="EK7" s="10"/>
      <c r="EL7" s="10"/>
      <c r="EM7" s="10"/>
      <c r="EN7" s="10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</row>
    <row r="8" spans="1:184" ht="15" customHeight="1" x14ac:dyDescent="0.25">
      <c r="A8" s="33"/>
      <c r="B8" s="33"/>
      <c r="C8" s="33"/>
      <c r="D8" s="5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10"/>
      <c r="EH8" s="10"/>
      <c r="EI8" s="10"/>
      <c r="EJ8" s="10"/>
      <c r="EK8" s="10"/>
      <c r="EL8" s="10"/>
      <c r="EM8" s="10"/>
      <c r="EN8" s="10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</row>
    <row r="9" spans="1:184" ht="27" customHeight="1" x14ac:dyDescent="0.25">
      <c r="A9" s="106" t="s">
        <v>148</v>
      </c>
      <c r="B9" s="106"/>
      <c r="C9" s="106"/>
      <c r="D9" s="106"/>
      <c r="E9" s="106"/>
      <c r="F9" s="106"/>
      <c r="G9" s="106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10"/>
      <c r="EH9" s="10"/>
      <c r="EI9" s="10"/>
      <c r="EJ9" s="10"/>
      <c r="EK9" s="10"/>
      <c r="EL9" s="10"/>
      <c r="EM9" s="10"/>
      <c r="EN9" s="10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</row>
    <row r="10" spans="1:184" ht="36.75" customHeight="1" x14ac:dyDescent="0.25">
      <c r="A10" s="36" t="s">
        <v>0</v>
      </c>
      <c r="B10" s="31" t="s">
        <v>89</v>
      </c>
      <c r="C10" s="36" t="s">
        <v>3</v>
      </c>
      <c r="D10" s="52" t="s">
        <v>2</v>
      </c>
      <c r="E10" s="36" t="s">
        <v>3</v>
      </c>
      <c r="F10" s="36" t="s">
        <v>3</v>
      </c>
      <c r="G10" s="31" t="s">
        <v>4</v>
      </c>
      <c r="H10" s="31" t="s">
        <v>5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10"/>
      <c r="EH10" s="10"/>
      <c r="EI10" s="10"/>
      <c r="EJ10" s="10"/>
      <c r="EK10" s="10"/>
      <c r="EL10" s="10"/>
      <c r="EM10" s="10"/>
      <c r="EN10" s="10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</row>
    <row r="11" spans="1:184" ht="15" customHeight="1" thickBot="1" x14ac:dyDescent="0.3">
      <c r="A11" s="36">
        <v>1</v>
      </c>
      <c r="B11" s="77">
        <v>4</v>
      </c>
      <c r="C11" s="77">
        <v>5</v>
      </c>
      <c r="D11" s="78">
        <v>5</v>
      </c>
      <c r="E11" s="77">
        <v>7</v>
      </c>
      <c r="F11" s="79">
        <v>9</v>
      </c>
      <c r="G11" s="80">
        <v>7</v>
      </c>
      <c r="H11" s="34">
        <v>11</v>
      </c>
    </row>
    <row r="12" spans="1:184" x14ac:dyDescent="0.25">
      <c r="A12" s="54" t="s">
        <v>90</v>
      </c>
      <c r="B12" s="46">
        <f>B15+B18+B20+B24+B27+B30+B38+B45+B46+B49+B50+B51</f>
        <v>16872276.399999999</v>
      </c>
      <c r="C12" s="46">
        <f t="shared" ref="C12" si="0">C15+C18+C20+C24+C27+C30+C38+C45+C46+C49+C50+C51</f>
        <v>3139458.3</v>
      </c>
      <c r="D12" s="46">
        <f>D15+D18+D20+D24+D27+D30+D38+D45+D46+D49+D50+D51</f>
        <v>14374928.199999999</v>
      </c>
      <c r="E12" s="37">
        <v>2775103.3</v>
      </c>
      <c r="F12" s="37">
        <v>364355</v>
      </c>
      <c r="G12" s="59">
        <f>D12/B12</f>
        <v>0.85198510617097289</v>
      </c>
      <c r="H12" s="40">
        <f>E12/C12*100</f>
        <v>88.394335417673801</v>
      </c>
    </row>
    <row r="13" spans="1:184" x14ac:dyDescent="0.25">
      <c r="A13" s="55" t="s">
        <v>7</v>
      </c>
      <c r="B13" s="36"/>
      <c r="C13" s="36"/>
      <c r="D13" s="52"/>
      <c r="E13" s="36"/>
      <c r="F13" s="32"/>
      <c r="G13" s="60"/>
      <c r="H13" s="41"/>
    </row>
    <row r="14" spans="1:184" x14ac:dyDescent="0.25">
      <c r="A14" s="56" t="s">
        <v>109</v>
      </c>
      <c r="B14" s="45">
        <f t="shared" ref="B14:C14" si="1">B15+B18+B20+B24+B27+B30+B38+B45+B46+B49+B50</f>
        <v>7214471.0999999996</v>
      </c>
      <c r="C14" s="45">
        <f t="shared" si="1"/>
        <v>1301563</v>
      </c>
      <c r="D14" s="45">
        <f>D15+D18+D20+D24+D27+D30+D38+D45+D46+D49+D50</f>
        <v>6770517.4000000004</v>
      </c>
      <c r="E14" s="38">
        <v>1469309.5</v>
      </c>
      <c r="F14" s="38">
        <v>-167746.5</v>
      </c>
      <c r="G14" s="60">
        <f t="shared" ref="G14:G21" si="2">D14/B14</f>
        <v>0.93846344467302678</v>
      </c>
      <c r="H14" s="41">
        <f t="shared" ref="H14:H21" si="3">E14/C14*100</f>
        <v>112.88808148357015</v>
      </c>
    </row>
    <row r="15" spans="1:184" x14ac:dyDescent="0.25">
      <c r="A15" s="56" t="s">
        <v>110</v>
      </c>
      <c r="B15" s="53">
        <f t="shared" ref="B15:C15" si="4">B16+B17</f>
        <v>4874529.5</v>
      </c>
      <c r="C15" s="53">
        <f t="shared" si="4"/>
        <v>974791.7</v>
      </c>
      <c r="D15" s="53">
        <f>D16+D17</f>
        <v>4312199.9000000004</v>
      </c>
      <c r="E15" s="32">
        <v>939333.6</v>
      </c>
      <c r="F15" s="32">
        <v>35458.099999999977</v>
      </c>
      <c r="G15" s="61">
        <f t="shared" si="2"/>
        <v>0.88463920466580426</v>
      </c>
      <c r="H15" s="42">
        <f t="shared" si="3"/>
        <v>96.362494674503282</v>
      </c>
    </row>
    <row r="16" spans="1:184" x14ac:dyDescent="0.25">
      <c r="A16" s="55" t="s">
        <v>107</v>
      </c>
      <c r="B16" s="32">
        <v>1354716.5</v>
      </c>
      <c r="C16" s="32">
        <v>279003.59999999998</v>
      </c>
      <c r="D16" s="53">
        <v>1214502.2</v>
      </c>
      <c r="E16" s="32">
        <v>183334.5</v>
      </c>
      <c r="F16" s="32">
        <v>95669.099999999977</v>
      </c>
      <c r="G16" s="61">
        <f t="shared" si="2"/>
        <v>0.89649915683465875</v>
      </c>
      <c r="H16" s="42">
        <f t="shared" si="3"/>
        <v>65.710442445903922</v>
      </c>
    </row>
    <row r="17" spans="1:8" x14ac:dyDescent="0.25">
      <c r="A17" s="55" t="s">
        <v>108</v>
      </c>
      <c r="B17" s="32">
        <v>3519813</v>
      </c>
      <c r="C17" s="32">
        <v>695788.1</v>
      </c>
      <c r="D17" s="53">
        <v>3097697.7</v>
      </c>
      <c r="E17" s="32">
        <v>755999.1</v>
      </c>
      <c r="F17" s="32">
        <v>-60211</v>
      </c>
      <c r="G17" s="61">
        <f t="shared" si="2"/>
        <v>0.88007450964014289</v>
      </c>
      <c r="H17" s="42">
        <f t="shared" si="3"/>
        <v>108.65364038275447</v>
      </c>
    </row>
    <row r="18" spans="1:8" ht="34.5" x14ac:dyDescent="0.25">
      <c r="A18" s="57" t="s">
        <v>111</v>
      </c>
      <c r="B18" s="53">
        <f t="shared" ref="B18:C18" si="5">B19</f>
        <v>18978.900000000001</v>
      </c>
      <c r="C18" s="53">
        <f t="shared" si="5"/>
        <v>6172.3</v>
      </c>
      <c r="D18" s="53">
        <f>D19</f>
        <v>15612.6</v>
      </c>
      <c r="E18" s="32">
        <v>4604.5</v>
      </c>
      <c r="F18" s="32">
        <v>1567.8000000000002</v>
      </c>
      <c r="G18" s="61">
        <f t="shared" si="2"/>
        <v>0.82262934100501084</v>
      </c>
      <c r="H18" s="42">
        <f t="shared" si="3"/>
        <v>74.599419989307052</v>
      </c>
    </row>
    <row r="19" spans="1:8" ht="34.5" x14ac:dyDescent="0.25">
      <c r="A19" s="35" t="s">
        <v>112</v>
      </c>
      <c r="B19" s="32">
        <v>18978.900000000001</v>
      </c>
      <c r="C19" s="32">
        <v>6172.3</v>
      </c>
      <c r="D19" s="53">
        <v>15612.6</v>
      </c>
      <c r="E19" s="32">
        <v>4604.5</v>
      </c>
      <c r="F19" s="32">
        <v>1567.8000000000002</v>
      </c>
      <c r="G19" s="61">
        <f t="shared" si="2"/>
        <v>0.82262934100501084</v>
      </c>
      <c r="H19" s="42">
        <f t="shared" si="3"/>
        <v>74.599419989307052</v>
      </c>
    </row>
    <row r="20" spans="1:8" x14ac:dyDescent="0.25">
      <c r="A20" s="56" t="s">
        <v>113</v>
      </c>
      <c r="B20" s="53">
        <f t="shared" ref="B20:C20" si="6">B21+B22+B23</f>
        <v>171065.2</v>
      </c>
      <c r="C20" s="53">
        <f t="shared" si="6"/>
        <v>39373.4</v>
      </c>
      <c r="D20" s="53">
        <f>D21+D22+D23</f>
        <v>162473.30000000002</v>
      </c>
      <c r="E20" s="32">
        <v>40331.599999999999</v>
      </c>
      <c r="F20" s="32">
        <v>-958.19999999999709</v>
      </c>
      <c r="G20" s="61">
        <f t="shared" si="2"/>
        <v>0.94977412121226301</v>
      </c>
      <c r="H20" s="42">
        <f t="shared" si="3"/>
        <v>102.43362269958905</v>
      </c>
    </row>
    <row r="21" spans="1:8" ht="23.25" x14ac:dyDescent="0.25">
      <c r="A21" s="35" t="s">
        <v>114</v>
      </c>
      <c r="B21" s="32">
        <v>166904</v>
      </c>
      <c r="C21" s="32">
        <v>38719.9</v>
      </c>
      <c r="D21" s="53">
        <v>159317.70000000001</v>
      </c>
      <c r="E21" s="32">
        <v>39653.300000000003</v>
      </c>
      <c r="F21" s="32">
        <v>-933.40000000000146</v>
      </c>
      <c r="G21" s="61">
        <f t="shared" si="2"/>
        <v>0.95454692517854578</v>
      </c>
      <c r="H21" s="42">
        <f t="shared" si="3"/>
        <v>102.41064672171159</v>
      </c>
    </row>
    <row r="22" spans="1:8" ht="15" hidden="1" customHeight="1" x14ac:dyDescent="0.25">
      <c r="A22" s="55" t="s">
        <v>115</v>
      </c>
      <c r="B22" s="32">
        <v>0</v>
      </c>
      <c r="C22" s="32">
        <v>0</v>
      </c>
      <c r="D22" s="53">
        <v>0</v>
      </c>
      <c r="E22" s="32">
        <v>0.3</v>
      </c>
      <c r="F22" s="32">
        <v>-0.3</v>
      </c>
      <c r="G22" s="61" t="s">
        <v>147</v>
      </c>
      <c r="H22" s="42" t="s">
        <v>147</v>
      </c>
    </row>
    <row r="23" spans="1:8" ht="23.25" x14ac:dyDescent="0.25">
      <c r="A23" s="35" t="s">
        <v>116</v>
      </c>
      <c r="B23" s="32">
        <v>4161.2</v>
      </c>
      <c r="C23" s="32">
        <v>653.5</v>
      </c>
      <c r="D23" s="53">
        <v>3155.6</v>
      </c>
      <c r="E23" s="32">
        <v>678</v>
      </c>
      <c r="F23" s="32">
        <v>-24.5</v>
      </c>
      <c r="G23" s="61">
        <f t="shared" ref="G23:G29" si="7">D23/B23</f>
        <v>0.75833894069018548</v>
      </c>
      <c r="H23" s="42">
        <f t="shared" ref="H23:H29" si="8">E23/C23*100</f>
        <v>103.74904361132364</v>
      </c>
    </row>
    <row r="24" spans="1:8" x14ac:dyDescent="0.25">
      <c r="A24" s="56" t="s">
        <v>117</v>
      </c>
      <c r="B24" s="53">
        <f t="shared" ref="B24:C24" si="9">B25+B26</f>
        <v>95347.8</v>
      </c>
      <c r="C24" s="53">
        <f t="shared" si="9"/>
        <v>7304.2</v>
      </c>
      <c r="D24" s="53">
        <f>D25+D26</f>
        <v>88393.2</v>
      </c>
      <c r="E24" s="32">
        <v>7327.6</v>
      </c>
      <c r="F24" s="32">
        <v>-23.400000000000546</v>
      </c>
      <c r="G24" s="61">
        <f t="shared" si="7"/>
        <v>0.92706071875806251</v>
      </c>
      <c r="H24" s="42">
        <f t="shared" si="8"/>
        <v>100.32036362640673</v>
      </c>
    </row>
    <row r="25" spans="1:8" x14ac:dyDescent="0.25">
      <c r="A25" s="55" t="s">
        <v>118</v>
      </c>
      <c r="B25" s="32">
        <v>84029.8</v>
      </c>
      <c r="C25" s="32">
        <v>4993.5</v>
      </c>
      <c r="D25" s="53">
        <v>77148.899999999994</v>
      </c>
      <c r="E25" s="32">
        <v>4737.3</v>
      </c>
      <c r="F25" s="32">
        <v>256.19999999999982</v>
      </c>
      <c r="G25" s="61">
        <f t="shared" si="7"/>
        <v>0.91811357399398774</v>
      </c>
      <c r="H25" s="42">
        <f t="shared" si="8"/>
        <v>94.869330129167921</v>
      </c>
    </row>
    <row r="26" spans="1:8" x14ac:dyDescent="0.25">
      <c r="A26" s="55" t="s">
        <v>119</v>
      </c>
      <c r="B26" s="32">
        <v>11318</v>
      </c>
      <c r="C26" s="32">
        <v>2310.6999999999998</v>
      </c>
      <c r="D26" s="53">
        <v>11244.3</v>
      </c>
      <c r="E26" s="32">
        <v>2590.3000000000002</v>
      </c>
      <c r="F26" s="32">
        <v>-279.60000000000036</v>
      </c>
      <c r="G26" s="61">
        <f t="shared" si="7"/>
        <v>0.99348824880720965</v>
      </c>
      <c r="H26" s="42">
        <f t="shared" si="8"/>
        <v>112.10022936772408</v>
      </c>
    </row>
    <row r="27" spans="1:8" x14ac:dyDescent="0.25">
      <c r="A27" s="56" t="s">
        <v>120</v>
      </c>
      <c r="B27" s="53">
        <f t="shared" ref="B27:C27" si="10">B28+B29</f>
        <v>54876.800000000003</v>
      </c>
      <c r="C27" s="53">
        <f t="shared" si="10"/>
        <v>9406.7999999999993</v>
      </c>
      <c r="D27" s="53">
        <f>D28+D29</f>
        <v>58348.3</v>
      </c>
      <c r="E27" s="32">
        <v>11710.2</v>
      </c>
      <c r="F27" s="32">
        <v>-2303.4000000000015</v>
      </c>
      <c r="G27" s="61">
        <f t="shared" si="7"/>
        <v>1.0632598839582483</v>
      </c>
      <c r="H27" s="42">
        <f t="shared" si="8"/>
        <v>124.48654165072077</v>
      </c>
    </row>
    <row r="28" spans="1:8" ht="34.5" x14ac:dyDescent="0.25">
      <c r="A28" s="35" t="s">
        <v>121</v>
      </c>
      <c r="B28" s="32">
        <v>40841.800000000003</v>
      </c>
      <c r="C28" s="32">
        <v>8371.9</v>
      </c>
      <c r="D28" s="53">
        <v>35384.400000000001</v>
      </c>
      <c r="E28" s="32">
        <v>8103.8</v>
      </c>
      <c r="F28" s="32">
        <v>268.09999999999945</v>
      </c>
      <c r="G28" s="61">
        <f t="shared" si="7"/>
        <v>0.86637709405559993</v>
      </c>
      <c r="H28" s="42">
        <f t="shared" si="8"/>
        <v>96.797620611808554</v>
      </c>
    </row>
    <row r="29" spans="1:8" ht="45.75" x14ac:dyDescent="0.25">
      <c r="A29" s="35" t="s">
        <v>122</v>
      </c>
      <c r="B29" s="32">
        <v>14035</v>
      </c>
      <c r="C29" s="32">
        <v>1034.9000000000001</v>
      </c>
      <c r="D29" s="53">
        <v>22963.9</v>
      </c>
      <c r="E29" s="32">
        <v>3606.4</v>
      </c>
      <c r="F29" s="32">
        <v>-2571.5</v>
      </c>
      <c r="G29" s="61">
        <f t="shared" si="7"/>
        <v>1.6361881011756325</v>
      </c>
      <c r="H29" s="42">
        <f t="shared" si="8"/>
        <v>348.47811382742293</v>
      </c>
    </row>
    <row r="30" spans="1:8" ht="45.75" x14ac:dyDescent="0.25">
      <c r="A30" s="57" t="s">
        <v>123</v>
      </c>
      <c r="B30" s="53">
        <f t="shared" ref="B30:C30" si="11">B31+B36+B37</f>
        <v>711233.6</v>
      </c>
      <c r="C30" s="53">
        <f t="shared" si="11"/>
        <v>180813.8</v>
      </c>
      <c r="D30" s="53">
        <f>D31+D36+D37</f>
        <v>755269.1</v>
      </c>
      <c r="E30" s="32">
        <v>185742.7</v>
      </c>
      <c r="F30" s="32">
        <v>-4928.9000000000233</v>
      </c>
      <c r="G30" s="61">
        <f>D30/B30</f>
        <v>1.0619142571442068</v>
      </c>
      <c r="H30" s="42">
        <f>E30/C30*100</f>
        <v>102.72595343939457</v>
      </c>
    </row>
    <row r="31" spans="1:8" ht="102" x14ac:dyDescent="0.25">
      <c r="A31" s="35" t="s">
        <v>124</v>
      </c>
      <c r="B31" s="53">
        <f t="shared" ref="B31:C31" si="12">B32+B33+B34+B35</f>
        <v>599315</v>
      </c>
      <c r="C31" s="53">
        <f t="shared" si="12"/>
        <v>158171.79999999999</v>
      </c>
      <c r="D31" s="53">
        <f>D32+D33+D34+D35</f>
        <v>655052.80000000005</v>
      </c>
      <c r="E31" s="32">
        <v>160469.9</v>
      </c>
      <c r="F31" s="32">
        <v>-2298.1000000000058</v>
      </c>
      <c r="G31" s="61">
        <f>D31/B31</f>
        <v>1.093002511200287</v>
      </c>
      <c r="H31" s="42">
        <f>E31/C31*100</f>
        <v>101.45291385695808</v>
      </c>
    </row>
    <row r="32" spans="1:8" ht="79.5" x14ac:dyDescent="0.25">
      <c r="A32" s="35" t="s">
        <v>125</v>
      </c>
      <c r="B32" s="32">
        <v>434466.6</v>
      </c>
      <c r="C32" s="32">
        <v>110200</v>
      </c>
      <c r="D32" s="53">
        <v>508655.1</v>
      </c>
      <c r="E32" s="32">
        <v>122109.2</v>
      </c>
      <c r="F32" s="32">
        <v>-11909.199999999997</v>
      </c>
      <c r="G32" s="61">
        <f>D32/B32</f>
        <v>1.1707576600825012</v>
      </c>
      <c r="H32" s="42">
        <f>E32/C32*100</f>
        <v>110.80689655172414</v>
      </c>
    </row>
    <row r="33" spans="1:8" ht="90.75" x14ac:dyDescent="0.25">
      <c r="A33" s="35" t="s">
        <v>126</v>
      </c>
      <c r="B33" s="32">
        <v>901.6</v>
      </c>
      <c r="C33" s="32">
        <v>177.5</v>
      </c>
      <c r="D33" s="53">
        <v>980.8</v>
      </c>
      <c r="E33" s="32">
        <v>133.19999999999999</v>
      </c>
      <c r="F33" s="32">
        <v>44.300000000000011</v>
      </c>
      <c r="G33" s="61">
        <f>D33/B33</f>
        <v>1.0878438331854481</v>
      </c>
      <c r="H33" s="42">
        <f>E33/C33*100</f>
        <v>75.042253521126753</v>
      </c>
    </row>
    <row r="34" spans="1:8" ht="90.75" x14ac:dyDescent="0.25">
      <c r="A34" s="35" t="s">
        <v>127</v>
      </c>
      <c r="B34" s="32">
        <v>1334.8</v>
      </c>
      <c r="C34" s="32">
        <v>0</v>
      </c>
      <c r="D34" s="53">
        <v>1191.7</v>
      </c>
      <c r="E34" s="32">
        <v>153.30000000000001</v>
      </c>
      <c r="F34" s="32">
        <v>-153.30000000000001</v>
      </c>
      <c r="G34" s="61">
        <f>D34/B34</f>
        <v>0.89279292777944264</v>
      </c>
      <c r="H34" s="42" t="s">
        <v>147</v>
      </c>
    </row>
    <row r="35" spans="1:8" ht="45.75" x14ac:dyDescent="0.25">
      <c r="A35" s="35" t="s">
        <v>128</v>
      </c>
      <c r="B35" s="32">
        <v>162612</v>
      </c>
      <c r="C35" s="32">
        <v>47794.3</v>
      </c>
      <c r="D35" s="53">
        <v>144225.20000000001</v>
      </c>
      <c r="E35" s="32">
        <v>38074.199999999997</v>
      </c>
      <c r="F35" s="32">
        <v>9720.1000000000058</v>
      </c>
      <c r="G35" s="61">
        <f t="shared" ref="G35:G40" si="13">D35/B35</f>
        <v>0.8869283939684649</v>
      </c>
      <c r="H35" s="42">
        <f>E35/C35*100</f>
        <v>79.662637594859632</v>
      </c>
    </row>
    <row r="36" spans="1:8" ht="23.25" x14ac:dyDescent="0.25">
      <c r="A36" s="35" t="s">
        <v>129</v>
      </c>
      <c r="B36" s="32">
        <v>8965</v>
      </c>
      <c r="C36" s="32">
        <v>0</v>
      </c>
      <c r="D36" s="53">
        <v>4914.1000000000004</v>
      </c>
      <c r="E36" s="32">
        <v>0</v>
      </c>
      <c r="F36" s="32">
        <v>0</v>
      </c>
      <c r="G36" s="61">
        <f t="shared" si="13"/>
        <v>0.54814277746793083</v>
      </c>
      <c r="H36" s="42" t="s">
        <v>147</v>
      </c>
    </row>
    <row r="37" spans="1:8" ht="102" x14ac:dyDescent="0.25">
      <c r="A37" s="35" t="s">
        <v>130</v>
      </c>
      <c r="B37" s="32">
        <v>102953.60000000001</v>
      </c>
      <c r="C37" s="32">
        <v>22642</v>
      </c>
      <c r="D37" s="53">
        <v>95302.2</v>
      </c>
      <c r="E37" s="32">
        <v>25272.799999999999</v>
      </c>
      <c r="F37" s="32">
        <v>-2630.7999999999993</v>
      </c>
      <c r="G37" s="61">
        <f t="shared" si="13"/>
        <v>0.92568108351723488</v>
      </c>
      <c r="H37" s="42">
        <f>E37/C37*100</f>
        <v>111.61911491917675</v>
      </c>
    </row>
    <row r="38" spans="1:8" ht="23.25" x14ac:dyDescent="0.25">
      <c r="A38" s="57" t="s">
        <v>131</v>
      </c>
      <c r="B38" s="53">
        <f t="shared" ref="B38:C38" si="14">B39</f>
        <v>16387</v>
      </c>
      <c r="C38" s="53">
        <f t="shared" si="14"/>
        <v>5238.3</v>
      </c>
      <c r="D38" s="53">
        <f>D39</f>
        <v>16448.199999999997</v>
      </c>
      <c r="E38" s="32">
        <v>6604.1</v>
      </c>
      <c r="F38" s="32">
        <v>-1365.8000000000002</v>
      </c>
      <c r="G38" s="61">
        <f t="shared" si="13"/>
        <v>1.0037346677244154</v>
      </c>
      <c r="H38" s="42">
        <f>E38/C38*100</f>
        <v>126.07334440562778</v>
      </c>
    </row>
    <row r="39" spans="1:8" ht="23.25" x14ac:dyDescent="0.25">
      <c r="A39" s="35" t="s">
        <v>132</v>
      </c>
      <c r="B39" s="53">
        <f t="shared" ref="B39:C39" si="15">B40+B41+B42+B43+B44</f>
        <v>16387</v>
      </c>
      <c r="C39" s="53">
        <f t="shared" si="15"/>
        <v>5238.3</v>
      </c>
      <c r="D39" s="53">
        <f>D40+D41+D42+D43+D44</f>
        <v>16448.199999999997</v>
      </c>
      <c r="E39" s="32">
        <v>6604.1</v>
      </c>
      <c r="F39" s="32">
        <v>-1365.8000000000002</v>
      </c>
      <c r="G39" s="61">
        <f t="shared" si="13"/>
        <v>1.0037346677244154</v>
      </c>
      <c r="H39" s="42">
        <f>E39/C39*100</f>
        <v>126.07334440562778</v>
      </c>
    </row>
    <row r="40" spans="1:8" ht="34.5" x14ac:dyDescent="0.25">
      <c r="A40" s="35" t="s">
        <v>133</v>
      </c>
      <c r="B40" s="32">
        <v>765.2</v>
      </c>
      <c r="C40" s="32">
        <v>568.5</v>
      </c>
      <c r="D40" s="53">
        <v>751</v>
      </c>
      <c r="E40" s="32">
        <v>454.3</v>
      </c>
      <c r="F40" s="32">
        <v>114.19999999999999</v>
      </c>
      <c r="G40" s="61">
        <f t="shared" si="13"/>
        <v>0.98144276006272868</v>
      </c>
      <c r="H40" s="42">
        <f>E40/C40*100</f>
        <v>79.912049252418655</v>
      </c>
    </row>
    <row r="41" spans="1:8" ht="34.5" x14ac:dyDescent="0.25">
      <c r="A41" s="35" t="s">
        <v>134</v>
      </c>
      <c r="B41" s="32">
        <v>0</v>
      </c>
      <c r="C41" s="32">
        <v>0</v>
      </c>
      <c r="D41" s="53">
        <v>0.9</v>
      </c>
      <c r="E41" s="32">
        <v>51</v>
      </c>
      <c r="F41" s="32">
        <v>-51</v>
      </c>
      <c r="G41" s="61" t="s">
        <v>147</v>
      </c>
      <c r="H41" s="42" t="s">
        <v>147</v>
      </c>
    </row>
    <row r="42" spans="1:8" ht="23.25" x14ac:dyDescent="0.25">
      <c r="A42" s="35" t="s">
        <v>135</v>
      </c>
      <c r="B42" s="32">
        <v>5508.1</v>
      </c>
      <c r="C42" s="32">
        <v>1598</v>
      </c>
      <c r="D42" s="53">
        <v>5502.4</v>
      </c>
      <c r="E42" s="32">
        <v>1118.8</v>
      </c>
      <c r="F42" s="32">
        <v>479.20000000000005</v>
      </c>
      <c r="G42" s="61">
        <f t="shared" ref="G42:G49" si="16">D42/B42</f>
        <v>0.99896516040013783</v>
      </c>
      <c r="H42" s="42">
        <f t="shared" ref="H42:H49" si="17">E42/C42*100</f>
        <v>70.012515644555691</v>
      </c>
    </row>
    <row r="43" spans="1:8" ht="23.25" x14ac:dyDescent="0.25">
      <c r="A43" s="35" t="s">
        <v>136</v>
      </c>
      <c r="B43" s="32">
        <v>10113.700000000001</v>
      </c>
      <c r="C43" s="32">
        <v>3071.8</v>
      </c>
      <c r="D43" s="53">
        <v>10193.9</v>
      </c>
      <c r="E43" s="32">
        <v>4980</v>
      </c>
      <c r="F43" s="32">
        <v>-1908.1999999999998</v>
      </c>
      <c r="G43" s="61">
        <f t="shared" si="16"/>
        <v>1.0079298377448411</v>
      </c>
      <c r="H43" s="42">
        <f t="shared" si="17"/>
        <v>162.11992968292205</v>
      </c>
    </row>
    <row r="44" spans="1:8" ht="45.75" hidden="1" x14ac:dyDescent="0.25">
      <c r="A44" s="67" t="s">
        <v>165</v>
      </c>
      <c r="B44" s="53">
        <v>0</v>
      </c>
      <c r="C44" s="53"/>
      <c r="D44" s="53">
        <v>0</v>
      </c>
      <c r="E44" s="53"/>
      <c r="F44" s="53">
        <v>-1906.2</v>
      </c>
      <c r="G44" s="75" t="s">
        <v>147</v>
      </c>
      <c r="H44" s="42"/>
    </row>
    <row r="45" spans="1:8" ht="34.5" x14ac:dyDescent="0.25">
      <c r="A45" s="57" t="s">
        <v>137</v>
      </c>
      <c r="B45" s="32">
        <v>11685.3</v>
      </c>
      <c r="C45" s="32">
        <v>287.8</v>
      </c>
      <c r="D45" s="53">
        <v>11403.4</v>
      </c>
      <c r="E45" s="32">
        <v>105.9</v>
      </c>
      <c r="F45" s="32">
        <v>181.9</v>
      </c>
      <c r="G45" s="61">
        <f t="shared" si="16"/>
        <v>0.97587567285392762</v>
      </c>
      <c r="H45" s="42">
        <f t="shared" si="17"/>
        <v>36.79638637943016</v>
      </c>
    </row>
    <row r="46" spans="1:8" ht="25.5" customHeight="1" x14ac:dyDescent="0.25">
      <c r="A46" s="57" t="s">
        <v>138</v>
      </c>
      <c r="B46" s="53">
        <f t="shared" ref="B46:C46" si="18">B47+B48</f>
        <v>343914.8</v>
      </c>
      <c r="C46" s="53">
        <f t="shared" si="18"/>
        <v>51428.2</v>
      </c>
      <c r="D46" s="53">
        <f>D47+D48</f>
        <v>345175.2</v>
      </c>
      <c r="E46" s="32">
        <v>91438.5</v>
      </c>
      <c r="F46" s="32">
        <v>-40010.300000000003</v>
      </c>
      <c r="G46" s="61">
        <f t="shared" si="16"/>
        <v>1.0036648611807344</v>
      </c>
      <c r="H46" s="42">
        <f t="shared" si="17"/>
        <v>177.79836743265369</v>
      </c>
    </row>
    <row r="47" spans="1:8" ht="90.75" x14ac:dyDescent="0.25">
      <c r="A47" s="35" t="s">
        <v>161</v>
      </c>
      <c r="B47" s="32">
        <v>336164.8</v>
      </c>
      <c r="C47" s="32">
        <v>51238.2</v>
      </c>
      <c r="D47" s="53">
        <v>327764.2</v>
      </c>
      <c r="E47" s="32">
        <v>67740</v>
      </c>
      <c r="F47" s="32">
        <v>-16501.800000000003</v>
      </c>
      <c r="G47" s="61">
        <f t="shared" si="16"/>
        <v>0.9750104710546732</v>
      </c>
      <c r="H47" s="42">
        <f t="shared" si="17"/>
        <v>132.20604939283584</v>
      </c>
    </row>
    <row r="48" spans="1:8" ht="34.5" x14ac:dyDescent="0.25">
      <c r="A48" s="35" t="s">
        <v>162</v>
      </c>
      <c r="B48" s="32">
        <v>7750</v>
      </c>
      <c r="C48" s="32">
        <v>190</v>
      </c>
      <c r="D48" s="53">
        <v>17411</v>
      </c>
      <c r="E48" s="32">
        <v>23698.5</v>
      </c>
      <c r="F48" s="32">
        <v>-23508.5</v>
      </c>
      <c r="G48" s="61">
        <f t="shared" si="16"/>
        <v>2.2465806451612904</v>
      </c>
      <c r="H48" s="42">
        <f t="shared" si="17"/>
        <v>12472.894736842105</v>
      </c>
    </row>
    <row r="49" spans="1:9" ht="23.25" x14ac:dyDescent="0.25">
      <c r="A49" s="57" t="s">
        <v>139</v>
      </c>
      <c r="B49" s="32">
        <v>904210.7</v>
      </c>
      <c r="C49" s="32">
        <v>26746.5</v>
      </c>
      <c r="D49" s="53">
        <v>989129.5</v>
      </c>
      <c r="E49" s="32">
        <v>179783.1</v>
      </c>
      <c r="F49" s="32">
        <v>-153036.6</v>
      </c>
      <c r="G49" s="61">
        <f t="shared" si="16"/>
        <v>1.0939148364424354</v>
      </c>
      <c r="H49" s="42">
        <f t="shared" si="17"/>
        <v>672.17430317985531</v>
      </c>
    </row>
    <row r="50" spans="1:9" x14ac:dyDescent="0.25">
      <c r="A50" s="57" t="s">
        <v>140</v>
      </c>
      <c r="B50" s="32">
        <v>12241.5</v>
      </c>
      <c r="C50" s="32">
        <v>0</v>
      </c>
      <c r="D50" s="53">
        <v>16064.7</v>
      </c>
      <c r="E50" s="32">
        <v>2327.6999999999998</v>
      </c>
      <c r="F50" s="32">
        <v>-2327.6999999999998</v>
      </c>
      <c r="G50" s="61" t="s">
        <v>147</v>
      </c>
      <c r="H50" s="42" t="s">
        <v>147</v>
      </c>
    </row>
    <row r="51" spans="1:9" x14ac:dyDescent="0.25">
      <c r="A51" s="57" t="s">
        <v>141</v>
      </c>
      <c r="B51" s="45">
        <f>B52+B62+B63+B64+B65+B66</f>
        <v>9657805.3000000007</v>
      </c>
      <c r="C51" s="45">
        <f t="shared" ref="C51" si="19">C52+C62+C63+C64+C65+C66</f>
        <v>1837895.3</v>
      </c>
      <c r="D51" s="45">
        <f>D52+D62+D63+D64+D65+D66</f>
        <v>7604410.7999999998</v>
      </c>
      <c r="E51" s="38">
        <v>1305793.8</v>
      </c>
      <c r="F51" s="38">
        <v>532101.5</v>
      </c>
      <c r="G51" s="60">
        <f>D51/B51</f>
        <v>0.78738497658469042</v>
      </c>
      <c r="H51" s="41">
        <f>E51/C51*100</f>
        <v>71.048323590576672</v>
      </c>
    </row>
    <row r="52" spans="1:9" ht="34.5" x14ac:dyDescent="0.25">
      <c r="A52" s="57" t="s">
        <v>142</v>
      </c>
      <c r="B52" s="53">
        <f>B53+B60+B61</f>
        <v>9701000.5</v>
      </c>
      <c r="C52" s="53">
        <f t="shared" ref="C52" si="20">C53+C60</f>
        <v>1837895.3</v>
      </c>
      <c r="D52" s="53">
        <f>D53+D60+D61</f>
        <v>7647607.0999999996</v>
      </c>
      <c r="E52" s="32">
        <v>1315024.8999999999</v>
      </c>
      <c r="F52" s="32">
        <v>522870.40000000014</v>
      </c>
      <c r="G52" s="61">
        <f>D52/B52</f>
        <v>0.78833179113845009</v>
      </c>
      <c r="H52" s="42">
        <f>E52/C52*100</f>
        <v>71.550588327855237</v>
      </c>
      <c r="I52" s="44"/>
    </row>
    <row r="53" spans="1:9" ht="34.5" x14ac:dyDescent="0.25">
      <c r="A53" s="35" t="s">
        <v>157</v>
      </c>
      <c r="B53" s="53">
        <f>B54+B55+B59+B56+B57+B58</f>
        <v>3996346.5</v>
      </c>
      <c r="C53" s="53">
        <f t="shared" ref="C53:D53" si="21">C54+C55+C59+C56+C57+C58</f>
        <v>782049.2</v>
      </c>
      <c r="D53" s="53">
        <f t="shared" si="21"/>
        <v>2730320.4</v>
      </c>
      <c r="E53" s="32">
        <v>372665</v>
      </c>
      <c r="F53" s="32">
        <v>409384.19999999995</v>
      </c>
      <c r="G53" s="61">
        <f>D53/B53</f>
        <v>0.68320412156453403</v>
      </c>
      <c r="H53" s="42">
        <f>E53/C53*100</f>
        <v>47.652372766317008</v>
      </c>
    </row>
    <row r="54" spans="1:9" s="48" customFormat="1" ht="23.25" x14ac:dyDescent="0.25">
      <c r="A54" s="67" t="s">
        <v>168</v>
      </c>
      <c r="B54" s="53">
        <v>10030.700000000001</v>
      </c>
      <c r="C54" s="53">
        <v>0</v>
      </c>
      <c r="D54" s="53">
        <v>10030.700000000001</v>
      </c>
      <c r="E54" s="53">
        <v>0</v>
      </c>
      <c r="F54" s="53">
        <v>0</v>
      </c>
      <c r="G54" s="75" t="s">
        <v>147</v>
      </c>
      <c r="H54" s="90" t="s">
        <v>147</v>
      </c>
    </row>
    <row r="55" spans="1:9" s="48" customFormat="1" ht="113.25" x14ac:dyDescent="0.25">
      <c r="A55" s="67" t="s">
        <v>171</v>
      </c>
      <c r="B55" s="53">
        <v>929.9</v>
      </c>
      <c r="C55" s="53"/>
      <c r="D55" s="53">
        <v>929.9</v>
      </c>
      <c r="E55" s="53"/>
      <c r="F55" s="53"/>
      <c r="G55" s="75"/>
      <c r="H55" s="90"/>
    </row>
    <row r="56" spans="1:9" s="48" customFormat="1" ht="23.25" x14ac:dyDescent="0.25">
      <c r="A56" s="67" t="s">
        <v>164</v>
      </c>
      <c r="B56" s="53">
        <v>144.9</v>
      </c>
      <c r="C56" s="53"/>
      <c r="D56" s="53">
        <v>144.9</v>
      </c>
      <c r="E56" s="53"/>
      <c r="F56" s="53"/>
      <c r="G56" s="75">
        <f>D56/B56</f>
        <v>1</v>
      </c>
      <c r="H56" s="90"/>
    </row>
    <row r="57" spans="1:9" s="48" customFormat="1" ht="57" customHeight="1" x14ac:dyDescent="0.25">
      <c r="A57" s="67" t="s">
        <v>166</v>
      </c>
      <c r="B57" s="53">
        <v>55466.6</v>
      </c>
      <c r="C57" s="53"/>
      <c r="D57" s="53">
        <v>55466.6</v>
      </c>
      <c r="E57" s="53"/>
      <c r="F57" s="53"/>
      <c r="G57" s="75">
        <f t="shared" ref="G57:G58" si="22">D57/B57</f>
        <v>1</v>
      </c>
      <c r="H57" s="90"/>
    </row>
    <row r="58" spans="1:9" s="48" customFormat="1" ht="34.5" x14ac:dyDescent="0.25">
      <c r="A58" s="67" t="s">
        <v>167</v>
      </c>
      <c r="B58" s="53">
        <v>6578</v>
      </c>
      <c r="C58" s="53"/>
      <c r="D58" s="53">
        <v>6578</v>
      </c>
      <c r="E58" s="53"/>
      <c r="F58" s="53"/>
      <c r="G58" s="75">
        <f t="shared" si="22"/>
        <v>1</v>
      </c>
      <c r="H58" s="90"/>
    </row>
    <row r="59" spans="1:9" x14ac:dyDescent="0.25">
      <c r="A59" s="35" t="s">
        <v>143</v>
      </c>
      <c r="B59" s="32">
        <v>3923196.4</v>
      </c>
      <c r="C59" s="32">
        <v>782049.2</v>
      </c>
      <c r="D59" s="53">
        <v>2657170.2999999998</v>
      </c>
      <c r="E59" s="32">
        <v>372665</v>
      </c>
      <c r="F59" s="32">
        <v>409384.19999999995</v>
      </c>
      <c r="G59" s="61">
        <f>D59/B59</f>
        <v>0.67729729258519911</v>
      </c>
      <c r="H59" s="42">
        <f>E59/C59*100</f>
        <v>47.652372766317008</v>
      </c>
    </row>
    <row r="60" spans="1:9" ht="23.25" x14ac:dyDescent="0.25">
      <c r="A60" s="35" t="s">
        <v>158</v>
      </c>
      <c r="B60" s="32">
        <v>5704654</v>
      </c>
      <c r="C60" s="32">
        <v>1055846.1000000001</v>
      </c>
      <c r="D60" s="53">
        <v>4915058.8</v>
      </c>
      <c r="E60" s="32">
        <v>942359.9</v>
      </c>
      <c r="F60" s="32">
        <v>113486.20000000007</v>
      </c>
      <c r="G60" s="61">
        <f>D60/B60</f>
        <v>0.86158753887615269</v>
      </c>
      <c r="H60" s="42">
        <f>E60/C60*100</f>
        <v>89.251634305416289</v>
      </c>
    </row>
    <row r="61" spans="1:9" x14ac:dyDescent="0.25">
      <c r="A61" s="35" t="s">
        <v>173</v>
      </c>
      <c r="B61" s="32">
        <v>0</v>
      </c>
      <c r="C61" s="32">
        <v>1055846.1000000001</v>
      </c>
      <c r="D61" s="91">
        <v>2227.9</v>
      </c>
      <c r="E61" s="32">
        <v>942359.9</v>
      </c>
      <c r="F61" s="32">
        <v>113486.20000000007</v>
      </c>
      <c r="G61" s="61" t="e">
        <f>D61/B61</f>
        <v>#DIV/0!</v>
      </c>
      <c r="H61" s="42">
        <f>E61/C61*100</f>
        <v>89.251634305416289</v>
      </c>
    </row>
    <row r="62" spans="1:9" ht="34.5" hidden="1" x14ac:dyDescent="0.25">
      <c r="A62" s="67" t="s">
        <v>144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75" t="s">
        <v>147</v>
      </c>
      <c r="H62" s="42" t="s">
        <v>147</v>
      </c>
    </row>
    <row r="63" spans="1:9" ht="23.25" hidden="1" x14ac:dyDescent="0.25">
      <c r="A63" s="67" t="s">
        <v>145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75" t="s">
        <v>147</v>
      </c>
      <c r="H63" s="42" t="s">
        <v>147</v>
      </c>
    </row>
    <row r="64" spans="1:9" hidden="1" x14ac:dyDescent="0.25">
      <c r="A64" s="67" t="s">
        <v>159</v>
      </c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75" t="s">
        <v>147</v>
      </c>
      <c r="H64" s="42" t="s">
        <v>147</v>
      </c>
    </row>
    <row r="65" spans="1:8" ht="45.75" customHeight="1" x14ac:dyDescent="0.25">
      <c r="A65" s="35" t="s">
        <v>160</v>
      </c>
      <c r="B65" s="32">
        <v>312.3</v>
      </c>
      <c r="C65" s="32">
        <v>0</v>
      </c>
      <c r="D65" s="53">
        <v>315.7</v>
      </c>
      <c r="E65" s="32">
        <v>673.8</v>
      </c>
      <c r="F65" s="32">
        <v>-673.8</v>
      </c>
      <c r="G65" s="61" t="s">
        <v>147</v>
      </c>
      <c r="H65" s="42" t="s">
        <v>147</v>
      </c>
    </row>
    <row r="66" spans="1:8" ht="46.5" thickBot="1" x14ac:dyDescent="0.3">
      <c r="A66" s="72" t="s">
        <v>146</v>
      </c>
      <c r="B66" s="70">
        <v>-43507.5</v>
      </c>
      <c r="C66" s="70">
        <v>0</v>
      </c>
      <c r="D66" s="58">
        <v>-43512</v>
      </c>
      <c r="E66" s="70">
        <v>-9904.9</v>
      </c>
      <c r="F66" s="70">
        <v>9904.9</v>
      </c>
      <c r="G66" s="71" t="s">
        <v>147</v>
      </c>
      <c r="H66" s="43" t="s">
        <v>147</v>
      </c>
    </row>
    <row r="68" spans="1:8" x14ac:dyDescent="0.25">
      <c r="B68" s="44"/>
    </row>
  </sheetData>
  <customSheetViews>
    <customSheetView guid="{6943B490-3070-4625-8DEE-85B509FE6D1B}" topLeftCell="A36">
      <selection activeCell="C44" sqref="C44"/>
      <pageMargins left="0.7" right="0.7" top="0.75" bottom="0.75" header="0.3" footer="0.3"/>
    </customSheetView>
    <customSheetView guid="{A4D09F0F-4C69-4056-BD3D-99C01656B021}" topLeftCell="A36">
      <selection activeCell="C44" sqref="C44"/>
      <pageMargins left="0.7" right="0.7" top="0.75" bottom="0.75" header="0.3" footer="0.3"/>
    </customSheetView>
  </customSheetViews>
  <mergeCells count="5">
    <mergeCell ref="G2:H2"/>
    <mergeCell ref="F1:H1"/>
    <mergeCell ref="A9:G9"/>
    <mergeCell ref="A3:H3"/>
    <mergeCell ref="A4:H4"/>
  </mergeCells>
  <pageMargins left="0.31496062992125984" right="0" top="0.35433070866141736" bottom="0.35433070866141736" header="0.31496062992125984" footer="0.31496062992125984"/>
  <pageSetup paperSize="9" scale="80" orientation="portrait" r:id="rId1"/>
  <rowBreaks count="1" manualBreakCount="1">
    <brk id="3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56"/>
  <sheetViews>
    <sheetView view="pageBreakPreview" zoomScale="89" zoomScaleNormal="90" zoomScaleSheetLayoutView="89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9" sqref="B9"/>
    </sheetView>
  </sheetViews>
  <sheetFormatPr defaultRowHeight="15" x14ac:dyDescent="0.25"/>
  <cols>
    <col min="1" max="1" width="57.7109375" style="81" customWidth="1"/>
    <col min="2" max="2" width="16.5703125" style="47" customWidth="1"/>
    <col min="3" max="3" width="17.28515625" style="88" customWidth="1"/>
    <col min="4" max="4" width="17.140625" style="47" customWidth="1"/>
    <col min="5" max="5" width="17.85546875" style="47" customWidth="1"/>
    <col min="6" max="6" width="18.28515625" style="81" customWidth="1"/>
    <col min="7" max="16384" width="9.140625" style="81"/>
  </cols>
  <sheetData>
    <row r="1" spans="1:5" ht="19.5" x14ac:dyDescent="0.25">
      <c r="A1" s="109" t="s">
        <v>88</v>
      </c>
      <c r="B1" s="109"/>
      <c r="C1" s="109"/>
      <c r="D1" s="109"/>
      <c r="E1" s="109"/>
    </row>
    <row r="3" spans="1:5" ht="60" customHeight="1" x14ac:dyDescent="0.25">
      <c r="A3" s="17" t="s">
        <v>0</v>
      </c>
      <c r="B3" s="92" t="s">
        <v>174</v>
      </c>
      <c r="C3" s="87" t="s">
        <v>1</v>
      </c>
      <c r="D3" s="17" t="s">
        <v>2</v>
      </c>
      <c r="E3" s="17" t="s">
        <v>4</v>
      </c>
    </row>
    <row r="4" spans="1:5" s="82" customFormat="1" ht="12" thickBot="1" x14ac:dyDescent="0.3">
      <c r="A4" s="2">
        <v>1</v>
      </c>
      <c r="B4" s="11">
        <v>2</v>
      </c>
      <c r="C4" s="11">
        <v>3</v>
      </c>
      <c r="D4" s="11">
        <v>4</v>
      </c>
      <c r="E4" s="11" t="s">
        <v>175</v>
      </c>
    </row>
    <row r="5" spans="1:5" s="4" customFormat="1" ht="15.75" x14ac:dyDescent="0.25">
      <c r="A5" s="83" t="s">
        <v>6</v>
      </c>
      <c r="B5" s="84"/>
      <c r="C5" s="69">
        <v>18532057.600000001</v>
      </c>
      <c r="D5" s="69">
        <v>14259455.158289999</v>
      </c>
      <c r="E5" s="12">
        <v>0.76944802626239606</v>
      </c>
    </row>
    <row r="6" spans="1:5" ht="15.75" x14ac:dyDescent="0.25">
      <c r="A6" s="85" t="s">
        <v>7</v>
      </c>
      <c r="B6" s="93"/>
      <c r="C6" s="63"/>
      <c r="D6" s="63"/>
      <c r="E6" s="94"/>
    </row>
    <row r="7" spans="1:5" x14ac:dyDescent="0.25">
      <c r="A7" s="86" t="s">
        <v>48</v>
      </c>
      <c r="B7" s="95" t="s">
        <v>8</v>
      </c>
      <c r="C7" s="62">
        <v>2131791.9800000004</v>
      </c>
      <c r="D7" s="62">
        <v>1689445.7100000002</v>
      </c>
      <c r="E7" s="96">
        <v>0.7925002654339659</v>
      </c>
    </row>
    <row r="8" spans="1:5" ht="30" x14ac:dyDescent="0.25">
      <c r="A8" s="68" t="s">
        <v>49</v>
      </c>
      <c r="B8" s="97" t="s">
        <v>9</v>
      </c>
      <c r="C8" s="16">
        <v>2632.2</v>
      </c>
      <c r="D8" s="16">
        <v>1994.26</v>
      </c>
      <c r="E8" s="94">
        <v>0.75763999696071727</v>
      </c>
    </row>
    <row r="9" spans="1:5" ht="45" x14ac:dyDescent="0.25">
      <c r="A9" s="68" t="s">
        <v>50</v>
      </c>
      <c r="B9" s="97" t="s">
        <v>10</v>
      </c>
      <c r="C9" s="16">
        <v>52129.399999999994</v>
      </c>
      <c r="D9" s="16">
        <v>40529</v>
      </c>
      <c r="E9" s="94">
        <v>0.77746914409143408</v>
      </c>
    </row>
    <row r="10" spans="1:5" ht="45" x14ac:dyDescent="0.25">
      <c r="A10" s="68" t="s">
        <v>51</v>
      </c>
      <c r="B10" s="97" t="s">
        <v>11</v>
      </c>
      <c r="C10" s="16">
        <v>349613.2</v>
      </c>
      <c r="D10" s="16">
        <v>283154.98</v>
      </c>
      <c r="E10" s="94">
        <v>0.80990922454507785</v>
      </c>
    </row>
    <row r="11" spans="1:5" ht="45" x14ac:dyDescent="0.25">
      <c r="A11" s="68" t="s">
        <v>163</v>
      </c>
      <c r="B11" s="97" t="s">
        <v>12</v>
      </c>
      <c r="C11" s="16">
        <v>68482</v>
      </c>
      <c r="D11" s="16">
        <v>59491.5</v>
      </c>
      <c r="E11" s="94">
        <v>0.86871720032750199</v>
      </c>
    </row>
    <row r="12" spans="1:5" ht="15.75" x14ac:dyDescent="0.25">
      <c r="A12" s="98" t="s">
        <v>152</v>
      </c>
      <c r="B12" s="97" t="s">
        <v>151</v>
      </c>
      <c r="C12" s="16">
        <v>23972</v>
      </c>
      <c r="D12" s="16">
        <v>17943.32</v>
      </c>
      <c r="E12" s="94">
        <v>0.74851159686300683</v>
      </c>
    </row>
    <row r="13" spans="1:5" x14ac:dyDescent="0.25">
      <c r="A13" s="68" t="s">
        <v>52</v>
      </c>
      <c r="B13" s="97" t="s">
        <v>13</v>
      </c>
      <c r="C13" s="16">
        <v>14730.2</v>
      </c>
      <c r="D13" s="16">
        <v>0</v>
      </c>
      <c r="E13" s="94">
        <v>0</v>
      </c>
    </row>
    <row r="14" spans="1:5" x14ac:dyDescent="0.25">
      <c r="A14" s="68" t="s">
        <v>53</v>
      </c>
      <c r="B14" s="97" t="s">
        <v>14</v>
      </c>
      <c r="C14" s="16">
        <v>1620232.9500000002</v>
      </c>
      <c r="D14" s="16">
        <v>1286332.6500000001</v>
      </c>
      <c r="E14" s="94">
        <v>0.79391833748350815</v>
      </c>
    </row>
    <row r="15" spans="1:5" ht="28.5" x14ac:dyDescent="0.25">
      <c r="A15" s="86" t="s">
        <v>54</v>
      </c>
      <c r="B15" s="95" t="s">
        <v>15</v>
      </c>
      <c r="C15" s="62">
        <v>259199.2</v>
      </c>
      <c r="D15" s="62">
        <v>222805.55000000002</v>
      </c>
      <c r="E15" s="96">
        <v>0.85959196633322943</v>
      </c>
    </row>
    <row r="16" spans="1:5" ht="30" x14ac:dyDescent="0.25">
      <c r="A16" s="68" t="s">
        <v>55</v>
      </c>
      <c r="B16" s="97" t="s">
        <v>16</v>
      </c>
      <c r="C16" s="16">
        <v>259199.2</v>
      </c>
      <c r="D16" s="16">
        <v>222805.55000000002</v>
      </c>
      <c r="E16" s="94">
        <v>0.85959196633322943</v>
      </c>
    </row>
    <row r="17" spans="1:5" x14ac:dyDescent="0.25">
      <c r="A17" s="86" t="s">
        <v>56</v>
      </c>
      <c r="B17" s="95" t="s">
        <v>17</v>
      </c>
      <c r="C17" s="62">
        <v>3076563.5</v>
      </c>
      <c r="D17" s="62">
        <v>2427495.4</v>
      </c>
      <c r="E17" s="96">
        <v>0.7890282128095194</v>
      </c>
    </row>
    <row r="18" spans="1:5" x14ac:dyDescent="0.25">
      <c r="A18" s="68" t="s">
        <v>57</v>
      </c>
      <c r="B18" s="97" t="s">
        <v>18</v>
      </c>
      <c r="C18" s="16">
        <v>631547.9</v>
      </c>
      <c r="D18" s="16">
        <v>494493.1</v>
      </c>
      <c r="E18" s="94">
        <v>0.78298589861513268</v>
      </c>
    </row>
    <row r="19" spans="1:5" x14ac:dyDescent="0.25">
      <c r="A19" s="68" t="s">
        <v>58</v>
      </c>
      <c r="B19" s="97" t="s">
        <v>19</v>
      </c>
      <c r="C19" s="16">
        <v>2429593.3000000003</v>
      </c>
      <c r="D19" s="16">
        <v>1926126.5</v>
      </c>
      <c r="E19" s="94">
        <v>0.79277733437937936</v>
      </c>
    </row>
    <row r="20" spans="1:5" x14ac:dyDescent="0.25">
      <c r="A20" s="68" t="s">
        <v>59</v>
      </c>
      <c r="B20" s="97" t="s">
        <v>20</v>
      </c>
      <c r="C20" s="16">
        <v>15422.3</v>
      </c>
      <c r="D20" s="16">
        <v>6875.8</v>
      </c>
      <c r="E20" s="94">
        <v>0.44583492734546731</v>
      </c>
    </row>
    <row r="21" spans="1:5" x14ac:dyDescent="0.25">
      <c r="A21" s="86" t="s">
        <v>60</v>
      </c>
      <c r="B21" s="95" t="s">
        <v>21</v>
      </c>
      <c r="C21" s="62">
        <v>1959260.7</v>
      </c>
      <c r="D21" s="62">
        <v>788313.35</v>
      </c>
      <c r="E21" s="96">
        <v>0.40235246392561397</v>
      </c>
    </row>
    <row r="22" spans="1:5" x14ac:dyDescent="0.25">
      <c r="A22" s="68" t="s">
        <v>61</v>
      </c>
      <c r="B22" s="97" t="s">
        <v>22</v>
      </c>
      <c r="C22" s="16">
        <v>1139737.6000000001</v>
      </c>
      <c r="D22" s="16">
        <v>420141.3</v>
      </c>
      <c r="E22" s="94">
        <v>0.36862984953729694</v>
      </c>
    </row>
    <row r="23" spans="1:5" x14ac:dyDescent="0.25">
      <c r="A23" s="68" t="s">
        <v>62</v>
      </c>
      <c r="B23" s="97" t="s">
        <v>23</v>
      </c>
      <c r="C23" s="16">
        <v>179309</v>
      </c>
      <c r="D23" s="16">
        <v>37846.03</v>
      </c>
      <c r="E23" s="94">
        <v>0.21106598107178112</v>
      </c>
    </row>
    <row r="24" spans="1:5" x14ac:dyDescent="0.25">
      <c r="A24" s="68" t="s">
        <v>63</v>
      </c>
      <c r="B24" s="97" t="s">
        <v>24</v>
      </c>
      <c r="C24" s="16">
        <v>420034</v>
      </c>
      <c r="D24" s="16">
        <v>187332.92</v>
      </c>
      <c r="E24" s="94">
        <v>0.44599465757533918</v>
      </c>
    </row>
    <row r="25" spans="1:5" ht="30" x14ac:dyDescent="0.25">
      <c r="A25" s="68" t="s">
        <v>64</v>
      </c>
      <c r="B25" s="97" t="s">
        <v>25</v>
      </c>
      <c r="C25" s="16">
        <v>220180.1</v>
      </c>
      <c r="D25" s="16">
        <v>142993.1</v>
      </c>
      <c r="E25" s="94">
        <v>0.64943713111156076</v>
      </c>
    </row>
    <row r="26" spans="1:5" x14ac:dyDescent="0.25">
      <c r="A26" s="86" t="s">
        <v>65</v>
      </c>
      <c r="B26" s="95" t="s">
        <v>26</v>
      </c>
      <c r="C26" s="62">
        <v>9034612</v>
      </c>
      <c r="D26" s="62">
        <v>7581528.5779999997</v>
      </c>
      <c r="E26" s="96">
        <v>0.83916482651015822</v>
      </c>
    </row>
    <row r="27" spans="1:5" x14ac:dyDescent="0.25">
      <c r="A27" s="68" t="s">
        <v>66</v>
      </c>
      <c r="B27" s="97" t="s">
        <v>27</v>
      </c>
      <c r="C27" s="16">
        <v>2918422.9</v>
      </c>
      <c r="D27" s="16">
        <v>2460469.0999999996</v>
      </c>
      <c r="E27" s="94">
        <v>0.84308176065286322</v>
      </c>
    </row>
    <row r="28" spans="1:5" x14ac:dyDescent="0.25">
      <c r="A28" s="68" t="s">
        <v>67</v>
      </c>
      <c r="B28" s="97" t="s">
        <v>28</v>
      </c>
      <c r="C28" s="16">
        <v>4231412.4000000004</v>
      </c>
      <c r="D28" s="16">
        <v>3550376.45</v>
      </c>
      <c r="E28" s="94">
        <v>0.83905233392046585</v>
      </c>
    </row>
    <row r="29" spans="1:5" ht="15.75" x14ac:dyDescent="0.25">
      <c r="A29" s="98" t="s">
        <v>154</v>
      </c>
      <c r="B29" s="97" t="s">
        <v>153</v>
      </c>
      <c r="C29" s="16">
        <v>1318409.2999999996</v>
      </c>
      <c r="D29" s="16">
        <v>1089536.1499999999</v>
      </c>
      <c r="E29" s="94">
        <v>0.82640205132048161</v>
      </c>
    </row>
    <row r="30" spans="1:5" x14ac:dyDescent="0.25">
      <c r="A30" s="68" t="s">
        <v>68</v>
      </c>
      <c r="B30" s="97" t="s">
        <v>29</v>
      </c>
      <c r="C30" s="16">
        <v>196425.3</v>
      </c>
      <c r="D30" s="16">
        <v>170017.75</v>
      </c>
      <c r="E30" s="94">
        <v>0.86555941271917747</v>
      </c>
    </row>
    <row r="31" spans="1:5" x14ac:dyDescent="0.25">
      <c r="A31" s="68" t="s">
        <v>69</v>
      </c>
      <c r="B31" s="97" t="s">
        <v>30</v>
      </c>
      <c r="C31" s="16">
        <v>369942.10000000003</v>
      </c>
      <c r="D31" s="16">
        <v>311129.12800000003</v>
      </c>
      <c r="E31" s="94">
        <v>0.84102114357895463</v>
      </c>
    </row>
    <row r="32" spans="1:5" x14ac:dyDescent="0.25">
      <c r="A32" s="86" t="s">
        <v>70</v>
      </c>
      <c r="B32" s="95" t="s">
        <v>31</v>
      </c>
      <c r="C32" s="62">
        <v>548392.80000000005</v>
      </c>
      <c r="D32" s="62">
        <v>441695.23</v>
      </c>
      <c r="E32" s="96">
        <v>0.80543582234654676</v>
      </c>
    </row>
    <row r="33" spans="1:5" x14ac:dyDescent="0.25">
      <c r="A33" s="68" t="s">
        <v>71</v>
      </c>
      <c r="B33" s="97" t="s">
        <v>32</v>
      </c>
      <c r="C33" s="16">
        <v>470394.2</v>
      </c>
      <c r="D33" s="16">
        <v>383992.89999999997</v>
      </c>
      <c r="E33" s="94">
        <v>0.81632145020146185</v>
      </c>
    </row>
    <row r="34" spans="1:5" x14ac:dyDescent="0.25">
      <c r="A34" s="68" t="s">
        <v>72</v>
      </c>
      <c r="B34" s="97" t="s">
        <v>33</v>
      </c>
      <c r="C34" s="16">
        <v>77998.600000000006</v>
      </c>
      <c r="D34" s="16">
        <v>57702.329999999994</v>
      </c>
      <c r="E34" s="94">
        <v>0.7397867397619956</v>
      </c>
    </row>
    <row r="35" spans="1:5" x14ac:dyDescent="0.25">
      <c r="A35" s="86" t="s">
        <v>73</v>
      </c>
      <c r="B35" s="95" t="s">
        <v>34</v>
      </c>
      <c r="C35" s="62">
        <v>907579.7</v>
      </c>
      <c r="D35" s="62">
        <v>662780.77</v>
      </c>
      <c r="E35" s="96">
        <v>0.73027273701492124</v>
      </c>
    </row>
    <row r="36" spans="1:5" x14ac:dyDescent="0.25">
      <c r="A36" s="68" t="s">
        <v>74</v>
      </c>
      <c r="B36" s="97" t="s">
        <v>35</v>
      </c>
      <c r="C36" s="16">
        <v>14788.3</v>
      </c>
      <c r="D36" s="16">
        <v>10789.95</v>
      </c>
      <c r="E36" s="94">
        <v>0.72962550225380274</v>
      </c>
    </row>
    <row r="37" spans="1:5" x14ac:dyDescent="0.25">
      <c r="A37" s="68" t="s">
        <v>75</v>
      </c>
      <c r="B37" s="97" t="s">
        <v>36</v>
      </c>
      <c r="C37" s="16">
        <v>362539.19999999995</v>
      </c>
      <c r="D37" s="16">
        <v>313985.62</v>
      </c>
      <c r="E37" s="94">
        <v>0.86607357218198755</v>
      </c>
    </row>
    <row r="38" spans="1:5" x14ac:dyDescent="0.25">
      <c r="A38" s="68" t="s">
        <v>76</v>
      </c>
      <c r="B38" s="97" t="s">
        <v>37</v>
      </c>
      <c r="C38" s="16">
        <v>234631.9</v>
      </c>
      <c r="D38" s="16">
        <v>116175.1</v>
      </c>
      <c r="E38" s="94">
        <v>0.49513761851860411</v>
      </c>
    </row>
    <row r="39" spans="1:5" x14ac:dyDescent="0.25">
      <c r="A39" s="68" t="s">
        <v>77</v>
      </c>
      <c r="B39" s="97" t="s">
        <v>38</v>
      </c>
      <c r="C39" s="16">
        <v>96642.700000000012</v>
      </c>
      <c r="D39" s="16">
        <v>76106.8</v>
      </c>
      <c r="E39" s="94">
        <v>0.78750697155605121</v>
      </c>
    </row>
    <row r="40" spans="1:5" x14ac:dyDescent="0.25">
      <c r="A40" s="68" t="s">
        <v>78</v>
      </c>
      <c r="B40" s="97" t="s">
        <v>39</v>
      </c>
      <c r="C40" s="16">
        <v>198977.59999999998</v>
      </c>
      <c r="D40" s="16">
        <v>145723.29999999999</v>
      </c>
      <c r="E40" s="94">
        <v>0.73236032598644274</v>
      </c>
    </row>
    <row r="41" spans="1:5" x14ac:dyDescent="0.25">
      <c r="A41" s="86" t="s">
        <v>79</v>
      </c>
      <c r="B41" s="95" t="s">
        <v>40</v>
      </c>
      <c r="C41" s="62">
        <v>545699.1</v>
      </c>
      <c r="D41" s="62">
        <v>413361.35029000003</v>
      </c>
      <c r="E41" s="96">
        <v>0.75748949400907961</v>
      </c>
    </row>
    <row r="42" spans="1:5" x14ac:dyDescent="0.25">
      <c r="A42" s="68" t="s">
        <v>80</v>
      </c>
      <c r="B42" s="97" t="s">
        <v>41</v>
      </c>
      <c r="C42" s="16">
        <v>432960.5</v>
      </c>
      <c r="D42" s="16">
        <v>334593.7</v>
      </c>
      <c r="E42" s="94">
        <v>0.77280418085233282</v>
      </c>
    </row>
    <row r="43" spans="1:5" x14ac:dyDescent="0.25">
      <c r="A43" s="68" t="s">
        <v>81</v>
      </c>
      <c r="B43" s="97" t="s">
        <v>42</v>
      </c>
      <c r="C43" s="16">
        <v>6054.7</v>
      </c>
      <c r="D43" s="16">
        <v>2337.5</v>
      </c>
      <c r="E43" s="94">
        <v>0.38606371909425735</v>
      </c>
    </row>
    <row r="44" spans="1:5" x14ac:dyDescent="0.25">
      <c r="A44" s="68" t="s">
        <v>170</v>
      </c>
      <c r="B44" s="97" t="s">
        <v>169</v>
      </c>
      <c r="C44" s="16">
        <v>30079.699999999997</v>
      </c>
      <c r="D44" s="16">
        <v>32289.5</v>
      </c>
      <c r="E44" s="94">
        <v>1.0734648284391135</v>
      </c>
    </row>
    <row r="45" spans="1:5" x14ac:dyDescent="0.25">
      <c r="A45" s="68" t="s">
        <v>82</v>
      </c>
      <c r="B45" s="97" t="s">
        <v>43</v>
      </c>
      <c r="C45" s="16">
        <v>76604.2</v>
      </c>
      <c r="D45" s="16">
        <v>44140.650290000005</v>
      </c>
      <c r="E45" s="94">
        <v>0.5762171041535582</v>
      </c>
    </row>
    <row r="46" spans="1:5" x14ac:dyDescent="0.25">
      <c r="A46" s="86" t="s">
        <v>83</v>
      </c>
      <c r="B46" s="95" t="s">
        <v>44</v>
      </c>
      <c r="C46" s="62">
        <v>66565.8</v>
      </c>
      <c r="D46" s="62">
        <v>31504.7</v>
      </c>
      <c r="E46" s="96">
        <v>0.47328658259947298</v>
      </c>
    </row>
    <row r="47" spans="1:5" x14ac:dyDescent="0.25">
      <c r="A47" s="68" t="s">
        <v>84</v>
      </c>
      <c r="B47" s="97" t="s">
        <v>45</v>
      </c>
      <c r="C47" s="16">
        <v>66565.8</v>
      </c>
      <c r="D47" s="16">
        <v>31504.7</v>
      </c>
      <c r="E47" s="94">
        <v>0.47328658259947298</v>
      </c>
    </row>
    <row r="48" spans="1:5" ht="28.5" x14ac:dyDescent="0.25">
      <c r="A48" s="86" t="s">
        <v>85</v>
      </c>
      <c r="B48" s="95" t="s">
        <v>46</v>
      </c>
      <c r="C48" s="62">
        <v>2392.8000000000002</v>
      </c>
      <c r="D48" s="62">
        <v>524.52</v>
      </c>
      <c r="E48" s="96">
        <v>0.21920762286860579</v>
      </c>
    </row>
    <row r="49" spans="1:5" ht="30.75" thickBot="1" x14ac:dyDescent="0.3">
      <c r="A49" s="68" t="s">
        <v>86</v>
      </c>
      <c r="B49" s="99" t="s">
        <v>47</v>
      </c>
      <c r="C49" s="20">
        <v>2392.8000000000002</v>
      </c>
      <c r="D49" s="20">
        <v>524.52</v>
      </c>
      <c r="E49" s="66">
        <v>0.21920762286860579</v>
      </c>
    </row>
    <row r="50" spans="1:5" ht="15.75" thickBot="1" x14ac:dyDescent="0.3">
      <c r="C50" s="47"/>
      <c r="D50" s="64"/>
    </row>
    <row r="51" spans="1:5" s="4" customFormat="1" ht="16.5" thickBot="1" x14ac:dyDescent="0.3">
      <c r="A51" s="83" t="s">
        <v>87</v>
      </c>
      <c r="B51" s="100"/>
      <c r="C51" s="101">
        <v>-1659781.2200000025</v>
      </c>
      <c r="D51" s="65">
        <v>115473.04171000049</v>
      </c>
      <c r="E51" s="102"/>
    </row>
    <row r="53" spans="1:5" x14ac:dyDescent="0.25">
      <c r="C53" s="103"/>
    </row>
    <row r="54" spans="1:5" x14ac:dyDescent="0.25">
      <c r="C54" s="103"/>
    </row>
    <row r="55" spans="1:5" x14ac:dyDescent="0.25">
      <c r="C55" s="103"/>
      <c r="D55" s="103"/>
    </row>
    <row r="56" spans="1:5" x14ac:dyDescent="0.25">
      <c r="C56" s="103"/>
      <c r="D56" s="103"/>
    </row>
  </sheetData>
  <customSheetViews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1"/>
    </customSheetView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57" fitToHeight="10" orientation="portrait" horizontalDpi="4294967293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4"/>
  <sheetViews>
    <sheetView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"/>
    </sheetView>
  </sheetViews>
  <sheetFormatPr defaultRowHeight="15" x14ac:dyDescent="0.25"/>
  <cols>
    <col min="1" max="1" width="51.5703125" customWidth="1"/>
    <col min="2" max="2" width="17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110" t="s">
        <v>92</v>
      </c>
      <c r="B1" s="110"/>
      <c r="C1" s="110"/>
    </row>
    <row r="3" spans="1:6" ht="85.5" customHeight="1" x14ac:dyDescent="0.25">
      <c r="A3" s="1" t="s">
        <v>0</v>
      </c>
      <c r="B3" s="1" t="s">
        <v>1</v>
      </c>
      <c r="C3" s="1" t="s">
        <v>2</v>
      </c>
    </row>
    <row r="4" spans="1:6" x14ac:dyDescent="0.25">
      <c r="A4" s="2">
        <v>1</v>
      </c>
      <c r="B4" s="11">
        <v>2</v>
      </c>
      <c r="C4" s="11">
        <v>3</v>
      </c>
      <c r="E4" s="44"/>
      <c r="F4" s="44"/>
    </row>
    <row r="5" spans="1:6" ht="42.75" x14ac:dyDescent="0.25">
      <c r="A5" s="14" t="s">
        <v>106</v>
      </c>
      <c r="B5" s="18">
        <f>B7+B12</f>
        <v>1659781.2000000037</v>
      </c>
      <c r="C5" s="26">
        <f>C7+C12</f>
        <v>-115473</v>
      </c>
      <c r="D5" s="13"/>
      <c r="E5" s="76"/>
      <c r="F5" s="44"/>
    </row>
    <row r="6" spans="1:6" x14ac:dyDescent="0.25">
      <c r="A6" s="3" t="s">
        <v>93</v>
      </c>
      <c r="B6" s="19"/>
      <c r="C6" s="27"/>
      <c r="D6" s="13"/>
      <c r="E6" s="76"/>
      <c r="F6" s="44"/>
    </row>
    <row r="7" spans="1:6" ht="28.5" x14ac:dyDescent="0.25">
      <c r="A7" s="14" t="s">
        <v>94</v>
      </c>
      <c r="B7" s="62">
        <f>B8-B10</f>
        <v>414384.7</v>
      </c>
      <c r="C7" s="73">
        <f t="shared" ref="C7" si="0">C8-C10</f>
        <v>-100000</v>
      </c>
      <c r="D7" s="13"/>
      <c r="E7" s="76"/>
      <c r="F7" s="44"/>
    </row>
    <row r="8" spans="1:6" ht="28.5" x14ac:dyDescent="0.25">
      <c r="A8" s="14" t="s">
        <v>95</v>
      </c>
      <c r="B8" s="62">
        <f>B9</f>
        <v>514384.7</v>
      </c>
      <c r="C8" s="73">
        <f t="shared" ref="C8" si="1">C9</f>
        <v>0</v>
      </c>
      <c r="D8" s="13"/>
      <c r="E8" s="76"/>
      <c r="F8" s="44"/>
    </row>
    <row r="9" spans="1:6" ht="45" x14ac:dyDescent="0.25">
      <c r="A9" s="15" t="s">
        <v>96</v>
      </c>
      <c r="B9" s="89">
        <v>514384.7</v>
      </c>
      <c r="C9" s="27">
        <v>0</v>
      </c>
      <c r="D9" s="13"/>
      <c r="E9" s="76"/>
      <c r="F9" s="44"/>
    </row>
    <row r="10" spans="1:6" ht="42.75" x14ac:dyDescent="0.25">
      <c r="A10" s="14" t="s">
        <v>156</v>
      </c>
      <c r="B10" s="62">
        <f>B11</f>
        <v>100000</v>
      </c>
      <c r="C10" s="73">
        <f t="shared" ref="C10" si="2">C11</f>
        <v>100000</v>
      </c>
      <c r="D10" s="13"/>
      <c r="E10" s="76"/>
      <c r="F10" s="44"/>
    </row>
    <row r="11" spans="1:6" ht="45" x14ac:dyDescent="0.25">
      <c r="A11" s="15" t="s">
        <v>155</v>
      </c>
      <c r="B11" s="16">
        <v>100000</v>
      </c>
      <c r="C11" s="27">
        <v>100000</v>
      </c>
      <c r="D11" s="13"/>
      <c r="E11" s="13"/>
    </row>
    <row r="12" spans="1:6" ht="28.5" x14ac:dyDescent="0.25">
      <c r="A12" s="14" t="s">
        <v>97</v>
      </c>
      <c r="B12" s="62">
        <f>B20+B16</f>
        <v>1245396.5000000037</v>
      </c>
      <c r="C12" s="73">
        <f t="shared" ref="C12" si="3">C13+C17</f>
        <v>-15473</v>
      </c>
      <c r="D12" s="13"/>
      <c r="E12" s="13"/>
    </row>
    <row r="13" spans="1:6" x14ac:dyDescent="0.25">
      <c r="A13" s="14" t="s">
        <v>98</v>
      </c>
      <c r="B13" s="62">
        <f>B14</f>
        <v>-17386661.099999998</v>
      </c>
      <c r="C13" s="26">
        <f t="shared" ref="C13:C15" si="4">C14</f>
        <v>-14422525.1</v>
      </c>
      <c r="D13" s="13"/>
      <c r="E13" s="13"/>
    </row>
    <row r="14" spans="1:6" x14ac:dyDescent="0.25">
      <c r="A14" s="15" t="s">
        <v>99</v>
      </c>
      <c r="B14" s="16">
        <f>B15</f>
        <v>-17386661.099999998</v>
      </c>
      <c r="C14" s="28">
        <f t="shared" si="4"/>
        <v>-14422525.1</v>
      </c>
      <c r="D14" s="13"/>
      <c r="E14" s="13"/>
    </row>
    <row r="15" spans="1:6" ht="30" x14ac:dyDescent="0.25">
      <c r="A15" s="15" t="s">
        <v>100</v>
      </c>
      <c r="B15" s="16">
        <f>B16</f>
        <v>-17386661.099999998</v>
      </c>
      <c r="C15" s="28">
        <f t="shared" si="4"/>
        <v>-14422525.1</v>
      </c>
      <c r="D15" s="13"/>
      <c r="E15" s="13"/>
    </row>
    <row r="16" spans="1:6" ht="30" x14ac:dyDescent="0.25">
      <c r="A16" s="15" t="s">
        <v>101</v>
      </c>
      <c r="B16" s="16">
        <f>-16872276.4 -514384.7</f>
        <v>-17386661.099999998</v>
      </c>
      <c r="C16" s="30">
        <v>-14422525.1</v>
      </c>
      <c r="D16" s="13"/>
      <c r="E16" s="13"/>
    </row>
    <row r="17" spans="1:5" x14ac:dyDescent="0.25">
      <c r="A17" s="14" t="s">
        <v>102</v>
      </c>
      <c r="B17" s="62">
        <f>B18</f>
        <v>18632057.600000001</v>
      </c>
      <c r="C17" s="26">
        <f t="shared" ref="C17:C18" si="5">C18</f>
        <v>14407052.1</v>
      </c>
      <c r="D17" s="13"/>
      <c r="E17" s="13"/>
    </row>
    <row r="18" spans="1:5" x14ac:dyDescent="0.25">
      <c r="A18" s="15" t="s">
        <v>103</v>
      </c>
      <c r="B18" s="16">
        <f>B19</f>
        <v>18632057.600000001</v>
      </c>
      <c r="C18" s="28">
        <f t="shared" si="5"/>
        <v>14407052.1</v>
      </c>
      <c r="D18" s="13"/>
      <c r="E18" s="13"/>
    </row>
    <row r="19" spans="1:5" ht="30" x14ac:dyDescent="0.25">
      <c r="A19" s="15" t="s">
        <v>104</v>
      </c>
      <c r="B19" s="16">
        <f>B20</f>
        <v>18632057.600000001</v>
      </c>
      <c r="C19" s="28">
        <f>C20</f>
        <v>14407052.1</v>
      </c>
      <c r="D19" s="13"/>
      <c r="E19" s="13"/>
    </row>
    <row r="20" spans="1:5" ht="30.75" thickBot="1" x14ac:dyDescent="0.3">
      <c r="A20" s="74" t="s">
        <v>105</v>
      </c>
      <c r="B20" s="16">
        <f>18532057.6+100000</f>
        <v>18632057.600000001</v>
      </c>
      <c r="C20" s="29">
        <v>14407052.1</v>
      </c>
      <c r="D20" s="13"/>
      <c r="E20" s="13"/>
    </row>
    <row r="21" spans="1:5" x14ac:dyDescent="0.25">
      <c r="B21" s="13"/>
      <c r="C21" s="13"/>
      <c r="D21" s="13"/>
      <c r="E21" s="13"/>
    </row>
    <row r="22" spans="1:5" x14ac:dyDescent="0.25">
      <c r="B22" s="13"/>
      <c r="C22" s="13"/>
      <c r="D22" s="13"/>
      <c r="E22" s="13"/>
    </row>
    <row r="23" spans="1:5" x14ac:dyDescent="0.25">
      <c r="B23" s="13"/>
      <c r="C23" s="13"/>
      <c r="D23" s="13"/>
      <c r="E23" s="13"/>
    </row>
    <row r="24" spans="1:5" x14ac:dyDescent="0.25">
      <c r="B24" s="13"/>
      <c r="C24" s="13"/>
      <c r="D24" s="13"/>
      <c r="E24" s="13"/>
    </row>
  </sheetData>
  <customSheetViews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1">
    <mergeCell ref="A1:C1"/>
  </mergeCells>
  <pageMargins left="0.15748031496062992" right="0.19685039370078741" top="0.43307086614173229" bottom="0.39370078740157483" header="0.31496062992125984" footer="0.19685039370078741"/>
  <pageSetup paperSize="9" scale="80"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Сержантова Анастасия  Валентиновна</cp:lastModifiedBy>
  <cp:lastPrinted>2017-12-07T03:55:43Z</cp:lastPrinted>
  <dcterms:created xsi:type="dcterms:W3CDTF">2016-04-27T02:46:00Z</dcterms:created>
  <dcterms:modified xsi:type="dcterms:W3CDTF">2017-12-07T08:15:40Z</dcterms:modified>
</cp:coreProperties>
</file>