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50" windowWidth="15180" windowHeight="9195" activeTab="0"/>
  </bookViews>
  <sheets>
    <sheet name="за 2011 год" sheetId="1" r:id="rId1"/>
  </sheets>
  <definedNames>
    <definedName name="_xlnm.Print_Titles" localSheetId="0">'за 2011 год'!$4:$6</definedName>
    <definedName name="_xlnm.Print_Area" localSheetId="0">'за 2011 год'!$A$1:$O$257</definedName>
  </definedNames>
  <calcPr fullCalcOnLoad="1"/>
</workbook>
</file>

<file path=xl/sharedStrings.xml><?xml version="1.0" encoding="utf-8"?>
<sst xmlns="http://schemas.openxmlformats.org/spreadsheetml/2006/main" count="2261" uniqueCount="294">
  <si>
    <t>НАЛОГИ  НА  ПРИБЫЛЬ, ДОХОДЫ</t>
  </si>
  <si>
    <t xml:space="preserve">Налог на прибыль организаций 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</si>
  <si>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</si>
  <si>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</si>
  <si>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НАЛОГИ  НА  СОВОКУПНЫЙ  ДОХОД</t>
  </si>
  <si>
    <t>Единый налог на вмененный доход для отдельных видов деятельности</t>
  </si>
  <si>
    <t>НАЛОГИ  НА 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</si>
  <si>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</si>
  <si>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</si>
  <si>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</si>
  <si>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</si>
  <si>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ДОХОДЫ  ОТ  ИСПОЛЬЗОВАНИЯ  ИМУЩЕСТВА,  НАХОДЯЩЕГОСЯ  В  ГОСУДАРСТВЕННОЙ  И  МУНИЦИПАЛЬНОЙ  СОБСТВЕННОСТИ 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</si>
  <si>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</si>
  <si>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</si>
  <si>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</si>
  <si>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</si>
  <si>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</si>
  <si>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</si>
  <si>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</si>
  <si>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</si>
  <si>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</si>
  <si>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</si>
  <si>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</si>
  <si>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 xml:space="preserve">БЕЗВОЗМЕЗДНЫЕ ПОСТУПЛЕНИЯ  </t>
  </si>
  <si>
    <t>ВСЕГО ДОХОДОВ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</si>
  <si>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</si>
  <si>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 ОТ ПРОДАЖИ МАТЕРИАЛЬНЫХ И НЕМАТЕРИАЛЬНЫХ АКТИВОВ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</si>
  <si>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</si>
  <si>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</si>
  <si>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государственную регистрацию, а также за совершение прочих юридически значимых действий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</si>
  <si>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</si>
  <si>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неналоговые доходы</t>
  </si>
  <si>
    <t>Прочие неналоговые доходы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</si>
  <si>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</si>
  <si>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</si>
  <si>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РЫНОЧНЫЕ ПРОДАЖИ ТОВАРОВ И УСЛУГ</t>
  </si>
  <si>
    <t>Прочие неналоговые доходы бюджетов городских округов от возвратов финансирования прошлых лет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</si>
  <si>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</si>
  <si>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</si>
  <si>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 ОТ ДРУГИХ БЮДЖЕТОВ БЮДЖЕТНОЙ СИСТЕМЫ РОССИЙСКОЙ ФЕДЕРАЦИИ</t>
  </si>
  <si>
    <t xml:space="preserve">Денежные взыскания (штрафы) за административные правонарушения в области дорожного движения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</si>
  <si>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</si>
  <si>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</si>
  <si>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</si>
  <si>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</si>
  <si>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</si>
  <si>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</si>
  <si>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субсидии бюджетам городских округов</t>
  </si>
  <si>
    <t xml:space="preserve">Прочие доходы от оказания платных услуг получателями средств бюджетов городских округов, связанных с приватизацией жилищного фонда </t>
  </si>
  <si>
    <t>Прочие доходы от оказания платных услуг получателями средств бюджетов городских округов, связанных с предоставлением информации из реестра муниципальной собственности</t>
  </si>
  <si>
    <t>Прочие доходы от оказания платных услуг получателями средств бюджетов городских округов, связанных с составлением и проверкой проектно-сметной документации и технадзором на объектах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</si>
  <si>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округов, связанных с содержанием детей в интернатных учреждениях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</si>
  <si>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</si>
  <si>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</si>
  <si>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</si>
  <si>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</si>
  <si>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  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</si>
  <si>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</si>
  <si>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</si>
  <si>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</si>
  <si>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Субвенции бюджетам субъектов Российской Федерации и муниципальных образований</t>
  </si>
  <si>
    <t xml:space="preserve">Субвенции бюджетам на оплату жилищно-коммунальных услуг отдельным категориям граждан </t>
  </si>
  <si>
    <t xml:space="preserve">Субвенции бюджетам городских округов на оплату жилищно-коммунальных услуг отдельным категориям граждан </t>
  </si>
  <si>
    <t>тыс. руб.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</si>
  <si>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</si>
  <si>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</si>
  <si>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</si>
  <si>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</si>
  <si>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</si>
  <si>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</si>
  <si>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</si>
  <si>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</si>
  <si>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</si>
  <si>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</si>
  <si>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</si>
  <si>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</si>
  <si>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</si>
  <si>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Доходы от оказания услуг учреждениями, находящимися в ведении органов местного самоуправления городских округов</t>
  </si>
  <si>
    <t>код главного администратора</t>
  </si>
  <si>
    <t>код группы</t>
  </si>
  <si>
    <t>10</t>
  </si>
  <si>
    <t>9</t>
  </si>
  <si>
    <t xml:space="preserve">код подгруппы 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</si>
  <si>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</si>
  <si>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</si>
  <si>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</si>
  <si>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</si>
  <si>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 к доходам бюджета</t>
  </si>
  <si>
    <t>Код бюджетной классификации</t>
  </si>
  <si>
    <t xml:space="preserve"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бюджета </t>
  </si>
  <si>
    <t>000</t>
  </si>
  <si>
    <t>1</t>
  </si>
  <si>
    <t>00</t>
  </si>
  <si>
    <t>0000</t>
  </si>
  <si>
    <t>01</t>
  </si>
  <si>
    <t>182</t>
  </si>
  <si>
    <t>110</t>
  </si>
  <si>
    <t>010</t>
  </si>
  <si>
    <t>012</t>
  </si>
  <si>
    <t>02</t>
  </si>
  <si>
    <t>020</t>
  </si>
  <si>
    <t>021</t>
  </si>
  <si>
    <t>022</t>
  </si>
  <si>
    <t>030</t>
  </si>
  <si>
    <t>040</t>
  </si>
  <si>
    <t>05</t>
  </si>
  <si>
    <t>06</t>
  </si>
  <si>
    <t>04</t>
  </si>
  <si>
    <t>08</t>
  </si>
  <si>
    <t>03</t>
  </si>
  <si>
    <t>07</t>
  </si>
  <si>
    <t>140</t>
  </si>
  <si>
    <t>188</t>
  </si>
  <si>
    <t>069</t>
  </si>
  <si>
    <t>015</t>
  </si>
  <si>
    <t>150</t>
  </si>
  <si>
    <t>11</t>
  </si>
  <si>
    <t>120</t>
  </si>
  <si>
    <t>158</t>
  </si>
  <si>
    <t>034</t>
  </si>
  <si>
    <t>124</t>
  </si>
  <si>
    <t>014</t>
  </si>
  <si>
    <t>09</t>
  </si>
  <si>
    <t>128</t>
  </si>
  <si>
    <t>044</t>
  </si>
  <si>
    <t>0100</t>
  </si>
  <si>
    <t>0200</t>
  </si>
  <si>
    <t>0300</t>
  </si>
  <si>
    <t>12</t>
  </si>
  <si>
    <t>13</t>
  </si>
  <si>
    <t>130</t>
  </si>
  <si>
    <t>131</t>
  </si>
  <si>
    <t>065</t>
  </si>
  <si>
    <t>0400</t>
  </si>
  <si>
    <t>14</t>
  </si>
  <si>
    <t>410</t>
  </si>
  <si>
    <t>033</t>
  </si>
  <si>
    <t>430</t>
  </si>
  <si>
    <t>16</t>
  </si>
  <si>
    <t>141</t>
  </si>
  <si>
    <t>28</t>
  </si>
  <si>
    <t>30</t>
  </si>
  <si>
    <t>90</t>
  </si>
  <si>
    <t>17</t>
  </si>
  <si>
    <t>180</t>
  </si>
  <si>
    <t>2</t>
  </si>
  <si>
    <t>3</t>
  </si>
  <si>
    <t>018</t>
  </si>
  <si>
    <t>062</t>
  </si>
  <si>
    <t>066</t>
  </si>
  <si>
    <t>125</t>
  </si>
  <si>
    <t>126</t>
  </si>
  <si>
    <t>147</t>
  </si>
  <si>
    <t>159</t>
  </si>
  <si>
    <t>165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</si>
  <si>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</si>
  <si>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</si>
  <si>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151</t>
  </si>
  <si>
    <t>001</t>
  </si>
  <si>
    <t>099</t>
  </si>
  <si>
    <t>999</t>
  </si>
  <si>
    <t>024</t>
  </si>
  <si>
    <t>029</t>
  </si>
  <si>
    <t>055</t>
  </si>
  <si>
    <t>005</t>
  </si>
  <si>
    <t>004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</si>
  <si>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</si>
  <si>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</si>
  <si>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</si>
  <si>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</si>
  <si>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025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</si>
  <si>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</si>
  <si>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</si>
  <si>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поступления от использования имущества, находящегося в собственности городских округов, связанных с предоставлением жилых помещений по договорам  коммерческого найма</t>
  </si>
  <si>
    <t>Прочие поступления от использования имущества, находящегося в собственности городских округов, связанных с предоставлением жилых помещений по договорам социального найма</t>
  </si>
  <si>
    <t>002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</si>
  <si>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</si>
  <si>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</si>
  <si>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Прочие поступления от использования имущества, находящегося в собственности городских округов, связанные с заключением договоров на установку и эксплуатацию рекламной конструкции 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</si>
  <si>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</si>
  <si>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</si>
  <si>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об охране и использовании животного мира</t>
  </si>
  <si>
    <t>321</t>
  </si>
  <si>
    <t>060</t>
  </si>
  <si>
    <t>Денежные взыскания (штрафы) за нарушение земельного законодательства</t>
  </si>
  <si>
    <t>370</t>
  </si>
  <si>
    <t>Прочие неналоговые доходы бюджетов городских округов от возмещения коммунальных услуг</t>
  </si>
  <si>
    <t>016</t>
  </si>
  <si>
    <t>048</t>
  </si>
  <si>
    <t>ДОХОДЫ ОТ ПРИНОСЯЩЕЙ ДОХОД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</si>
  <si>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</si>
  <si>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</si>
  <si>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</si>
  <si>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</si>
  <si>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</si>
  <si>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</si>
  <si>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</si>
  <si>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</si>
  <si>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</si>
  <si>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</si>
  <si>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</si>
  <si>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</si>
  <si>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</si>
  <si>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008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</si>
  <si>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</si>
  <si>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</si>
  <si>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013</t>
  </si>
  <si>
    <t>Субвенции бюджетам муниципальных образований на обеспечение мер социальной поддержки реабилитированных лиц и лиц, признанных 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</si>
  <si>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</si>
  <si>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</si>
  <si>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</si>
  <si>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</si>
  <si>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</si>
  <si>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</si>
  <si>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Гранты, премии, добровольные пожертвования</t>
  </si>
  <si>
    <t>145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</si>
  <si>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</si>
  <si>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99</t>
  </si>
  <si>
    <t xml:space="preserve">Прочие безвозмездные поступления          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</si>
  <si>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</si>
  <si>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Пени, штрафы, иное возмещение ущерба по договорам гражданско-правового характера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</si>
  <si>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</si>
  <si>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Гранты, премии, пожертвования муниципальным учреждениям, находящимся в ведении органов местного самоуправления городских округов</t>
  </si>
  <si>
    <t>БЕЗВОЗМЕЗДНЫЕ ПОСТУПЛЕНИЯ ОТ ПРИНОСЯЩЕЙ ДОХОД ДЕЯТЕЛЬНОСТИ</t>
  </si>
  <si>
    <t>Поступления от продажи услуг по медицинской помощи женщинам в период беременности, родов и в послеродовом периоде</t>
  </si>
  <si>
    <t>011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</si>
  <si>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</si>
  <si>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070</t>
  </si>
  <si>
    <t xml:space="preserve"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</si>
  <si>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0900</t>
  </si>
  <si>
    <t>Прочие доходы от оказания платных услуг получателями средств бюджетов городских округов, связанных с предоставлением сведений, содержащихся в информационной системе обеспечения градостроительной деятельности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</si>
  <si>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</si>
  <si>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бюджетных и автономных учреждений)</t>
  </si>
  <si>
    <t>Прочие поступления от использования имущества, находящегося в собственности городских округов</t>
  </si>
  <si>
    <t>ЗАДОЛЖЕННОСТЬ И ПЕРЕРАСЧЕТЫ ПО ОТМЕНЕННЫМ НАЛОГАМ, СБОРАМ И ИНЫМ ОБЯЗАТЕЛЬНЫМ ПЛАТЕЖАМ</t>
  </si>
  <si>
    <t>Налоги на имущество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</si>
  <si>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</si>
  <si>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</si>
  <si>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</si>
  <si>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</si>
  <si>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</si>
  <si>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</si>
  <si>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</si>
  <si>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</si>
  <si>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</si>
  <si>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</si>
  <si>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</si>
  <si>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076</t>
  </si>
  <si>
    <t>33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</si>
  <si>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</si>
  <si>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119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</si>
  <si>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</si>
  <si>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</t>
  </si>
  <si>
    <t>017</t>
  </si>
  <si>
    <t>129</t>
  </si>
  <si>
    <t>137</t>
  </si>
  <si>
    <t>146</t>
  </si>
  <si>
    <t>Прочие неналоговые доходы бюджетов городских округов (денежные средства, перечисляемые в случаях уклонения от заключения муниципального контракта)</t>
  </si>
  <si>
    <t>117</t>
  </si>
  <si>
    <t>009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</si>
  <si>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</si>
  <si>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</si>
  <si>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</si>
  <si>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</si>
  <si>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</si>
  <si>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007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</si>
  <si>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</si>
  <si>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</si>
  <si>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Поступления учреждениям,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</si>
  <si>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</si>
  <si>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Отчет об исполнении доходной части бюджета муниципального образования город Норильск за 2011 год</t>
  </si>
  <si>
    <t xml:space="preserve">Уточненный план </t>
  </si>
  <si>
    <t xml:space="preserve">Фактическое исполнение            </t>
  </si>
  <si>
    <t>% фактического исполнения от уточненных плановых назначений</t>
  </si>
  <si>
    <t xml:space="preserve">Отклонение фактического исполнения от уточненных плановых назначений,                 (+/-)                              </t>
  </si>
  <si>
    <t>15</t>
  </si>
  <si>
    <t>План, утвержденный Решением НГСД                от 14.12.2010              № 30-732</t>
  </si>
  <si>
    <t>081</t>
  </si>
  <si>
    <t>План, утвержденный Решением НГСД               от 13.12.2011              № 37-880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</si>
  <si>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</si>
  <si>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</si>
  <si>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</si>
  <si>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</si>
  <si>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</si>
  <si>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в области охраны окружающей среды</t>
  </si>
  <si>
    <t>106</t>
  </si>
  <si>
    <t>Невыясненные поступления</t>
  </si>
  <si>
    <t>Невыясненные поступления, зачисляемые в бюджеты городских округов</t>
  </si>
  <si>
    <t>0500</t>
  </si>
  <si>
    <t>Прочие неналоговые доходы бюджетов городских округов (возвраты федеральных и краевых денежных средств, финансирование которых осуществлялось до перехода на финансовое обеспечение путем предоставления субсидии)</t>
  </si>
  <si>
    <t xml:space="preserve"> -</t>
  </si>
  <si>
    <t>Начальник Финансового управления</t>
  </si>
  <si>
    <t>Администрации города Норильска                                                                                                                                                                                                                И.В.Ерёменко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</si>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</sst>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#,##0.000"/>
    <numFmt numFmtId="169" formatCode="0.000"/>
    <numFmt numFmtId="170" formatCode="_-* #,##0.0_р_._-;\-* #,##0.0_р_._-;_-* &quot;-&quot;?_р_._-;_-@_-"/>
    <numFmt numFmtId="171" formatCode="[$-FC19]d\ mmmm\ yyyy\ &quot;г.&quot;"/>
    <numFmt numFmtId="172" formatCode="0000"/>
    <numFmt numFmtId="173" formatCode="#,##0.0_ ;\-#,##0.0\ "/>
  </numFmts>
  <fonts count="9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7"/>
  <sheetViews>
    <sheetView tabSelected="1" view="pageBreakPreview" zoomScale="75" zoomScaleNormal="75" zoomScaleSheetLayoutView="75" workbookViewId="0" topLeftCell="A1">
      <selection activeCell="J14" sqref="J14"/>
    </sheetView>
  </sheetViews>
  <sheetFormatPr defaultColWidth="9.125" defaultRowHeight="12.75"/>
  <cols>
    <col min="1" max="1" width="5.375" style="2" customWidth="1"/>
    <col min="2" max="4" width="4.125" style="2" bestFit="1" customWidth="1"/>
    <col min="5" max="5" width="4.75390625" style="2" bestFit="1" customWidth="1"/>
    <col min="6" max="6" width="4.125" style="2" bestFit="1" customWidth="1"/>
    <col min="7" max="7" width="5.875" style="2" bestFit="1" customWidth="1"/>
    <col min="8" max="8" width="13.375" style="2" customWidth="1"/>
    <col min="9" max="9" width="56.125" style="6" customWidth="1"/>
    <col min="10" max="10" width="17.75390625" style="2" customWidth="1"/>
    <col min="11" max="11" width="17.125" style="2" customWidth="1"/>
    <col min="12" max="12" width="15.375" style="2" customWidth="1"/>
    <col min="13" max="13" width="16.125" style="2" customWidth="1"/>
    <col min="14" max="15" width="17.625" style="2" customWidth="1"/>
    <col min="16" max="16384" width="9.125" style="2" customWidth="1"/>
  </cols>
  <sheetData>
    <row r="1" spans="9:15" ht="15.75">
      <c r="I1" s="8"/>
      <c r="O1" s="67" t="s">
        <v>293</v>
      </c>
    </row>
    <row r="2" spans="1:15" ht="23.25" customHeight="1">
      <c r="A2" s="64" t="s">
        <v>270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9:15" ht="21" customHeight="1">
      <c r="I3" s="1"/>
      <c r="O3" s="36" t="s">
        <v>63</v>
      </c>
    </row>
    <row r="4" spans="1:15" ht="21" customHeight="1">
      <c r="A4" s="66" t="s">
        <v>88</v>
      </c>
      <c r="B4" s="66"/>
      <c r="C4" s="66"/>
      <c r="D4" s="66"/>
      <c r="E4" s="66"/>
      <c r="F4" s="66"/>
      <c r="G4" s="66"/>
      <c r="H4" s="66"/>
      <c r="I4" s="65" t="s">
        <v>89</v>
      </c>
      <c r="J4" s="65" t="s">
        <v>276</v>
      </c>
      <c r="K4" s="65" t="s">
        <v>278</v>
      </c>
      <c r="L4" s="65" t="s">
        <v>271</v>
      </c>
      <c r="M4" s="65" t="s">
        <v>272</v>
      </c>
      <c r="N4" s="65" t="s">
        <v>273</v>
      </c>
      <c r="O4" s="65" t="s">
        <v>274</v>
      </c>
    </row>
    <row r="5" spans="1:15" ht="159.75" customHeight="1">
      <c r="A5" s="24" t="s">
        <v>78</v>
      </c>
      <c r="B5" s="24" t="s">
        <v>79</v>
      </c>
      <c r="C5" s="24" t="s">
        <v>82</v>
      </c>
      <c r="D5" s="25" t="s">
        <v>83</v>
      </c>
      <c r="E5" s="24" t="s">
        <v>84</v>
      </c>
      <c r="F5" s="24" t="s">
        <v>85</v>
      </c>
      <c r="G5" s="24" t="s">
        <v>86</v>
      </c>
      <c r="H5" s="24" t="s">
        <v>87</v>
      </c>
      <c r="I5" s="65"/>
      <c r="J5" s="65"/>
      <c r="K5" s="65"/>
      <c r="L5" s="65"/>
      <c r="M5" s="65"/>
      <c r="N5" s="65"/>
      <c r="O5" s="65"/>
    </row>
    <row r="6" spans="1:15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3" t="s">
        <v>81</v>
      </c>
      <c r="J6" s="23" t="s">
        <v>80</v>
      </c>
      <c r="K6" s="23" t="s">
        <v>116</v>
      </c>
      <c r="L6" s="23" t="s">
        <v>128</v>
      </c>
      <c r="M6" s="23" t="s">
        <v>129</v>
      </c>
      <c r="N6" s="23" t="s">
        <v>134</v>
      </c>
      <c r="O6" s="23" t="s">
        <v>275</v>
      </c>
    </row>
    <row r="7" spans="1:15" ht="22.5" customHeight="1">
      <c r="A7" s="46" t="s">
        <v>90</v>
      </c>
      <c r="B7" s="46" t="s">
        <v>91</v>
      </c>
      <c r="C7" s="46" t="s">
        <v>92</v>
      </c>
      <c r="D7" s="46" t="s">
        <v>92</v>
      </c>
      <c r="E7" s="46" t="s">
        <v>90</v>
      </c>
      <c r="F7" s="46" t="s">
        <v>92</v>
      </c>
      <c r="G7" s="46" t="s">
        <v>93</v>
      </c>
      <c r="H7" s="46" t="s">
        <v>90</v>
      </c>
      <c r="I7" s="47" t="s">
        <v>72</v>
      </c>
      <c r="J7" s="48">
        <f>J8+J21+J25+J33+J41+J50+J70+J72+J91+J122+J81</f>
        <v>9868371.200000003</v>
      </c>
      <c r="K7" s="48">
        <f>K8+K21+K25+K33+K41+K50+K70+K72+K91+K122+K81</f>
        <v>10972171.5</v>
      </c>
      <c r="L7" s="48">
        <f>L8+L21+L25+L33+L41+L50+L70+L72+L91+L122+L81</f>
        <v>10972171.5</v>
      </c>
      <c r="M7" s="48">
        <f>M8+M21+M25+M33+M41+M50+M70+M72+M91+M122+M81</f>
        <v>11059582.599999998</v>
      </c>
      <c r="N7" s="49">
        <f>M7/L7*100</f>
        <v>100.79666180937836</v>
      </c>
      <c r="O7" s="49">
        <f>M7-L7</f>
        <v>87411.09999999776</v>
      </c>
    </row>
    <row r="8" spans="1:15" s="3" customFormat="1" ht="20.25" customHeight="1">
      <c r="A8" s="27">
        <v>182</v>
      </c>
      <c r="B8" s="27">
        <v>1</v>
      </c>
      <c r="C8" s="27" t="s">
        <v>94</v>
      </c>
      <c r="D8" s="27" t="s">
        <v>92</v>
      </c>
      <c r="E8" s="27" t="s">
        <v>90</v>
      </c>
      <c r="F8" s="27" t="s">
        <v>92</v>
      </c>
      <c r="G8" s="27" t="s">
        <v>93</v>
      </c>
      <c r="H8" s="27" t="s">
        <v>90</v>
      </c>
      <c r="I8" s="21" t="s">
        <v>0</v>
      </c>
      <c r="J8" s="37">
        <f>J9+J12</f>
        <v>8832460.8</v>
      </c>
      <c r="K8" s="37">
        <f>K9+K12</f>
        <v>9877582.1</v>
      </c>
      <c r="L8" s="37">
        <f>L9+L12</f>
        <v>9877582.1</v>
      </c>
      <c r="M8" s="37">
        <f>M9+M12</f>
        <v>9943873.2</v>
      </c>
      <c r="N8" s="50">
        <f aca="true" t="shared" si="0" ref="N8:N71">M8/L8*100</f>
        <v>100.67112679326652</v>
      </c>
      <c r="O8" s="50">
        <f aca="true" t="shared" si="1" ref="O8:O71">M8-L8</f>
        <v>66291.09999999963</v>
      </c>
    </row>
    <row r="9" spans="1:15" ht="24.75" customHeight="1">
      <c r="A9" s="28" t="s">
        <v>95</v>
      </c>
      <c r="B9" s="27">
        <v>1</v>
      </c>
      <c r="C9" s="28" t="s">
        <v>94</v>
      </c>
      <c r="D9" s="28" t="s">
        <v>94</v>
      </c>
      <c r="E9" s="28" t="s">
        <v>90</v>
      </c>
      <c r="F9" s="28" t="s">
        <v>92</v>
      </c>
      <c r="G9" s="28" t="s">
        <v>93</v>
      </c>
      <c r="H9" s="28" t="s">
        <v>96</v>
      </c>
      <c r="I9" s="20" t="s">
        <v>1</v>
      </c>
      <c r="J9" s="38">
        <f aca="true" t="shared" si="2" ref="J9:M10">J10</f>
        <v>5742386</v>
      </c>
      <c r="K9" s="38">
        <f t="shared" si="2"/>
        <v>6605904.7</v>
      </c>
      <c r="L9" s="38">
        <f t="shared" si="2"/>
        <v>6605904.7</v>
      </c>
      <c r="M9" s="38">
        <f t="shared" si="2"/>
        <v>6599941.7</v>
      </c>
      <c r="N9" s="51">
        <f t="shared" si="0"/>
        <v>99.90973227330997</v>
      </c>
      <c r="O9" s="51">
        <f t="shared" si="1"/>
        <v>-5963</v>
      </c>
    </row>
    <row r="10" spans="1:15" ht="47.25">
      <c r="A10" s="28" t="s">
        <v>95</v>
      </c>
      <c r="B10" s="28" t="s">
        <v>91</v>
      </c>
      <c r="C10" s="28" t="s">
        <v>94</v>
      </c>
      <c r="D10" s="28" t="s">
        <v>94</v>
      </c>
      <c r="E10" s="28" t="s">
        <v>97</v>
      </c>
      <c r="F10" s="28" t="s">
        <v>92</v>
      </c>
      <c r="G10" s="28" t="s">
        <v>93</v>
      </c>
      <c r="H10" s="28" t="s">
        <v>96</v>
      </c>
      <c r="I10" s="7" t="s">
        <v>25</v>
      </c>
      <c r="J10" s="39">
        <f t="shared" si="2"/>
        <v>5742386</v>
      </c>
      <c r="K10" s="39">
        <f t="shared" si="2"/>
        <v>6605904.7</v>
      </c>
      <c r="L10" s="39">
        <f t="shared" si="2"/>
        <v>6605904.7</v>
      </c>
      <c r="M10" s="39">
        <f t="shared" si="2"/>
        <v>6599941.7</v>
      </c>
      <c r="N10" s="52">
        <f t="shared" si="0"/>
        <v>99.90973227330997</v>
      </c>
      <c r="O10" s="52">
        <f t="shared" si="1"/>
        <v>-5963</v>
      </c>
    </row>
    <row r="11" spans="1:15" ht="31.5">
      <c r="A11" s="28" t="s">
        <v>95</v>
      </c>
      <c r="B11" s="28" t="s">
        <v>91</v>
      </c>
      <c r="C11" s="28" t="s">
        <v>94</v>
      </c>
      <c r="D11" s="28" t="s">
        <v>94</v>
      </c>
      <c r="E11" s="28" t="s">
        <v>98</v>
      </c>
      <c r="F11" s="28" t="s">
        <v>99</v>
      </c>
      <c r="G11" s="28" t="s">
        <v>93</v>
      </c>
      <c r="H11" s="28" t="s">
        <v>96</v>
      </c>
      <c r="I11" s="15" t="s">
        <v>2</v>
      </c>
      <c r="J11" s="39">
        <v>5742386</v>
      </c>
      <c r="K11" s="39">
        <v>6605904.7</v>
      </c>
      <c r="L11" s="39">
        <v>6605904.7</v>
      </c>
      <c r="M11" s="39">
        <v>6599941.7</v>
      </c>
      <c r="N11" s="52">
        <f t="shared" si="0"/>
        <v>99.90973227330997</v>
      </c>
      <c r="O11" s="52">
        <f t="shared" si="1"/>
        <v>-5963</v>
      </c>
    </row>
    <row r="12" spans="1:15" ht="22.5" customHeight="1">
      <c r="A12" s="28" t="s">
        <v>95</v>
      </c>
      <c r="B12" s="28" t="s">
        <v>91</v>
      </c>
      <c r="C12" s="28" t="s">
        <v>94</v>
      </c>
      <c r="D12" s="28" t="s">
        <v>99</v>
      </c>
      <c r="E12" s="28" t="s">
        <v>90</v>
      </c>
      <c r="F12" s="28" t="s">
        <v>94</v>
      </c>
      <c r="G12" s="28" t="s">
        <v>93</v>
      </c>
      <c r="H12" s="28" t="s">
        <v>96</v>
      </c>
      <c r="I12" s="20" t="s">
        <v>3</v>
      </c>
      <c r="J12" s="38">
        <f>J13+J14+J15+J18+J19+J20</f>
        <v>3090074.8</v>
      </c>
      <c r="K12" s="38">
        <f>K13+K14+K15+K18+K19+K20</f>
        <v>3271677.4</v>
      </c>
      <c r="L12" s="38">
        <f>L13+L14+L15+L18+L19+L20</f>
        <v>3271677.4</v>
      </c>
      <c r="M12" s="38">
        <f>M13+M14+M15+M18+M19+M20</f>
        <v>3343931.5</v>
      </c>
      <c r="N12" s="51">
        <f t="shared" si="0"/>
        <v>102.20847263241785</v>
      </c>
      <c r="O12" s="51">
        <f t="shared" si="1"/>
        <v>72254.1000000001</v>
      </c>
    </row>
    <row r="13" spans="1:15" ht="78.75">
      <c r="A13" s="28" t="s">
        <v>95</v>
      </c>
      <c r="B13" s="28" t="s">
        <v>91</v>
      </c>
      <c r="C13" s="28" t="s">
        <v>94</v>
      </c>
      <c r="D13" s="28" t="s">
        <v>99</v>
      </c>
      <c r="E13" s="28" t="s">
        <v>97</v>
      </c>
      <c r="F13" s="28" t="s">
        <v>94</v>
      </c>
      <c r="G13" s="28" t="s">
        <v>93</v>
      </c>
      <c r="H13" s="28" t="s">
        <v>96</v>
      </c>
      <c r="I13" s="7" t="s">
        <v>70</v>
      </c>
      <c r="J13" s="39">
        <v>24738.4</v>
      </c>
      <c r="K13" s="39">
        <v>29095.1</v>
      </c>
      <c r="L13" s="39">
        <v>29095.1</v>
      </c>
      <c r="M13" s="39">
        <v>31463.8</v>
      </c>
      <c r="N13" s="52">
        <f t="shared" si="0"/>
        <v>108.14123340356281</v>
      </c>
      <c r="O13" s="52">
        <f t="shared" si="1"/>
        <v>2368.7000000000007</v>
      </c>
    </row>
    <row r="14" spans="1:15" ht="78.75">
      <c r="A14" s="28" t="s">
        <v>95</v>
      </c>
      <c r="B14" s="28" t="s">
        <v>91</v>
      </c>
      <c r="C14" s="28" t="s">
        <v>94</v>
      </c>
      <c r="D14" s="28" t="s">
        <v>99</v>
      </c>
      <c r="E14" s="28" t="s">
        <v>225</v>
      </c>
      <c r="F14" s="28" t="s">
        <v>94</v>
      </c>
      <c r="G14" s="28" t="s">
        <v>93</v>
      </c>
      <c r="H14" s="28" t="s">
        <v>96</v>
      </c>
      <c r="I14" s="7" t="s">
        <v>226</v>
      </c>
      <c r="J14" s="39">
        <v>0</v>
      </c>
      <c r="K14" s="39">
        <v>3.2</v>
      </c>
      <c r="L14" s="39">
        <v>3.2</v>
      </c>
      <c r="M14" s="39">
        <v>3.2</v>
      </c>
      <c r="N14" s="52">
        <f t="shared" si="0"/>
        <v>100</v>
      </c>
      <c r="O14" s="52">
        <f t="shared" si="1"/>
        <v>0</v>
      </c>
    </row>
    <row r="15" spans="1:15" ht="63">
      <c r="A15" s="28" t="s">
        <v>95</v>
      </c>
      <c r="B15" s="28" t="s">
        <v>91</v>
      </c>
      <c r="C15" s="28" t="s">
        <v>94</v>
      </c>
      <c r="D15" s="28" t="s">
        <v>99</v>
      </c>
      <c r="E15" s="28" t="s">
        <v>100</v>
      </c>
      <c r="F15" s="28" t="s">
        <v>94</v>
      </c>
      <c r="G15" s="28" t="s">
        <v>93</v>
      </c>
      <c r="H15" s="28" t="s">
        <v>96</v>
      </c>
      <c r="I15" s="7" t="s">
        <v>27</v>
      </c>
      <c r="J15" s="39">
        <f>J16+J17</f>
        <v>3062939.4</v>
      </c>
      <c r="K15" s="39">
        <f>K16+K17</f>
        <v>3241065.8</v>
      </c>
      <c r="L15" s="39">
        <f>L16+L17</f>
        <v>3241065.8</v>
      </c>
      <c r="M15" s="39">
        <f>M16+M17</f>
        <v>3310806.1</v>
      </c>
      <c r="N15" s="52">
        <f t="shared" si="0"/>
        <v>102.15177056880486</v>
      </c>
      <c r="O15" s="52">
        <f t="shared" si="1"/>
        <v>69740.30000000028</v>
      </c>
    </row>
    <row r="16" spans="1:15" ht="126">
      <c r="A16" s="28" t="s">
        <v>95</v>
      </c>
      <c r="B16" s="28" t="s">
        <v>91</v>
      </c>
      <c r="C16" s="28" t="s">
        <v>94</v>
      </c>
      <c r="D16" s="28" t="s">
        <v>99</v>
      </c>
      <c r="E16" s="28" t="s">
        <v>101</v>
      </c>
      <c r="F16" s="28" t="s">
        <v>94</v>
      </c>
      <c r="G16" s="28" t="s">
        <v>93</v>
      </c>
      <c r="H16" s="28" t="s">
        <v>96</v>
      </c>
      <c r="I16" s="22" t="s">
        <v>28</v>
      </c>
      <c r="J16" s="39">
        <v>3050903.3</v>
      </c>
      <c r="K16" s="39">
        <v>3232877.9</v>
      </c>
      <c r="L16" s="39">
        <v>3232877.9</v>
      </c>
      <c r="M16" s="39">
        <v>3301986.2</v>
      </c>
      <c r="N16" s="52">
        <f t="shared" si="0"/>
        <v>102.13767120620301</v>
      </c>
      <c r="O16" s="52">
        <f t="shared" si="1"/>
        <v>69108.30000000028</v>
      </c>
    </row>
    <row r="17" spans="1:15" ht="110.25">
      <c r="A17" s="28" t="s">
        <v>95</v>
      </c>
      <c r="B17" s="28" t="s">
        <v>91</v>
      </c>
      <c r="C17" s="28" t="s">
        <v>94</v>
      </c>
      <c r="D17" s="28" t="s">
        <v>99</v>
      </c>
      <c r="E17" s="28" t="s">
        <v>102</v>
      </c>
      <c r="F17" s="28" t="s">
        <v>94</v>
      </c>
      <c r="G17" s="28" t="s">
        <v>93</v>
      </c>
      <c r="H17" s="28" t="s">
        <v>96</v>
      </c>
      <c r="I17" s="22" t="s">
        <v>41</v>
      </c>
      <c r="J17" s="39">
        <v>12036.1</v>
      </c>
      <c r="K17" s="39">
        <v>8187.9</v>
      </c>
      <c r="L17" s="39">
        <v>8187.9</v>
      </c>
      <c r="M17" s="39">
        <v>8819.9</v>
      </c>
      <c r="N17" s="52">
        <f t="shared" si="0"/>
        <v>107.718706872336</v>
      </c>
      <c r="O17" s="52">
        <f t="shared" si="1"/>
        <v>632</v>
      </c>
    </row>
    <row r="18" spans="1:15" ht="47.25">
      <c r="A18" s="28" t="s">
        <v>95</v>
      </c>
      <c r="B18" s="28" t="s">
        <v>91</v>
      </c>
      <c r="C18" s="28" t="s">
        <v>94</v>
      </c>
      <c r="D18" s="28" t="s">
        <v>99</v>
      </c>
      <c r="E18" s="28" t="s">
        <v>103</v>
      </c>
      <c r="F18" s="28" t="s">
        <v>94</v>
      </c>
      <c r="G18" s="28" t="s">
        <v>93</v>
      </c>
      <c r="H18" s="28" t="s">
        <v>96</v>
      </c>
      <c r="I18" s="22" t="s">
        <v>34</v>
      </c>
      <c r="J18" s="39">
        <v>1410.8</v>
      </c>
      <c r="K18" s="39">
        <v>950.2</v>
      </c>
      <c r="L18" s="39">
        <v>950.2</v>
      </c>
      <c r="M18" s="39">
        <v>1029.4</v>
      </c>
      <c r="N18" s="52">
        <f t="shared" si="0"/>
        <v>108.33508735003157</v>
      </c>
      <c r="O18" s="52">
        <f t="shared" si="1"/>
        <v>79.20000000000005</v>
      </c>
    </row>
    <row r="19" spans="1:15" ht="110.25">
      <c r="A19" s="28" t="s">
        <v>95</v>
      </c>
      <c r="B19" s="28" t="s">
        <v>91</v>
      </c>
      <c r="C19" s="28" t="s">
        <v>94</v>
      </c>
      <c r="D19" s="28" t="s">
        <v>99</v>
      </c>
      <c r="E19" s="28" t="s">
        <v>104</v>
      </c>
      <c r="F19" s="28" t="s">
        <v>94</v>
      </c>
      <c r="G19" s="28" t="s">
        <v>93</v>
      </c>
      <c r="H19" s="28" t="s">
        <v>96</v>
      </c>
      <c r="I19" s="22" t="s">
        <v>71</v>
      </c>
      <c r="J19" s="39">
        <v>986.2</v>
      </c>
      <c r="K19" s="39">
        <v>379.9</v>
      </c>
      <c r="L19" s="39">
        <v>379.9</v>
      </c>
      <c r="M19" s="39">
        <v>298.1</v>
      </c>
      <c r="N19" s="52">
        <f t="shared" si="0"/>
        <v>78.46801789944723</v>
      </c>
      <c r="O19" s="52">
        <f t="shared" si="1"/>
        <v>-81.79999999999995</v>
      </c>
    </row>
    <row r="20" spans="1:15" ht="78.75">
      <c r="A20" s="28" t="s">
        <v>95</v>
      </c>
      <c r="B20" s="28" t="s">
        <v>91</v>
      </c>
      <c r="C20" s="28" t="s">
        <v>94</v>
      </c>
      <c r="D20" s="28" t="s">
        <v>99</v>
      </c>
      <c r="E20" s="28" t="s">
        <v>227</v>
      </c>
      <c r="F20" s="28" t="s">
        <v>94</v>
      </c>
      <c r="G20" s="28" t="s">
        <v>93</v>
      </c>
      <c r="H20" s="28" t="s">
        <v>96</v>
      </c>
      <c r="I20" s="22" t="s">
        <v>228</v>
      </c>
      <c r="J20" s="39">
        <v>0</v>
      </c>
      <c r="K20" s="39">
        <v>183.2</v>
      </c>
      <c r="L20" s="39">
        <v>183.2</v>
      </c>
      <c r="M20" s="39">
        <v>330.9</v>
      </c>
      <c r="N20" s="52">
        <f t="shared" si="0"/>
        <v>180.62227074235807</v>
      </c>
      <c r="O20" s="52">
        <f t="shared" si="1"/>
        <v>147.7</v>
      </c>
    </row>
    <row r="21" spans="1:15" s="4" customFormat="1" ht="31.5">
      <c r="A21" s="27" t="s">
        <v>95</v>
      </c>
      <c r="B21" s="27" t="s">
        <v>91</v>
      </c>
      <c r="C21" s="27" t="s">
        <v>105</v>
      </c>
      <c r="D21" s="27" t="s">
        <v>92</v>
      </c>
      <c r="E21" s="27" t="s">
        <v>90</v>
      </c>
      <c r="F21" s="27" t="s">
        <v>92</v>
      </c>
      <c r="G21" s="27" t="s">
        <v>93</v>
      </c>
      <c r="H21" s="27" t="s">
        <v>90</v>
      </c>
      <c r="I21" s="14" t="s">
        <v>4</v>
      </c>
      <c r="J21" s="37">
        <f>J22</f>
        <v>143894.4</v>
      </c>
      <c r="K21" s="37">
        <f>K22</f>
        <v>156623.9</v>
      </c>
      <c r="L21" s="37">
        <f>L22</f>
        <v>156623.9</v>
      </c>
      <c r="M21" s="37">
        <f>M22</f>
        <v>159512.8</v>
      </c>
      <c r="N21" s="50">
        <f t="shared" si="0"/>
        <v>101.84448222780813</v>
      </c>
      <c r="O21" s="50">
        <f t="shared" si="1"/>
        <v>2888.899999999994</v>
      </c>
    </row>
    <row r="22" spans="1:15" s="4" customFormat="1" ht="31.5">
      <c r="A22" s="28" t="s">
        <v>95</v>
      </c>
      <c r="B22" s="28" t="s">
        <v>91</v>
      </c>
      <c r="C22" s="28" t="s">
        <v>105</v>
      </c>
      <c r="D22" s="28" t="s">
        <v>99</v>
      </c>
      <c r="E22" s="28" t="s">
        <v>90</v>
      </c>
      <c r="F22" s="28" t="s">
        <v>92</v>
      </c>
      <c r="G22" s="28" t="s">
        <v>93</v>
      </c>
      <c r="H22" s="28" t="s">
        <v>96</v>
      </c>
      <c r="I22" s="7" t="s">
        <v>5</v>
      </c>
      <c r="J22" s="37">
        <f>J23+J24</f>
        <v>143894.4</v>
      </c>
      <c r="K22" s="37">
        <f>K23+K24</f>
        <v>156623.9</v>
      </c>
      <c r="L22" s="37">
        <f>L23+L24</f>
        <v>156623.9</v>
      </c>
      <c r="M22" s="37">
        <f>M23+M24</f>
        <v>159512.8</v>
      </c>
      <c r="N22" s="50">
        <f t="shared" si="0"/>
        <v>101.84448222780813</v>
      </c>
      <c r="O22" s="50">
        <f t="shared" si="1"/>
        <v>2888.899999999994</v>
      </c>
    </row>
    <row r="23" spans="1:15" s="5" customFormat="1" ht="31.5">
      <c r="A23" s="28" t="s">
        <v>95</v>
      </c>
      <c r="B23" s="28" t="s">
        <v>91</v>
      </c>
      <c r="C23" s="28" t="s">
        <v>105</v>
      </c>
      <c r="D23" s="28" t="s">
        <v>99</v>
      </c>
      <c r="E23" s="28" t="s">
        <v>97</v>
      </c>
      <c r="F23" s="28" t="s">
        <v>99</v>
      </c>
      <c r="G23" s="28" t="s">
        <v>93</v>
      </c>
      <c r="H23" s="28" t="s">
        <v>96</v>
      </c>
      <c r="I23" s="7" t="s">
        <v>5</v>
      </c>
      <c r="J23" s="40">
        <v>143894.4</v>
      </c>
      <c r="K23" s="40">
        <v>120805.7</v>
      </c>
      <c r="L23" s="40">
        <v>120805.7</v>
      </c>
      <c r="M23" s="40">
        <v>123296.7</v>
      </c>
      <c r="N23" s="53">
        <f t="shared" si="0"/>
        <v>102.06198879688624</v>
      </c>
      <c r="O23" s="53">
        <f t="shared" si="1"/>
        <v>2491</v>
      </c>
    </row>
    <row r="24" spans="1:15" s="5" customFormat="1" ht="47.25">
      <c r="A24" s="28" t="s">
        <v>95</v>
      </c>
      <c r="B24" s="28" t="s">
        <v>91</v>
      </c>
      <c r="C24" s="28" t="s">
        <v>105</v>
      </c>
      <c r="D24" s="28" t="s">
        <v>99</v>
      </c>
      <c r="E24" s="28" t="s">
        <v>100</v>
      </c>
      <c r="F24" s="28" t="s">
        <v>99</v>
      </c>
      <c r="G24" s="28" t="s">
        <v>93</v>
      </c>
      <c r="H24" s="28" t="s">
        <v>96</v>
      </c>
      <c r="I24" s="7" t="s">
        <v>202</v>
      </c>
      <c r="J24" s="40">
        <v>0</v>
      </c>
      <c r="K24" s="40">
        <v>35818.2</v>
      </c>
      <c r="L24" s="40">
        <v>35818.2</v>
      </c>
      <c r="M24" s="40">
        <v>36216.1</v>
      </c>
      <c r="N24" s="53">
        <f t="shared" si="0"/>
        <v>101.11088776097068</v>
      </c>
      <c r="O24" s="53">
        <f t="shared" si="1"/>
        <v>397.90000000000146</v>
      </c>
    </row>
    <row r="25" spans="1:15" s="3" customFormat="1" ht="19.5" customHeight="1">
      <c r="A25" s="27" t="s">
        <v>95</v>
      </c>
      <c r="B25" s="27" t="s">
        <v>91</v>
      </c>
      <c r="C25" s="27" t="s">
        <v>106</v>
      </c>
      <c r="D25" s="27" t="s">
        <v>92</v>
      </c>
      <c r="E25" s="27" t="s">
        <v>90</v>
      </c>
      <c r="F25" s="27" t="s">
        <v>92</v>
      </c>
      <c r="G25" s="27" t="s">
        <v>93</v>
      </c>
      <c r="H25" s="27" t="s">
        <v>90</v>
      </c>
      <c r="I25" s="14" t="s">
        <v>6</v>
      </c>
      <c r="J25" s="37">
        <f>J28+J26</f>
        <v>16695.8</v>
      </c>
      <c r="K25" s="37">
        <f>K28+K26</f>
        <v>19866.4</v>
      </c>
      <c r="L25" s="37">
        <f>L28+L26</f>
        <v>19866.4</v>
      </c>
      <c r="M25" s="37">
        <f>M28+M26</f>
        <v>20643.7</v>
      </c>
      <c r="N25" s="50">
        <f t="shared" si="0"/>
        <v>103.91263641122698</v>
      </c>
      <c r="O25" s="50">
        <f t="shared" si="1"/>
        <v>777.2999999999993</v>
      </c>
    </row>
    <row r="26" spans="1:15" s="3" customFormat="1" ht="15.75">
      <c r="A26" s="28" t="s">
        <v>95</v>
      </c>
      <c r="B26" s="28" t="s">
        <v>91</v>
      </c>
      <c r="C26" s="28" t="s">
        <v>106</v>
      </c>
      <c r="D26" s="28" t="s">
        <v>94</v>
      </c>
      <c r="E26" s="28" t="s">
        <v>90</v>
      </c>
      <c r="F26" s="28" t="s">
        <v>92</v>
      </c>
      <c r="G26" s="28" t="s">
        <v>93</v>
      </c>
      <c r="H26" s="28" t="s">
        <v>96</v>
      </c>
      <c r="I26" s="7" t="s">
        <v>7</v>
      </c>
      <c r="J26" s="39">
        <f>J27</f>
        <v>10059.8</v>
      </c>
      <c r="K26" s="39">
        <f>K27</f>
        <v>13230.4</v>
      </c>
      <c r="L26" s="39">
        <f>L27</f>
        <v>13230.4</v>
      </c>
      <c r="M26" s="39">
        <f>M27</f>
        <v>14999.6</v>
      </c>
      <c r="N26" s="52">
        <f t="shared" si="0"/>
        <v>113.37223364372959</v>
      </c>
      <c r="O26" s="52">
        <f t="shared" si="1"/>
        <v>1769.2000000000007</v>
      </c>
    </row>
    <row r="27" spans="1:15" ht="47.25">
      <c r="A27" s="28" t="s">
        <v>95</v>
      </c>
      <c r="B27" s="28" t="s">
        <v>91</v>
      </c>
      <c r="C27" s="28" t="s">
        <v>106</v>
      </c>
      <c r="D27" s="28" t="s">
        <v>94</v>
      </c>
      <c r="E27" s="28" t="s">
        <v>100</v>
      </c>
      <c r="F27" s="28" t="s">
        <v>107</v>
      </c>
      <c r="G27" s="28" t="s">
        <v>93</v>
      </c>
      <c r="H27" s="28" t="s">
        <v>96</v>
      </c>
      <c r="I27" s="7" t="s">
        <v>42</v>
      </c>
      <c r="J27" s="39">
        <v>10059.8</v>
      </c>
      <c r="K27" s="39">
        <v>13230.4</v>
      </c>
      <c r="L27" s="39">
        <v>13230.4</v>
      </c>
      <c r="M27" s="39">
        <v>14999.6</v>
      </c>
      <c r="N27" s="52">
        <f t="shared" si="0"/>
        <v>113.37223364372959</v>
      </c>
      <c r="O27" s="52">
        <f t="shared" si="1"/>
        <v>1769.2000000000007</v>
      </c>
    </row>
    <row r="28" spans="1:15" ht="15.75">
      <c r="A28" s="28" t="s">
        <v>95</v>
      </c>
      <c r="B28" s="28" t="s">
        <v>91</v>
      </c>
      <c r="C28" s="28" t="s">
        <v>106</v>
      </c>
      <c r="D28" s="28" t="s">
        <v>106</v>
      </c>
      <c r="E28" s="28" t="s">
        <v>90</v>
      </c>
      <c r="F28" s="28" t="s">
        <v>92</v>
      </c>
      <c r="G28" s="28" t="s">
        <v>93</v>
      </c>
      <c r="H28" s="28" t="s">
        <v>96</v>
      </c>
      <c r="I28" s="7" t="s">
        <v>8</v>
      </c>
      <c r="J28" s="39">
        <f>J31</f>
        <v>6636</v>
      </c>
      <c r="K28" s="39">
        <f>K31</f>
        <v>6636</v>
      </c>
      <c r="L28" s="39">
        <f>L31</f>
        <v>6636</v>
      </c>
      <c r="M28" s="39">
        <f>M29+M31</f>
        <v>5644.099999999999</v>
      </c>
      <c r="N28" s="52">
        <f t="shared" si="0"/>
        <v>85.05274261603375</v>
      </c>
      <c r="O28" s="52">
        <f t="shared" si="1"/>
        <v>-991.9000000000005</v>
      </c>
    </row>
    <row r="29" spans="1:15" ht="63">
      <c r="A29" s="28" t="s">
        <v>95</v>
      </c>
      <c r="B29" s="28" t="s">
        <v>91</v>
      </c>
      <c r="C29" s="28" t="s">
        <v>106</v>
      </c>
      <c r="D29" s="28" t="s">
        <v>106</v>
      </c>
      <c r="E29" s="28" t="s">
        <v>97</v>
      </c>
      <c r="F29" s="28" t="s">
        <v>92</v>
      </c>
      <c r="G29" s="28" t="s">
        <v>93</v>
      </c>
      <c r="H29" s="28" t="s">
        <v>96</v>
      </c>
      <c r="I29" s="7" t="s">
        <v>279</v>
      </c>
      <c r="J29" s="39">
        <f>J30</f>
        <v>0</v>
      </c>
      <c r="K29" s="39">
        <f>K30</f>
        <v>0</v>
      </c>
      <c r="L29" s="39">
        <f>L30</f>
        <v>0</v>
      </c>
      <c r="M29" s="39">
        <f>M30</f>
        <v>136.7</v>
      </c>
      <c r="N29" s="52" t="s">
        <v>290</v>
      </c>
      <c r="O29" s="52">
        <f t="shared" si="1"/>
        <v>136.7</v>
      </c>
    </row>
    <row r="30" spans="1:15" ht="94.5">
      <c r="A30" s="28" t="s">
        <v>95</v>
      </c>
      <c r="B30" s="28" t="s">
        <v>91</v>
      </c>
      <c r="C30" s="28" t="s">
        <v>106</v>
      </c>
      <c r="D30" s="28" t="s">
        <v>106</v>
      </c>
      <c r="E30" s="28" t="s">
        <v>98</v>
      </c>
      <c r="F30" s="28" t="s">
        <v>107</v>
      </c>
      <c r="G30" s="28" t="s">
        <v>93</v>
      </c>
      <c r="H30" s="28" t="s">
        <v>96</v>
      </c>
      <c r="I30" s="7" t="s">
        <v>280</v>
      </c>
      <c r="J30" s="39">
        <v>0</v>
      </c>
      <c r="K30" s="39">
        <v>0</v>
      </c>
      <c r="L30" s="39">
        <v>0</v>
      </c>
      <c r="M30" s="39">
        <v>136.7</v>
      </c>
      <c r="N30" s="52" t="s">
        <v>290</v>
      </c>
      <c r="O30" s="52">
        <f t="shared" si="1"/>
        <v>136.7</v>
      </c>
    </row>
    <row r="31" spans="1:15" ht="63">
      <c r="A31" s="28" t="s">
        <v>95</v>
      </c>
      <c r="B31" s="28" t="s">
        <v>91</v>
      </c>
      <c r="C31" s="28" t="s">
        <v>106</v>
      </c>
      <c r="D31" s="28" t="s">
        <v>106</v>
      </c>
      <c r="E31" s="28" t="s">
        <v>100</v>
      </c>
      <c r="F31" s="28" t="s">
        <v>92</v>
      </c>
      <c r="G31" s="28" t="s">
        <v>93</v>
      </c>
      <c r="H31" s="28" t="s">
        <v>96</v>
      </c>
      <c r="I31" s="7" t="s">
        <v>43</v>
      </c>
      <c r="J31" s="39">
        <f>J32</f>
        <v>6636</v>
      </c>
      <c r="K31" s="39">
        <f>K32</f>
        <v>6636</v>
      </c>
      <c r="L31" s="39">
        <f>L32</f>
        <v>6636</v>
      </c>
      <c r="M31" s="39">
        <f>M32</f>
        <v>5507.4</v>
      </c>
      <c r="N31" s="52">
        <f t="shared" si="0"/>
        <v>82.99276672694393</v>
      </c>
      <c r="O31" s="52">
        <f t="shared" si="1"/>
        <v>-1128.6000000000004</v>
      </c>
    </row>
    <row r="32" spans="1:15" ht="94.5">
      <c r="A32" s="28" t="s">
        <v>95</v>
      </c>
      <c r="B32" s="28" t="s">
        <v>91</v>
      </c>
      <c r="C32" s="28" t="s">
        <v>106</v>
      </c>
      <c r="D32" s="28" t="s">
        <v>106</v>
      </c>
      <c r="E32" s="28" t="s">
        <v>102</v>
      </c>
      <c r="F32" s="28" t="s">
        <v>107</v>
      </c>
      <c r="G32" s="28" t="s">
        <v>93</v>
      </c>
      <c r="H32" s="28" t="s">
        <v>96</v>
      </c>
      <c r="I32" s="7" t="s">
        <v>44</v>
      </c>
      <c r="J32" s="39">
        <v>6636</v>
      </c>
      <c r="K32" s="39">
        <v>6636</v>
      </c>
      <c r="L32" s="39">
        <v>6636</v>
      </c>
      <c r="M32" s="39">
        <v>5507.4</v>
      </c>
      <c r="N32" s="52">
        <f t="shared" si="0"/>
        <v>82.99276672694393</v>
      </c>
      <c r="O32" s="52">
        <f t="shared" si="1"/>
        <v>-1128.6000000000004</v>
      </c>
    </row>
    <row r="33" spans="1:15" s="3" customFormat="1" ht="31.5">
      <c r="A33" s="27" t="s">
        <v>90</v>
      </c>
      <c r="B33" s="27" t="s">
        <v>91</v>
      </c>
      <c r="C33" s="27" t="s">
        <v>108</v>
      </c>
      <c r="D33" s="27" t="s">
        <v>92</v>
      </c>
      <c r="E33" s="27" t="s">
        <v>90</v>
      </c>
      <c r="F33" s="27" t="s">
        <v>92</v>
      </c>
      <c r="G33" s="27" t="s">
        <v>93</v>
      </c>
      <c r="H33" s="27" t="s">
        <v>90</v>
      </c>
      <c r="I33" s="14" t="s">
        <v>9</v>
      </c>
      <c r="J33" s="37">
        <f>J34+J36</f>
        <v>41196.3</v>
      </c>
      <c r="K33" s="37">
        <f>K34+K36</f>
        <v>34697.3</v>
      </c>
      <c r="L33" s="37">
        <f>L34+L36</f>
        <v>34697.3</v>
      </c>
      <c r="M33" s="37">
        <f>M34+M36</f>
        <v>35257</v>
      </c>
      <c r="N33" s="50">
        <f t="shared" si="0"/>
        <v>101.61309381421609</v>
      </c>
      <c r="O33" s="50">
        <f t="shared" si="1"/>
        <v>559.6999999999971</v>
      </c>
    </row>
    <row r="34" spans="1:15" ht="47.25">
      <c r="A34" s="28" t="s">
        <v>95</v>
      </c>
      <c r="B34" s="28" t="s">
        <v>91</v>
      </c>
      <c r="C34" s="28" t="s">
        <v>108</v>
      </c>
      <c r="D34" s="28" t="s">
        <v>109</v>
      </c>
      <c r="E34" s="28" t="s">
        <v>90</v>
      </c>
      <c r="F34" s="28" t="s">
        <v>94</v>
      </c>
      <c r="G34" s="28" t="s">
        <v>93</v>
      </c>
      <c r="H34" s="28" t="s">
        <v>96</v>
      </c>
      <c r="I34" s="15" t="s">
        <v>10</v>
      </c>
      <c r="J34" s="41">
        <f>J35</f>
        <v>16677.3</v>
      </c>
      <c r="K34" s="41">
        <f>K35</f>
        <v>15048.3</v>
      </c>
      <c r="L34" s="41">
        <f>L35</f>
        <v>15048.3</v>
      </c>
      <c r="M34" s="41">
        <f>M35</f>
        <v>16080</v>
      </c>
      <c r="N34" s="54">
        <f t="shared" si="0"/>
        <v>106.85592392496164</v>
      </c>
      <c r="O34" s="54">
        <f t="shared" si="1"/>
        <v>1031.7000000000007</v>
      </c>
    </row>
    <row r="35" spans="1:15" ht="63">
      <c r="A35" s="28" t="s">
        <v>95</v>
      </c>
      <c r="B35" s="28" t="s">
        <v>91</v>
      </c>
      <c r="C35" s="28" t="s">
        <v>108</v>
      </c>
      <c r="D35" s="28" t="s">
        <v>109</v>
      </c>
      <c r="E35" s="28" t="s">
        <v>97</v>
      </c>
      <c r="F35" s="28" t="s">
        <v>94</v>
      </c>
      <c r="G35" s="28" t="s">
        <v>93</v>
      </c>
      <c r="H35" s="28" t="s">
        <v>96</v>
      </c>
      <c r="I35" s="15" t="s">
        <v>73</v>
      </c>
      <c r="J35" s="39">
        <v>16677.3</v>
      </c>
      <c r="K35" s="39">
        <v>15048.3</v>
      </c>
      <c r="L35" s="39">
        <v>15048.3</v>
      </c>
      <c r="M35" s="39">
        <v>16080</v>
      </c>
      <c r="N35" s="52">
        <f t="shared" si="0"/>
        <v>106.85592392496164</v>
      </c>
      <c r="O35" s="52">
        <f t="shared" si="1"/>
        <v>1031.7000000000007</v>
      </c>
    </row>
    <row r="36" spans="1:15" ht="47.25">
      <c r="A36" s="28" t="s">
        <v>90</v>
      </c>
      <c r="B36" s="28" t="s">
        <v>91</v>
      </c>
      <c r="C36" s="28" t="s">
        <v>108</v>
      </c>
      <c r="D36" s="28" t="s">
        <v>110</v>
      </c>
      <c r="E36" s="28" t="s">
        <v>90</v>
      </c>
      <c r="F36" s="28" t="s">
        <v>94</v>
      </c>
      <c r="G36" s="28" t="s">
        <v>93</v>
      </c>
      <c r="H36" s="28" t="s">
        <v>96</v>
      </c>
      <c r="I36" s="15" t="s">
        <v>29</v>
      </c>
      <c r="J36" s="39">
        <f>J37+J40</f>
        <v>24519</v>
      </c>
      <c r="K36" s="39">
        <f>K37+K40</f>
        <v>19649</v>
      </c>
      <c r="L36" s="39">
        <f>L37+L40</f>
        <v>19649</v>
      </c>
      <c r="M36" s="39">
        <f>M37+M40</f>
        <v>19177</v>
      </c>
      <c r="N36" s="52">
        <f t="shared" si="0"/>
        <v>97.59784212937045</v>
      </c>
      <c r="O36" s="52">
        <f t="shared" si="1"/>
        <v>-472</v>
      </c>
    </row>
    <row r="37" spans="1:15" ht="78.75">
      <c r="A37" s="28" t="s">
        <v>90</v>
      </c>
      <c r="B37" s="28" t="s">
        <v>91</v>
      </c>
      <c r="C37" s="28" t="s">
        <v>108</v>
      </c>
      <c r="D37" s="28" t="s">
        <v>110</v>
      </c>
      <c r="E37" s="28" t="s">
        <v>111</v>
      </c>
      <c r="F37" s="28" t="s">
        <v>94</v>
      </c>
      <c r="G37" s="28" t="s">
        <v>93</v>
      </c>
      <c r="H37" s="28" t="s">
        <v>96</v>
      </c>
      <c r="I37" s="16" t="s">
        <v>199</v>
      </c>
      <c r="J37" s="39">
        <f>J38+J39</f>
        <v>24510</v>
      </c>
      <c r="K37" s="39">
        <f>K38+K39</f>
        <v>19640</v>
      </c>
      <c r="L37" s="39">
        <f>L38+L39</f>
        <v>19640</v>
      </c>
      <c r="M37" s="39">
        <f>M38+M39</f>
        <v>19162</v>
      </c>
      <c r="N37" s="52">
        <f t="shared" si="0"/>
        <v>97.56619144602851</v>
      </c>
      <c r="O37" s="52">
        <f t="shared" si="1"/>
        <v>-478</v>
      </c>
    </row>
    <row r="38" spans="1:15" ht="78.75">
      <c r="A38" s="28" t="s">
        <v>112</v>
      </c>
      <c r="B38" s="28" t="s">
        <v>91</v>
      </c>
      <c r="C38" s="28" t="s">
        <v>108</v>
      </c>
      <c r="D38" s="28" t="s">
        <v>110</v>
      </c>
      <c r="E38" s="28" t="s">
        <v>111</v>
      </c>
      <c r="F38" s="28" t="s">
        <v>94</v>
      </c>
      <c r="G38" s="28" t="s">
        <v>93</v>
      </c>
      <c r="H38" s="28" t="s">
        <v>96</v>
      </c>
      <c r="I38" s="16" t="s">
        <v>199</v>
      </c>
      <c r="J38" s="39">
        <v>23310</v>
      </c>
      <c r="K38" s="39">
        <v>18020</v>
      </c>
      <c r="L38" s="39">
        <v>18020</v>
      </c>
      <c r="M38" s="39">
        <v>17677.9</v>
      </c>
      <c r="N38" s="52">
        <f t="shared" si="0"/>
        <v>98.10155382907881</v>
      </c>
      <c r="O38" s="52">
        <f t="shared" si="1"/>
        <v>-342.09999999999854</v>
      </c>
    </row>
    <row r="39" spans="1:15" ht="78.75">
      <c r="A39" s="28" t="s">
        <v>113</v>
      </c>
      <c r="B39" s="28" t="s">
        <v>91</v>
      </c>
      <c r="C39" s="28" t="s">
        <v>108</v>
      </c>
      <c r="D39" s="28" t="s">
        <v>110</v>
      </c>
      <c r="E39" s="28" t="s">
        <v>111</v>
      </c>
      <c r="F39" s="28" t="s">
        <v>94</v>
      </c>
      <c r="G39" s="28" t="s">
        <v>93</v>
      </c>
      <c r="H39" s="28" t="s">
        <v>96</v>
      </c>
      <c r="I39" s="16" t="s">
        <v>199</v>
      </c>
      <c r="J39" s="39">
        <v>1200</v>
      </c>
      <c r="K39" s="39">
        <v>1620</v>
      </c>
      <c r="L39" s="39">
        <v>1620</v>
      </c>
      <c r="M39" s="39">
        <v>1484.1</v>
      </c>
      <c r="N39" s="52">
        <f t="shared" si="0"/>
        <v>91.61111111111111</v>
      </c>
      <c r="O39" s="52">
        <f t="shared" si="1"/>
        <v>-135.9000000000001</v>
      </c>
    </row>
    <row r="40" spans="1:15" ht="31.5">
      <c r="A40" s="28" t="s">
        <v>114</v>
      </c>
      <c r="B40" s="28" t="s">
        <v>91</v>
      </c>
      <c r="C40" s="28" t="s">
        <v>108</v>
      </c>
      <c r="D40" s="28" t="s">
        <v>110</v>
      </c>
      <c r="E40" s="28" t="s">
        <v>115</v>
      </c>
      <c r="F40" s="28" t="s">
        <v>94</v>
      </c>
      <c r="G40" s="28" t="s">
        <v>93</v>
      </c>
      <c r="H40" s="28" t="s">
        <v>96</v>
      </c>
      <c r="I40" s="19" t="s">
        <v>52</v>
      </c>
      <c r="J40" s="39">
        <v>9</v>
      </c>
      <c r="K40" s="39">
        <v>9</v>
      </c>
      <c r="L40" s="39">
        <v>9</v>
      </c>
      <c r="M40" s="39">
        <v>15</v>
      </c>
      <c r="N40" s="52">
        <f t="shared" si="0"/>
        <v>166.66666666666669</v>
      </c>
      <c r="O40" s="52">
        <f t="shared" si="1"/>
        <v>6</v>
      </c>
    </row>
    <row r="41" spans="1:15" ht="47.25">
      <c r="A41" s="27" t="s">
        <v>90</v>
      </c>
      <c r="B41" s="27" t="s">
        <v>91</v>
      </c>
      <c r="C41" s="27" t="s">
        <v>122</v>
      </c>
      <c r="D41" s="27" t="s">
        <v>92</v>
      </c>
      <c r="E41" s="27" t="s">
        <v>90</v>
      </c>
      <c r="F41" s="27" t="s">
        <v>92</v>
      </c>
      <c r="G41" s="27" t="s">
        <v>93</v>
      </c>
      <c r="H41" s="27" t="s">
        <v>90</v>
      </c>
      <c r="I41" s="14" t="s">
        <v>234</v>
      </c>
      <c r="J41" s="44">
        <f>J42+J45</f>
        <v>0</v>
      </c>
      <c r="K41" s="44">
        <f>K42+K45</f>
        <v>-121.3</v>
      </c>
      <c r="L41" s="44">
        <f>L42+L45</f>
        <v>-121.3</v>
      </c>
      <c r="M41" s="44">
        <f>M42+M45</f>
        <v>-121.3</v>
      </c>
      <c r="N41" s="27">
        <f t="shared" si="0"/>
        <v>100</v>
      </c>
      <c r="O41" s="27">
        <f t="shared" si="1"/>
        <v>0</v>
      </c>
    </row>
    <row r="42" spans="1:15" ht="15.75">
      <c r="A42" s="28" t="s">
        <v>90</v>
      </c>
      <c r="B42" s="28" t="s">
        <v>91</v>
      </c>
      <c r="C42" s="28" t="s">
        <v>122</v>
      </c>
      <c r="D42" s="28" t="s">
        <v>107</v>
      </c>
      <c r="E42" s="28" t="s">
        <v>90</v>
      </c>
      <c r="F42" s="28" t="s">
        <v>92</v>
      </c>
      <c r="G42" s="28" t="s">
        <v>93</v>
      </c>
      <c r="H42" s="28" t="s">
        <v>96</v>
      </c>
      <c r="I42" s="19" t="s">
        <v>235</v>
      </c>
      <c r="J42" s="39">
        <f aca="true" t="shared" si="3" ref="J42:M43">J43</f>
        <v>0</v>
      </c>
      <c r="K42" s="39">
        <f t="shared" si="3"/>
        <v>-116.5</v>
      </c>
      <c r="L42" s="39">
        <f t="shared" si="3"/>
        <v>-116.5</v>
      </c>
      <c r="M42" s="39">
        <f t="shared" si="3"/>
        <v>-116.5</v>
      </c>
      <c r="N42" s="52">
        <f t="shared" si="0"/>
        <v>100</v>
      </c>
      <c r="O42" s="52">
        <f t="shared" si="1"/>
        <v>0</v>
      </c>
    </row>
    <row r="43" spans="1:15" ht="31.5">
      <c r="A43" s="28" t="s">
        <v>90</v>
      </c>
      <c r="B43" s="28" t="s">
        <v>91</v>
      </c>
      <c r="C43" s="28" t="s">
        <v>122</v>
      </c>
      <c r="D43" s="28" t="s">
        <v>107</v>
      </c>
      <c r="E43" s="28" t="s">
        <v>236</v>
      </c>
      <c r="F43" s="28" t="s">
        <v>92</v>
      </c>
      <c r="G43" s="28" t="s">
        <v>93</v>
      </c>
      <c r="H43" s="28" t="s">
        <v>96</v>
      </c>
      <c r="I43" s="19" t="s">
        <v>237</v>
      </c>
      <c r="J43" s="39">
        <f t="shared" si="3"/>
        <v>0</v>
      </c>
      <c r="K43" s="39">
        <f t="shared" si="3"/>
        <v>-116.5</v>
      </c>
      <c r="L43" s="39">
        <f t="shared" si="3"/>
        <v>-116.5</v>
      </c>
      <c r="M43" s="39">
        <f t="shared" si="3"/>
        <v>-116.5</v>
      </c>
      <c r="N43" s="52">
        <f t="shared" si="0"/>
        <v>100</v>
      </c>
      <c r="O43" s="52">
        <f t="shared" si="1"/>
        <v>0</v>
      </c>
    </row>
    <row r="44" spans="1:15" ht="47.25">
      <c r="A44" s="28" t="s">
        <v>95</v>
      </c>
      <c r="B44" s="28" t="s">
        <v>91</v>
      </c>
      <c r="C44" s="28" t="s">
        <v>122</v>
      </c>
      <c r="D44" s="28" t="s">
        <v>107</v>
      </c>
      <c r="E44" s="28" t="s">
        <v>236</v>
      </c>
      <c r="F44" s="28" t="s">
        <v>107</v>
      </c>
      <c r="G44" s="28" t="s">
        <v>93</v>
      </c>
      <c r="H44" s="28" t="s">
        <v>96</v>
      </c>
      <c r="I44" s="19" t="s">
        <v>238</v>
      </c>
      <c r="J44" s="39">
        <v>0</v>
      </c>
      <c r="K44" s="39">
        <v>-116.5</v>
      </c>
      <c r="L44" s="39">
        <v>-116.5</v>
      </c>
      <c r="M44" s="39">
        <v>-116.5</v>
      </c>
      <c r="N44" s="52">
        <f t="shared" si="0"/>
        <v>100</v>
      </c>
      <c r="O44" s="52">
        <f t="shared" si="1"/>
        <v>0</v>
      </c>
    </row>
    <row r="45" spans="1:15" ht="31.5">
      <c r="A45" s="28" t="s">
        <v>90</v>
      </c>
      <c r="B45" s="28" t="s">
        <v>91</v>
      </c>
      <c r="C45" s="28" t="s">
        <v>122</v>
      </c>
      <c r="D45" s="28" t="s">
        <v>110</v>
      </c>
      <c r="E45" s="28" t="s">
        <v>90</v>
      </c>
      <c r="F45" s="28" t="s">
        <v>92</v>
      </c>
      <c r="G45" s="28" t="s">
        <v>93</v>
      </c>
      <c r="H45" s="28" t="s">
        <v>96</v>
      </c>
      <c r="I45" s="19" t="s">
        <v>239</v>
      </c>
      <c r="J45" s="39">
        <f>J46+J48</f>
        <v>0</v>
      </c>
      <c r="K45" s="39">
        <f>K46+K48</f>
        <v>-4.8</v>
      </c>
      <c r="L45" s="39">
        <f>L46+L48</f>
        <v>-4.8</v>
      </c>
      <c r="M45" s="39">
        <f>M46+M48</f>
        <v>-4.8</v>
      </c>
      <c r="N45" s="52">
        <f t="shared" si="0"/>
        <v>100</v>
      </c>
      <c r="O45" s="52">
        <f t="shared" si="1"/>
        <v>0</v>
      </c>
    </row>
    <row r="46" spans="1:15" ht="63">
      <c r="A46" s="28" t="s">
        <v>90</v>
      </c>
      <c r="B46" s="28" t="s">
        <v>91</v>
      </c>
      <c r="C46" s="28" t="s">
        <v>122</v>
      </c>
      <c r="D46" s="28" t="s">
        <v>110</v>
      </c>
      <c r="E46" s="28" t="s">
        <v>103</v>
      </c>
      <c r="F46" s="28" t="s">
        <v>92</v>
      </c>
      <c r="G46" s="28" t="s">
        <v>93</v>
      </c>
      <c r="H46" s="28" t="s">
        <v>96</v>
      </c>
      <c r="I46" s="19" t="s">
        <v>240</v>
      </c>
      <c r="J46" s="39">
        <f>J47</f>
        <v>0</v>
      </c>
      <c r="K46" s="39">
        <f>K47</f>
        <v>-1.8</v>
      </c>
      <c r="L46" s="39">
        <f>L47</f>
        <v>-1.8</v>
      </c>
      <c r="M46" s="39">
        <f>M47</f>
        <v>-1.8</v>
      </c>
      <c r="N46" s="52">
        <f t="shared" si="0"/>
        <v>100</v>
      </c>
      <c r="O46" s="52">
        <f t="shared" si="1"/>
        <v>0</v>
      </c>
    </row>
    <row r="47" spans="1:15" ht="78.75">
      <c r="A47" s="28" t="s">
        <v>95</v>
      </c>
      <c r="B47" s="28" t="s">
        <v>91</v>
      </c>
      <c r="C47" s="28" t="s">
        <v>122</v>
      </c>
      <c r="D47" s="28" t="s">
        <v>110</v>
      </c>
      <c r="E47" s="28" t="s">
        <v>103</v>
      </c>
      <c r="F47" s="28" t="s">
        <v>107</v>
      </c>
      <c r="G47" s="28" t="s">
        <v>93</v>
      </c>
      <c r="H47" s="28" t="s">
        <v>96</v>
      </c>
      <c r="I47" s="19" t="s">
        <v>241</v>
      </c>
      <c r="J47" s="39">
        <v>0</v>
      </c>
      <c r="K47" s="39">
        <v>-1.8</v>
      </c>
      <c r="L47" s="39">
        <v>-1.8</v>
      </c>
      <c r="M47" s="39">
        <v>-1.8</v>
      </c>
      <c r="N47" s="52">
        <f t="shared" si="0"/>
        <v>100</v>
      </c>
      <c r="O47" s="52">
        <f t="shared" si="1"/>
        <v>0</v>
      </c>
    </row>
    <row r="48" spans="1:15" ht="15.75">
      <c r="A48" s="28" t="s">
        <v>90</v>
      </c>
      <c r="B48" s="28" t="s">
        <v>91</v>
      </c>
      <c r="C48" s="28" t="s">
        <v>122</v>
      </c>
      <c r="D48" s="28" t="s">
        <v>110</v>
      </c>
      <c r="E48" s="28" t="s">
        <v>236</v>
      </c>
      <c r="F48" s="28" t="s">
        <v>92</v>
      </c>
      <c r="G48" s="28" t="s">
        <v>93</v>
      </c>
      <c r="H48" s="28" t="s">
        <v>96</v>
      </c>
      <c r="I48" s="19" t="s">
        <v>242</v>
      </c>
      <c r="J48" s="39">
        <f>J49</f>
        <v>0</v>
      </c>
      <c r="K48" s="39">
        <f>K49</f>
        <v>-3</v>
      </c>
      <c r="L48" s="39">
        <f>L49</f>
        <v>-3</v>
      </c>
      <c r="M48" s="39">
        <f>M49</f>
        <v>-3</v>
      </c>
      <c r="N48" s="52">
        <f t="shared" si="0"/>
        <v>100</v>
      </c>
      <c r="O48" s="52">
        <f t="shared" si="1"/>
        <v>0</v>
      </c>
    </row>
    <row r="49" spans="1:15" ht="31.5">
      <c r="A49" s="28" t="s">
        <v>95</v>
      </c>
      <c r="B49" s="28" t="s">
        <v>91</v>
      </c>
      <c r="C49" s="28" t="s">
        <v>122</v>
      </c>
      <c r="D49" s="28" t="s">
        <v>110</v>
      </c>
      <c r="E49" s="28" t="s">
        <v>236</v>
      </c>
      <c r="F49" s="28" t="s">
        <v>107</v>
      </c>
      <c r="G49" s="28" t="s">
        <v>93</v>
      </c>
      <c r="H49" s="28" t="s">
        <v>96</v>
      </c>
      <c r="I49" s="19" t="s">
        <v>243</v>
      </c>
      <c r="J49" s="39">
        <v>0</v>
      </c>
      <c r="K49" s="39">
        <v>-3</v>
      </c>
      <c r="L49" s="39">
        <v>-3</v>
      </c>
      <c r="M49" s="39">
        <v>-3</v>
      </c>
      <c r="N49" s="52">
        <f t="shared" si="0"/>
        <v>100</v>
      </c>
      <c r="O49" s="52">
        <f t="shared" si="1"/>
        <v>0</v>
      </c>
    </row>
    <row r="50" spans="1:15" s="3" customFormat="1" ht="47.25">
      <c r="A50" s="27" t="s">
        <v>90</v>
      </c>
      <c r="B50" s="27" t="s">
        <v>91</v>
      </c>
      <c r="C50" s="27" t="s">
        <v>116</v>
      </c>
      <c r="D50" s="27" t="s">
        <v>92</v>
      </c>
      <c r="E50" s="27" t="s">
        <v>90</v>
      </c>
      <c r="F50" s="27" t="s">
        <v>92</v>
      </c>
      <c r="G50" s="27" t="s">
        <v>93</v>
      </c>
      <c r="H50" s="27" t="s">
        <v>90</v>
      </c>
      <c r="I50" s="14" t="s">
        <v>11</v>
      </c>
      <c r="J50" s="42">
        <f>J51+J60+J63</f>
        <v>573030</v>
      </c>
      <c r="K50" s="42">
        <f>K51+K60+K63</f>
        <v>598299.1</v>
      </c>
      <c r="L50" s="42">
        <f>L51+L60+L63</f>
        <v>598299.1</v>
      </c>
      <c r="M50" s="42">
        <f>M51+M60+M63</f>
        <v>605824.4000000001</v>
      </c>
      <c r="N50" s="55">
        <f t="shared" si="0"/>
        <v>101.25778226977111</v>
      </c>
      <c r="O50" s="55">
        <f t="shared" si="1"/>
        <v>7525.300000000163</v>
      </c>
    </row>
    <row r="51" spans="1:15" ht="110.25">
      <c r="A51" s="28" t="s">
        <v>90</v>
      </c>
      <c r="B51" s="28" t="s">
        <v>91</v>
      </c>
      <c r="C51" s="28" t="s">
        <v>116</v>
      </c>
      <c r="D51" s="28" t="s">
        <v>105</v>
      </c>
      <c r="E51" s="28" t="s">
        <v>90</v>
      </c>
      <c r="F51" s="28" t="s">
        <v>92</v>
      </c>
      <c r="G51" s="28" t="s">
        <v>93</v>
      </c>
      <c r="H51" s="28" t="s">
        <v>117</v>
      </c>
      <c r="I51" s="18" t="s">
        <v>190</v>
      </c>
      <c r="J51" s="43">
        <f>J52+J54+J56</f>
        <v>535514.3</v>
      </c>
      <c r="K51" s="43">
        <f>K52+K54+K56</f>
        <v>573189.1</v>
      </c>
      <c r="L51" s="43">
        <f>L52+L54+L56</f>
        <v>573189.1</v>
      </c>
      <c r="M51" s="43">
        <f>M52+M54+M56</f>
        <v>581596.6000000001</v>
      </c>
      <c r="N51" s="56">
        <f t="shared" si="0"/>
        <v>101.4667934194841</v>
      </c>
      <c r="O51" s="56">
        <f t="shared" si="1"/>
        <v>8407.500000000116</v>
      </c>
    </row>
    <row r="52" spans="1:15" ht="78.75">
      <c r="A52" s="28" t="s">
        <v>90</v>
      </c>
      <c r="B52" s="28" t="s">
        <v>91</v>
      </c>
      <c r="C52" s="28" t="s">
        <v>116</v>
      </c>
      <c r="D52" s="28" t="s">
        <v>105</v>
      </c>
      <c r="E52" s="28" t="s">
        <v>97</v>
      </c>
      <c r="F52" s="28" t="s">
        <v>92</v>
      </c>
      <c r="G52" s="28" t="s">
        <v>93</v>
      </c>
      <c r="H52" s="28" t="s">
        <v>117</v>
      </c>
      <c r="I52" s="15" t="s">
        <v>53</v>
      </c>
      <c r="J52" s="39">
        <f>J53</f>
        <v>163997.6</v>
      </c>
      <c r="K52" s="39">
        <f>K53</f>
        <v>163997.6</v>
      </c>
      <c r="L52" s="39">
        <f>L53</f>
        <v>163997.6</v>
      </c>
      <c r="M52" s="39">
        <f>M53</f>
        <v>152743.1</v>
      </c>
      <c r="N52" s="52">
        <f t="shared" si="0"/>
        <v>93.13739957170105</v>
      </c>
      <c r="O52" s="52">
        <f t="shared" si="1"/>
        <v>-11254.5</v>
      </c>
    </row>
    <row r="53" spans="1:15" ht="94.5">
      <c r="A53" s="28" t="s">
        <v>118</v>
      </c>
      <c r="B53" s="28" t="s">
        <v>91</v>
      </c>
      <c r="C53" s="28" t="s">
        <v>116</v>
      </c>
      <c r="D53" s="28" t="s">
        <v>105</v>
      </c>
      <c r="E53" s="28" t="s">
        <v>97</v>
      </c>
      <c r="F53" s="28" t="s">
        <v>107</v>
      </c>
      <c r="G53" s="28" t="s">
        <v>93</v>
      </c>
      <c r="H53" s="28" t="s">
        <v>117</v>
      </c>
      <c r="I53" s="16" t="s">
        <v>54</v>
      </c>
      <c r="J53" s="39">
        <v>163997.6</v>
      </c>
      <c r="K53" s="39">
        <v>163997.6</v>
      </c>
      <c r="L53" s="39">
        <v>163997.6</v>
      </c>
      <c r="M53" s="39">
        <v>152743.1</v>
      </c>
      <c r="N53" s="52">
        <f t="shared" si="0"/>
        <v>93.13739957170105</v>
      </c>
      <c r="O53" s="52">
        <f t="shared" si="1"/>
        <v>-11254.5</v>
      </c>
    </row>
    <row r="54" spans="1:15" ht="94.5">
      <c r="A54" s="28" t="s">
        <v>90</v>
      </c>
      <c r="B54" s="28" t="s">
        <v>91</v>
      </c>
      <c r="C54" s="28" t="s">
        <v>116</v>
      </c>
      <c r="D54" s="28" t="s">
        <v>105</v>
      </c>
      <c r="E54" s="28" t="s">
        <v>100</v>
      </c>
      <c r="F54" s="28" t="s">
        <v>92</v>
      </c>
      <c r="G54" s="28" t="s">
        <v>93</v>
      </c>
      <c r="H54" s="28" t="s">
        <v>117</v>
      </c>
      <c r="I54" s="16" t="s">
        <v>231</v>
      </c>
      <c r="J54" s="39">
        <f>J55</f>
        <v>0</v>
      </c>
      <c r="K54" s="39">
        <f>K55</f>
        <v>450</v>
      </c>
      <c r="L54" s="39">
        <f>L55</f>
        <v>450</v>
      </c>
      <c r="M54" s="39">
        <f>M55</f>
        <v>529.1</v>
      </c>
      <c r="N54" s="52">
        <f t="shared" si="0"/>
        <v>117.57777777777778</v>
      </c>
      <c r="O54" s="52">
        <f t="shared" si="1"/>
        <v>79.10000000000002</v>
      </c>
    </row>
    <row r="55" spans="1:15" ht="78.75">
      <c r="A55" s="28" t="s">
        <v>118</v>
      </c>
      <c r="B55" s="28" t="s">
        <v>91</v>
      </c>
      <c r="C55" s="28" t="s">
        <v>116</v>
      </c>
      <c r="D55" s="28" t="s">
        <v>105</v>
      </c>
      <c r="E55" s="28" t="s">
        <v>161</v>
      </c>
      <c r="F55" s="28" t="s">
        <v>107</v>
      </c>
      <c r="G55" s="28" t="s">
        <v>93</v>
      </c>
      <c r="H55" s="28" t="s">
        <v>117</v>
      </c>
      <c r="I55" s="16" t="s">
        <v>232</v>
      </c>
      <c r="J55" s="39">
        <v>0</v>
      </c>
      <c r="K55" s="39">
        <v>450</v>
      </c>
      <c r="L55" s="39">
        <v>450</v>
      </c>
      <c r="M55" s="39">
        <v>529.1</v>
      </c>
      <c r="N55" s="52">
        <f t="shared" si="0"/>
        <v>117.57777777777778</v>
      </c>
      <c r="O55" s="52">
        <f t="shared" si="1"/>
        <v>79.10000000000002</v>
      </c>
    </row>
    <row r="56" spans="1:15" ht="94.5">
      <c r="A56" s="28" t="s">
        <v>90</v>
      </c>
      <c r="B56" s="28" t="s">
        <v>91</v>
      </c>
      <c r="C56" s="28" t="s">
        <v>116</v>
      </c>
      <c r="D56" s="28" t="s">
        <v>105</v>
      </c>
      <c r="E56" s="28" t="s">
        <v>103</v>
      </c>
      <c r="F56" s="28" t="s">
        <v>92</v>
      </c>
      <c r="G56" s="28" t="s">
        <v>93</v>
      </c>
      <c r="H56" s="28" t="s">
        <v>117</v>
      </c>
      <c r="I56" s="17" t="s">
        <v>191</v>
      </c>
      <c r="J56" s="39">
        <f>J57</f>
        <v>371516.7</v>
      </c>
      <c r="K56" s="39">
        <f>K57</f>
        <v>408741.5</v>
      </c>
      <c r="L56" s="39">
        <f>L57</f>
        <v>408741.5</v>
      </c>
      <c r="M56" s="39">
        <f>M57</f>
        <v>428324.4</v>
      </c>
      <c r="N56" s="52">
        <f t="shared" si="0"/>
        <v>104.79102317724039</v>
      </c>
      <c r="O56" s="52">
        <f t="shared" si="1"/>
        <v>19582.900000000023</v>
      </c>
    </row>
    <row r="57" spans="1:15" ht="78.75">
      <c r="A57" s="28" t="s">
        <v>90</v>
      </c>
      <c r="B57" s="28" t="s">
        <v>91</v>
      </c>
      <c r="C57" s="28" t="s">
        <v>116</v>
      </c>
      <c r="D57" s="28" t="s">
        <v>105</v>
      </c>
      <c r="E57" s="28" t="s">
        <v>119</v>
      </c>
      <c r="F57" s="28" t="s">
        <v>107</v>
      </c>
      <c r="G57" s="28" t="s">
        <v>93</v>
      </c>
      <c r="H57" s="28" t="s">
        <v>117</v>
      </c>
      <c r="I57" s="17" t="s">
        <v>192</v>
      </c>
      <c r="J57" s="41">
        <f>J58+J59</f>
        <v>371516.7</v>
      </c>
      <c r="K57" s="41">
        <f>K58+K59</f>
        <v>408741.5</v>
      </c>
      <c r="L57" s="41">
        <f>L58+L59</f>
        <v>408741.5</v>
      </c>
      <c r="M57" s="41">
        <f>M58+M59</f>
        <v>428324.4</v>
      </c>
      <c r="N57" s="54">
        <f t="shared" si="0"/>
        <v>104.79102317724039</v>
      </c>
      <c r="O57" s="54">
        <f t="shared" si="1"/>
        <v>19582.900000000023</v>
      </c>
    </row>
    <row r="58" spans="1:15" ht="78.75">
      <c r="A58" s="28" t="s">
        <v>118</v>
      </c>
      <c r="B58" s="28" t="s">
        <v>91</v>
      </c>
      <c r="C58" s="28" t="s">
        <v>116</v>
      </c>
      <c r="D58" s="28" t="s">
        <v>105</v>
      </c>
      <c r="E58" s="28" t="s">
        <v>119</v>
      </c>
      <c r="F58" s="28" t="s">
        <v>107</v>
      </c>
      <c r="G58" s="28" t="s">
        <v>93</v>
      </c>
      <c r="H58" s="28" t="s">
        <v>117</v>
      </c>
      <c r="I58" s="17" t="s">
        <v>192</v>
      </c>
      <c r="J58" s="41">
        <v>369490.4</v>
      </c>
      <c r="K58" s="41">
        <v>407067.3</v>
      </c>
      <c r="L58" s="41">
        <v>407067.3</v>
      </c>
      <c r="M58" s="41">
        <v>426563.2</v>
      </c>
      <c r="N58" s="54">
        <f t="shared" si="0"/>
        <v>104.78935547021342</v>
      </c>
      <c r="O58" s="54">
        <f t="shared" si="1"/>
        <v>19495.900000000023</v>
      </c>
    </row>
    <row r="59" spans="1:15" ht="78.75">
      <c r="A59" s="28" t="s">
        <v>114</v>
      </c>
      <c r="B59" s="28" t="s">
        <v>91</v>
      </c>
      <c r="C59" s="28" t="s">
        <v>116</v>
      </c>
      <c r="D59" s="28" t="s">
        <v>105</v>
      </c>
      <c r="E59" s="28" t="s">
        <v>119</v>
      </c>
      <c r="F59" s="28" t="s">
        <v>107</v>
      </c>
      <c r="G59" s="28" t="s">
        <v>93</v>
      </c>
      <c r="H59" s="28" t="s">
        <v>117</v>
      </c>
      <c r="I59" s="17" t="s">
        <v>192</v>
      </c>
      <c r="J59" s="41">
        <v>2026.3</v>
      </c>
      <c r="K59" s="41">
        <v>1674.2</v>
      </c>
      <c r="L59" s="41">
        <v>1674.2</v>
      </c>
      <c r="M59" s="41">
        <v>1761.2</v>
      </c>
      <c r="N59" s="54">
        <f t="shared" si="0"/>
        <v>105.196511766814</v>
      </c>
      <c r="O59" s="54">
        <f t="shared" si="1"/>
        <v>87</v>
      </c>
    </row>
    <row r="60" spans="1:15" ht="31.5">
      <c r="A60" s="28" t="s">
        <v>120</v>
      </c>
      <c r="B60" s="28" t="s">
        <v>91</v>
      </c>
      <c r="C60" s="28" t="s">
        <v>116</v>
      </c>
      <c r="D60" s="28" t="s">
        <v>110</v>
      </c>
      <c r="E60" s="28" t="s">
        <v>90</v>
      </c>
      <c r="F60" s="28" t="s">
        <v>92</v>
      </c>
      <c r="G60" s="28" t="s">
        <v>93</v>
      </c>
      <c r="H60" s="28" t="s">
        <v>117</v>
      </c>
      <c r="I60" s="7" t="s">
        <v>12</v>
      </c>
      <c r="J60" s="39">
        <f aca="true" t="shared" si="4" ref="J60:M61">J61</f>
        <v>3634</v>
      </c>
      <c r="K60" s="39">
        <f t="shared" si="4"/>
        <v>2225</v>
      </c>
      <c r="L60" s="39">
        <f t="shared" si="4"/>
        <v>2225</v>
      </c>
      <c r="M60" s="39">
        <f t="shared" si="4"/>
        <v>2225</v>
      </c>
      <c r="N60" s="52">
        <f t="shared" si="0"/>
        <v>100</v>
      </c>
      <c r="O60" s="52">
        <f t="shared" si="1"/>
        <v>0</v>
      </c>
    </row>
    <row r="61" spans="1:15" ht="63">
      <c r="A61" s="28" t="s">
        <v>120</v>
      </c>
      <c r="B61" s="28" t="s">
        <v>91</v>
      </c>
      <c r="C61" s="28" t="s">
        <v>116</v>
      </c>
      <c r="D61" s="28" t="s">
        <v>110</v>
      </c>
      <c r="E61" s="28" t="s">
        <v>97</v>
      </c>
      <c r="F61" s="28" t="s">
        <v>92</v>
      </c>
      <c r="G61" s="28" t="s">
        <v>93</v>
      </c>
      <c r="H61" s="28" t="s">
        <v>117</v>
      </c>
      <c r="I61" s="7" t="s">
        <v>13</v>
      </c>
      <c r="J61" s="39">
        <f t="shared" si="4"/>
        <v>3634</v>
      </c>
      <c r="K61" s="39">
        <f t="shared" si="4"/>
        <v>2225</v>
      </c>
      <c r="L61" s="39">
        <f t="shared" si="4"/>
        <v>2225</v>
      </c>
      <c r="M61" s="39">
        <f t="shared" si="4"/>
        <v>2225</v>
      </c>
      <c r="N61" s="52">
        <f t="shared" si="0"/>
        <v>100</v>
      </c>
      <c r="O61" s="52">
        <f t="shared" si="1"/>
        <v>0</v>
      </c>
    </row>
    <row r="62" spans="1:15" ht="63">
      <c r="A62" s="28" t="s">
        <v>120</v>
      </c>
      <c r="B62" s="28" t="s">
        <v>91</v>
      </c>
      <c r="C62" s="28" t="s">
        <v>116</v>
      </c>
      <c r="D62" s="28" t="s">
        <v>110</v>
      </c>
      <c r="E62" s="28" t="s">
        <v>121</v>
      </c>
      <c r="F62" s="28" t="s">
        <v>107</v>
      </c>
      <c r="G62" s="28" t="s">
        <v>93</v>
      </c>
      <c r="H62" s="28" t="s">
        <v>117</v>
      </c>
      <c r="I62" s="7" t="s">
        <v>33</v>
      </c>
      <c r="J62" s="39">
        <v>3634</v>
      </c>
      <c r="K62" s="39">
        <v>2225</v>
      </c>
      <c r="L62" s="39">
        <v>2225</v>
      </c>
      <c r="M62" s="39">
        <v>2225</v>
      </c>
      <c r="N62" s="52">
        <f t="shared" si="0"/>
        <v>100</v>
      </c>
      <c r="O62" s="52">
        <f t="shared" si="1"/>
        <v>0</v>
      </c>
    </row>
    <row r="63" spans="1:15" ht="94.5">
      <c r="A63" s="28" t="s">
        <v>90</v>
      </c>
      <c r="B63" s="28" t="s">
        <v>91</v>
      </c>
      <c r="C63" s="28" t="s">
        <v>116</v>
      </c>
      <c r="D63" s="28" t="s">
        <v>122</v>
      </c>
      <c r="E63" s="28" t="s">
        <v>90</v>
      </c>
      <c r="F63" s="28" t="s">
        <v>92</v>
      </c>
      <c r="G63" s="28" t="s">
        <v>93</v>
      </c>
      <c r="H63" s="28" t="s">
        <v>117</v>
      </c>
      <c r="I63" s="13" t="s">
        <v>193</v>
      </c>
      <c r="J63" s="39">
        <f aca="true" t="shared" si="5" ref="J63:M64">J64</f>
        <v>33881.700000000004</v>
      </c>
      <c r="K63" s="39">
        <f t="shared" si="5"/>
        <v>22885</v>
      </c>
      <c r="L63" s="39">
        <f t="shared" si="5"/>
        <v>22885</v>
      </c>
      <c r="M63" s="39">
        <f t="shared" si="5"/>
        <v>22002.8</v>
      </c>
      <c r="N63" s="52">
        <f t="shared" si="0"/>
        <v>96.14507319204719</v>
      </c>
      <c r="O63" s="52">
        <f t="shared" si="1"/>
        <v>-882.2000000000007</v>
      </c>
    </row>
    <row r="64" spans="1:15" ht="94.5">
      <c r="A64" s="28" t="s">
        <v>90</v>
      </c>
      <c r="B64" s="28" t="s">
        <v>91</v>
      </c>
      <c r="C64" s="28" t="s">
        <v>116</v>
      </c>
      <c r="D64" s="28" t="s">
        <v>122</v>
      </c>
      <c r="E64" s="28" t="s">
        <v>104</v>
      </c>
      <c r="F64" s="28" t="s">
        <v>92</v>
      </c>
      <c r="G64" s="28" t="s">
        <v>93</v>
      </c>
      <c r="H64" s="28" t="s">
        <v>117</v>
      </c>
      <c r="I64" s="13" t="s">
        <v>194</v>
      </c>
      <c r="J64" s="39">
        <f t="shared" si="5"/>
        <v>33881.700000000004</v>
      </c>
      <c r="K64" s="39">
        <f t="shared" si="5"/>
        <v>22885</v>
      </c>
      <c r="L64" s="39">
        <f t="shared" si="5"/>
        <v>22885</v>
      </c>
      <c r="M64" s="39">
        <f t="shared" si="5"/>
        <v>22002.8</v>
      </c>
      <c r="N64" s="52">
        <f t="shared" si="0"/>
        <v>96.14507319204719</v>
      </c>
      <c r="O64" s="52">
        <f t="shared" si="1"/>
        <v>-882.2000000000007</v>
      </c>
    </row>
    <row r="65" spans="1:15" ht="94.5">
      <c r="A65" s="28" t="s">
        <v>90</v>
      </c>
      <c r="B65" s="28" t="s">
        <v>91</v>
      </c>
      <c r="C65" s="28" t="s">
        <v>116</v>
      </c>
      <c r="D65" s="28" t="s">
        <v>122</v>
      </c>
      <c r="E65" s="28" t="s">
        <v>124</v>
      </c>
      <c r="F65" s="28" t="s">
        <v>107</v>
      </c>
      <c r="G65" s="28" t="s">
        <v>93</v>
      </c>
      <c r="H65" s="28" t="s">
        <v>117</v>
      </c>
      <c r="I65" s="7" t="s">
        <v>195</v>
      </c>
      <c r="J65" s="39">
        <f>J66+J67+J68+J69</f>
        <v>33881.700000000004</v>
      </c>
      <c r="K65" s="39">
        <f>K66+K67+K68+K69</f>
        <v>22885</v>
      </c>
      <c r="L65" s="39">
        <f>L66+L67+L68+L69</f>
        <v>22885</v>
      </c>
      <c r="M65" s="39">
        <f>M66+M67+M68+M69</f>
        <v>22002.8</v>
      </c>
      <c r="N65" s="52">
        <f t="shared" si="0"/>
        <v>96.14507319204719</v>
      </c>
      <c r="O65" s="52">
        <f t="shared" si="1"/>
        <v>-882.2000000000007</v>
      </c>
    </row>
    <row r="66" spans="1:15" ht="63">
      <c r="A66" s="28" t="s">
        <v>123</v>
      </c>
      <c r="B66" s="28" t="s">
        <v>91</v>
      </c>
      <c r="C66" s="28" t="s">
        <v>116</v>
      </c>
      <c r="D66" s="28" t="s">
        <v>122</v>
      </c>
      <c r="E66" s="28" t="s">
        <v>124</v>
      </c>
      <c r="F66" s="28" t="s">
        <v>107</v>
      </c>
      <c r="G66" s="28" t="s">
        <v>125</v>
      </c>
      <c r="H66" s="28" t="s">
        <v>117</v>
      </c>
      <c r="I66" s="7" t="s">
        <v>173</v>
      </c>
      <c r="J66" s="39">
        <v>2145</v>
      </c>
      <c r="K66" s="39">
        <v>2617.8</v>
      </c>
      <c r="L66" s="39">
        <v>2617.8</v>
      </c>
      <c r="M66" s="39">
        <v>2845.8</v>
      </c>
      <c r="N66" s="52">
        <f t="shared" si="0"/>
        <v>108.7096034838414</v>
      </c>
      <c r="O66" s="52">
        <f t="shared" si="1"/>
        <v>228</v>
      </c>
    </row>
    <row r="67" spans="1:15" ht="63">
      <c r="A67" s="28" t="s">
        <v>123</v>
      </c>
      <c r="B67" s="28" t="s">
        <v>91</v>
      </c>
      <c r="C67" s="28" t="s">
        <v>116</v>
      </c>
      <c r="D67" s="28" t="s">
        <v>122</v>
      </c>
      <c r="E67" s="28" t="s">
        <v>124</v>
      </c>
      <c r="F67" s="28" t="s">
        <v>107</v>
      </c>
      <c r="G67" s="28" t="s">
        <v>126</v>
      </c>
      <c r="H67" s="28" t="s">
        <v>117</v>
      </c>
      <c r="I67" s="7" t="s">
        <v>174</v>
      </c>
      <c r="J67" s="39">
        <v>28149.9</v>
      </c>
      <c r="K67" s="39">
        <v>15837.6</v>
      </c>
      <c r="L67" s="39">
        <v>15837.6</v>
      </c>
      <c r="M67" s="39">
        <v>14207.5</v>
      </c>
      <c r="N67" s="52">
        <f t="shared" si="0"/>
        <v>89.70740516239835</v>
      </c>
      <c r="O67" s="52">
        <f t="shared" si="1"/>
        <v>-1630.1000000000004</v>
      </c>
    </row>
    <row r="68" spans="1:15" ht="31.5">
      <c r="A68" s="28" t="s">
        <v>123</v>
      </c>
      <c r="B68" s="28" t="s">
        <v>91</v>
      </c>
      <c r="C68" s="28" t="s">
        <v>116</v>
      </c>
      <c r="D68" s="28" t="s">
        <v>122</v>
      </c>
      <c r="E68" s="28" t="s">
        <v>124</v>
      </c>
      <c r="F68" s="28" t="s">
        <v>107</v>
      </c>
      <c r="G68" s="28" t="s">
        <v>127</v>
      </c>
      <c r="H68" s="28" t="s">
        <v>117</v>
      </c>
      <c r="I68" s="7" t="s">
        <v>233</v>
      </c>
      <c r="J68" s="39">
        <v>0</v>
      </c>
      <c r="K68" s="39">
        <v>1519.6</v>
      </c>
      <c r="L68" s="39">
        <v>1519.6</v>
      </c>
      <c r="M68" s="39">
        <v>1912.6</v>
      </c>
      <c r="N68" s="52">
        <f t="shared" si="0"/>
        <v>125.86206896551724</v>
      </c>
      <c r="O68" s="52">
        <f t="shared" si="1"/>
        <v>393</v>
      </c>
    </row>
    <row r="69" spans="1:15" ht="63">
      <c r="A69" s="28" t="s">
        <v>118</v>
      </c>
      <c r="B69" s="28" t="s">
        <v>91</v>
      </c>
      <c r="C69" s="28" t="s">
        <v>116</v>
      </c>
      <c r="D69" s="28" t="s">
        <v>122</v>
      </c>
      <c r="E69" s="28" t="s">
        <v>124</v>
      </c>
      <c r="F69" s="28" t="s">
        <v>107</v>
      </c>
      <c r="G69" s="28" t="s">
        <v>133</v>
      </c>
      <c r="H69" s="28" t="s">
        <v>117</v>
      </c>
      <c r="I69" s="7" t="s">
        <v>178</v>
      </c>
      <c r="J69" s="39">
        <v>3586.8</v>
      </c>
      <c r="K69" s="39">
        <v>2910</v>
      </c>
      <c r="L69" s="39">
        <v>2910</v>
      </c>
      <c r="M69" s="39">
        <v>3036.9</v>
      </c>
      <c r="N69" s="52">
        <f t="shared" si="0"/>
        <v>104.36082474226805</v>
      </c>
      <c r="O69" s="52">
        <f t="shared" si="1"/>
        <v>126.90000000000009</v>
      </c>
    </row>
    <row r="70" spans="1:15" s="3" customFormat="1" ht="31.5">
      <c r="A70" s="29" t="s">
        <v>90</v>
      </c>
      <c r="B70" s="29" t="s">
        <v>91</v>
      </c>
      <c r="C70" s="29" t="s">
        <v>128</v>
      </c>
      <c r="D70" s="29" t="s">
        <v>92</v>
      </c>
      <c r="E70" s="29" t="s">
        <v>90</v>
      </c>
      <c r="F70" s="29" t="s">
        <v>92</v>
      </c>
      <c r="G70" s="29" t="s">
        <v>93</v>
      </c>
      <c r="H70" s="29" t="s">
        <v>90</v>
      </c>
      <c r="I70" s="11" t="s">
        <v>14</v>
      </c>
      <c r="J70" s="37">
        <f>J71</f>
        <v>155513.8</v>
      </c>
      <c r="K70" s="37">
        <f>K71</f>
        <v>106085.2</v>
      </c>
      <c r="L70" s="37">
        <f>L71</f>
        <v>106085.2</v>
      </c>
      <c r="M70" s="37">
        <f>M71</f>
        <v>106099.7</v>
      </c>
      <c r="N70" s="50">
        <f t="shared" si="0"/>
        <v>100.01366825909741</v>
      </c>
      <c r="O70" s="50">
        <f t="shared" si="1"/>
        <v>14.5</v>
      </c>
    </row>
    <row r="71" spans="1:15" ht="31.5">
      <c r="A71" s="30" t="s">
        <v>188</v>
      </c>
      <c r="B71" s="30" t="s">
        <v>91</v>
      </c>
      <c r="C71" s="30" t="s">
        <v>128</v>
      </c>
      <c r="D71" s="30" t="s">
        <v>94</v>
      </c>
      <c r="E71" s="30" t="s">
        <v>90</v>
      </c>
      <c r="F71" s="30" t="s">
        <v>94</v>
      </c>
      <c r="G71" s="30" t="s">
        <v>93</v>
      </c>
      <c r="H71" s="30" t="s">
        <v>117</v>
      </c>
      <c r="I71" s="7" t="s">
        <v>15</v>
      </c>
      <c r="J71" s="39">
        <v>155513.8</v>
      </c>
      <c r="K71" s="39">
        <v>106085.2</v>
      </c>
      <c r="L71" s="39">
        <v>106085.2</v>
      </c>
      <c r="M71" s="39">
        <v>106099.7</v>
      </c>
      <c r="N71" s="52">
        <f t="shared" si="0"/>
        <v>100.01366825909741</v>
      </c>
      <c r="O71" s="52">
        <f t="shared" si="1"/>
        <v>14.5</v>
      </c>
    </row>
    <row r="72" spans="1:15" s="3" customFormat="1" ht="31.5">
      <c r="A72" s="27" t="s">
        <v>90</v>
      </c>
      <c r="B72" s="27" t="s">
        <v>91</v>
      </c>
      <c r="C72" s="27" t="s">
        <v>129</v>
      </c>
      <c r="D72" s="27" t="s">
        <v>92</v>
      </c>
      <c r="E72" s="27" t="s">
        <v>90</v>
      </c>
      <c r="F72" s="27" t="s">
        <v>92</v>
      </c>
      <c r="G72" s="27" t="s">
        <v>93</v>
      </c>
      <c r="H72" s="27" t="s">
        <v>90</v>
      </c>
      <c r="I72" s="14" t="s">
        <v>16</v>
      </c>
      <c r="J72" s="37">
        <f aca="true" t="shared" si="6" ref="J72:M73">J73</f>
        <v>3020.7</v>
      </c>
      <c r="K72" s="37">
        <f t="shared" si="6"/>
        <v>2286.7999999999997</v>
      </c>
      <c r="L72" s="37">
        <f t="shared" si="6"/>
        <v>2286.7999999999997</v>
      </c>
      <c r="M72" s="37">
        <f t="shared" si="6"/>
        <v>2479.6000000000004</v>
      </c>
      <c r="N72" s="50">
        <f aca="true" t="shared" si="7" ref="N72:N141">M72/L72*100</f>
        <v>108.43099527724334</v>
      </c>
      <c r="O72" s="50">
        <f aca="true" t="shared" si="8" ref="O72:O141">M72-L72</f>
        <v>192.80000000000064</v>
      </c>
    </row>
    <row r="73" spans="1:15" ht="31.5">
      <c r="A73" s="28" t="s">
        <v>90</v>
      </c>
      <c r="B73" s="28" t="s">
        <v>91</v>
      </c>
      <c r="C73" s="28" t="s">
        <v>129</v>
      </c>
      <c r="D73" s="28" t="s">
        <v>109</v>
      </c>
      <c r="E73" s="28" t="s">
        <v>90</v>
      </c>
      <c r="F73" s="28" t="s">
        <v>92</v>
      </c>
      <c r="G73" s="28" t="s">
        <v>93</v>
      </c>
      <c r="H73" s="28" t="s">
        <v>130</v>
      </c>
      <c r="I73" s="15" t="s">
        <v>17</v>
      </c>
      <c r="J73" s="41">
        <f t="shared" si="6"/>
        <v>3020.7</v>
      </c>
      <c r="K73" s="41">
        <f t="shared" si="6"/>
        <v>2286.7999999999997</v>
      </c>
      <c r="L73" s="41">
        <f t="shared" si="6"/>
        <v>2286.7999999999997</v>
      </c>
      <c r="M73" s="41">
        <f t="shared" si="6"/>
        <v>2479.6000000000004</v>
      </c>
      <c r="N73" s="54">
        <f t="shared" si="7"/>
        <v>108.43099527724334</v>
      </c>
      <c r="O73" s="54">
        <f t="shared" si="8"/>
        <v>192.80000000000064</v>
      </c>
    </row>
    <row r="74" spans="1:15" ht="47.25">
      <c r="A74" s="28" t="s">
        <v>90</v>
      </c>
      <c r="B74" s="28" t="s">
        <v>91</v>
      </c>
      <c r="C74" s="28" t="s">
        <v>129</v>
      </c>
      <c r="D74" s="28" t="s">
        <v>109</v>
      </c>
      <c r="E74" s="28" t="s">
        <v>104</v>
      </c>
      <c r="F74" s="28" t="s">
        <v>107</v>
      </c>
      <c r="G74" s="28" t="s">
        <v>93</v>
      </c>
      <c r="H74" s="28" t="s">
        <v>130</v>
      </c>
      <c r="I74" s="15" t="s">
        <v>45</v>
      </c>
      <c r="J74" s="41">
        <f>J76+J77+J78+J79+J75+J80</f>
        <v>3020.7</v>
      </c>
      <c r="K74" s="41">
        <f>K76+K77+K78+K79+K75+K80</f>
        <v>2286.7999999999997</v>
      </c>
      <c r="L74" s="41">
        <f>L76+L77+L78+L79+L75+L80</f>
        <v>2286.7999999999997</v>
      </c>
      <c r="M74" s="41">
        <f>M76+M77+M78+M79+M75+M80</f>
        <v>2479.6000000000004</v>
      </c>
      <c r="N74" s="54">
        <f t="shared" si="7"/>
        <v>108.43099527724334</v>
      </c>
      <c r="O74" s="54">
        <f t="shared" si="8"/>
        <v>192.80000000000064</v>
      </c>
    </row>
    <row r="75" spans="1:15" ht="47.25">
      <c r="A75" s="28" t="s">
        <v>112</v>
      </c>
      <c r="B75" s="28" t="s">
        <v>91</v>
      </c>
      <c r="C75" s="28" t="s">
        <v>129</v>
      </c>
      <c r="D75" s="28" t="s">
        <v>109</v>
      </c>
      <c r="E75" s="28" t="s">
        <v>104</v>
      </c>
      <c r="F75" s="28" t="s">
        <v>107</v>
      </c>
      <c r="G75" s="28" t="s">
        <v>93</v>
      </c>
      <c r="H75" s="28" t="s">
        <v>130</v>
      </c>
      <c r="I75" s="15" t="s">
        <v>45</v>
      </c>
      <c r="J75" s="41">
        <v>281</v>
      </c>
      <c r="K75" s="41">
        <v>120</v>
      </c>
      <c r="L75" s="41">
        <v>120</v>
      </c>
      <c r="M75" s="41">
        <v>130.3</v>
      </c>
      <c r="N75" s="54">
        <f t="shared" si="7"/>
        <v>108.58333333333334</v>
      </c>
      <c r="O75" s="54">
        <f t="shared" si="8"/>
        <v>10.300000000000011</v>
      </c>
    </row>
    <row r="76" spans="1:15" ht="47.25">
      <c r="A76" s="28" t="s">
        <v>123</v>
      </c>
      <c r="B76" s="28" t="s">
        <v>91</v>
      </c>
      <c r="C76" s="28" t="s">
        <v>129</v>
      </c>
      <c r="D76" s="28" t="s">
        <v>109</v>
      </c>
      <c r="E76" s="28" t="s">
        <v>104</v>
      </c>
      <c r="F76" s="28" t="s">
        <v>107</v>
      </c>
      <c r="G76" s="28" t="s">
        <v>125</v>
      </c>
      <c r="H76" s="28" t="s">
        <v>130</v>
      </c>
      <c r="I76" s="15" t="s">
        <v>48</v>
      </c>
      <c r="J76" s="39">
        <v>1500</v>
      </c>
      <c r="K76" s="39">
        <v>1600</v>
      </c>
      <c r="L76" s="39">
        <v>1600</v>
      </c>
      <c r="M76" s="39">
        <v>1762.2</v>
      </c>
      <c r="N76" s="52">
        <f t="shared" si="7"/>
        <v>110.1375</v>
      </c>
      <c r="O76" s="52">
        <f t="shared" si="8"/>
        <v>162.20000000000005</v>
      </c>
    </row>
    <row r="77" spans="1:15" ht="63">
      <c r="A77" s="28" t="s">
        <v>118</v>
      </c>
      <c r="B77" s="28" t="s">
        <v>91</v>
      </c>
      <c r="C77" s="28" t="s">
        <v>129</v>
      </c>
      <c r="D77" s="28" t="s">
        <v>109</v>
      </c>
      <c r="E77" s="28" t="s">
        <v>104</v>
      </c>
      <c r="F77" s="28" t="s">
        <v>107</v>
      </c>
      <c r="G77" s="28" t="s">
        <v>126</v>
      </c>
      <c r="H77" s="28" t="s">
        <v>130</v>
      </c>
      <c r="I77" s="15" t="s">
        <v>49</v>
      </c>
      <c r="J77" s="39">
        <v>360</v>
      </c>
      <c r="K77" s="39">
        <v>113</v>
      </c>
      <c r="L77" s="39">
        <v>113</v>
      </c>
      <c r="M77" s="39">
        <v>117.3</v>
      </c>
      <c r="N77" s="52">
        <f t="shared" si="7"/>
        <v>103.80530973451327</v>
      </c>
      <c r="O77" s="52">
        <f t="shared" si="8"/>
        <v>4.299999999999997</v>
      </c>
    </row>
    <row r="78" spans="1:15" ht="63">
      <c r="A78" s="28" t="s">
        <v>131</v>
      </c>
      <c r="B78" s="28" t="s">
        <v>91</v>
      </c>
      <c r="C78" s="28" t="s">
        <v>129</v>
      </c>
      <c r="D78" s="28" t="s">
        <v>109</v>
      </c>
      <c r="E78" s="28" t="s">
        <v>104</v>
      </c>
      <c r="F78" s="28" t="s">
        <v>107</v>
      </c>
      <c r="G78" s="28" t="s">
        <v>127</v>
      </c>
      <c r="H78" s="28" t="s">
        <v>130</v>
      </c>
      <c r="I78" s="15" t="s">
        <v>50</v>
      </c>
      <c r="J78" s="39">
        <v>500</v>
      </c>
      <c r="K78" s="39">
        <v>3.1</v>
      </c>
      <c r="L78" s="39">
        <v>3.1</v>
      </c>
      <c r="M78" s="39">
        <v>3.1</v>
      </c>
      <c r="N78" s="52">
        <f t="shared" si="7"/>
        <v>100</v>
      </c>
      <c r="O78" s="52">
        <f t="shared" si="8"/>
        <v>0</v>
      </c>
    </row>
    <row r="79" spans="1:15" ht="78.75">
      <c r="A79" s="28" t="s">
        <v>132</v>
      </c>
      <c r="B79" s="28" t="s">
        <v>91</v>
      </c>
      <c r="C79" s="28" t="s">
        <v>129</v>
      </c>
      <c r="D79" s="28" t="s">
        <v>109</v>
      </c>
      <c r="E79" s="28" t="s">
        <v>104</v>
      </c>
      <c r="F79" s="28" t="s">
        <v>107</v>
      </c>
      <c r="G79" s="28" t="s">
        <v>133</v>
      </c>
      <c r="H79" s="28" t="s">
        <v>130</v>
      </c>
      <c r="I79" s="15" t="s">
        <v>51</v>
      </c>
      <c r="J79" s="39">
        <v>379.7</v>
      </c>
      <c r="K79" s="39">
        <v>355.7</v>
      </c>
      <c r="L79" s="39">
        <v>355.7</v>
      </c>
      <c r="M79" s="39">
        <v>357.8</v>
      </c>
      <c r="N79" s="52">
        <f t="shared" si="7"/>
        <v>100.59038515603037</v>
      </c>
      <c r="O79" s="52">
        <f t="shared" si="8"/>
        <v>2.1000000000000227</v>
      </c>
    </row>
    <row r="80" spans="1:15" ht="78.75">
      <c r="A80" s="28" t="s">
        <v>114</v>
      </c>
      <c r="B80" s="28" t="s">
        <v>91</v>
      </c>
      <c r="C80" s="28" t="s">
        <v>129</v>
      </c>
      <c r="D80" s="28" t="s">
        <v>109</v>
      </c>
      <c r="E80" s="28" t="s">
        <v>104</v>
      </c>
      <c r="F80" s="28" t="s">
        <v>107</v>
      </c>
      <c r="G80" s="28" t="s">
        <v>229</v>
      </c>
      <c r="H80" s="28" t="s">
        <v>130</v>
      </c>
      <c r="I80" s="15" t="s">
        <v>230</v>
      </c>
      <c r="J80" s="39">
        <v>0</v>
      </c>
      <c r="K80" s="39">
        <v>95</v>
      </c>
      <c r="L80" s="39">
        <v>95</v>
      </c>
      <c r="M80" s="39">
        <v>108.9</v>
      </c>
      <c r="N80" s="52">
        <f t="shared" si="7"/>
        <v>114.63157894736841</v>
      </c>
      <c r="O80" s="52">
        <f t="shared" si="8"/>
        <v>13.900000000000006</v>
      </c>
    </row>
    <row r="81" spans="1:15" ht="31.5">
      <c r="A81" s="27" t="s">
        <v>90</v>
      </c>
      <c r="B81" s="27" t="s">
        <v>91</v>
      </c>
      <c r="C81" s="27" t="s">
        <v>134</v>
      </c>
      <c r="D81" s="27" t="s">
        <v>92</v>
      </c>
      <c r="E81" s="27" t="s">
        <v>90</v>
      </c>
      <c r="F81" s="27" t="s">
        <v>92</v>
      </c>
      <c r="G81" s="27" t="s">
        <v>93</v>
      </c>
      <c r="H81" s="27" t="s">
        <v>90</v>
      </c>
      <c r="I81" s="14" t="s">
        <v>26</v>
      </c>
      <c r="J81" s="42">
        <f>J82+J88</f>
        <v>64587.4</v>
      </c>
      <c r="K81" s="42">
        <f>K82+K88</f>
        <v>64837.4</v>
      </c>
      <c r="L81" s="42">
        <f>L82+L88</f>
        <v>64837.4</v>
      </c>
      <c r="M81" s="42">
        <f>M82+M88</f>
        <v>62170.5</v>
      </c>
      <c r="N81" s="55">
        <f t="shared" si="7"/>
        <v>95.88678756396772</v>
      </c>
      <c r="O81" s="55">
        <f t="shared" si="8"/>
        <v>-2666.9000000000015</v>
      </c>
    </row>
    <row r="82" spans="1:15" ht="94.5">
      <c r="A82" s="28" t="s">
        <v>90</v>
      </c>
      <c r="B82" s="28" t="s">
        <v>91</v>
      </c>
      <c r="C82" s="28" t="s">
        <v>134</v>
      </c>
      <c r="D82" s="28" t="s">
        <v>99</v>
      </c>
      <c r="E82" s="28" t="s">
        <v>90</v>
      </c>
      <c r="F82" s="28" t="s">
        <v>92</v>
      </c>
      <c r="G82" s="28" t="s">
        <v>93</v>
      </c>
      <c r="H82" s="28" t="s">
        <v>90</v>
      </c>
      <c r="I82" s="7" t="s">
        <v>196</v>
      </c>
      <c r="J82" s="39">
        <f>J83</f>
        <v>64087.4</v>
      </c>
      <c r="K82" s="39">
        <f>K83</f>
        <v>64087.4</v>
      </c>
      <c r="L82" s="39">
        <f>L83</f>
        <v>64087.4</v>
      </c>
      <c r="M82" s="39">
        <f>M83+M86</f>
        <v>61419.5</v>
      </c>
      <c r="N82" s="52">
        <f t="shared" si="7"/>
        <v>95.83709122229955</v>
      </c>
      <c r="O82" s="52">
        <f t="shared" si="8"/>
        <v>-2667.9000000000015</v>
      </c>
    </row>
    <row r="83" spans="1:15" ht="110.25">
      <c r="A83" s="28" t="s">
        <v>90</v>
      </c>
      <c r="B83" s="28" t="s">
        <v>91</v>
      </c>
      <c r="C83" s="28" t="s">
        <v>134</v>
      </c>
      <c r="D83" s="28" t="s">
        <v>99</v>
      </c>
      <c r="E83" s="28" t="s">
        <v>103</v>
      </c>
      <c r="F83" s="28" t="s">
        <v>107</v>
      </c>
      <c r="G83" s="28" t="s">
        <v>93</v>
      </c>
      <c r="H83" s="28" t="s">
        <v>135</v>
      </c>
      <c r="I83" s="18" t="s">
        <v>197</v>
      </c>
      <c r="J83" s="39">
        <f>J85</f>
        <v>64087.4</v>
      </c>
      <c r="K83" s="39">
        <f>K85</f>
        <v>64087.4</v>
      </c>
      <c r="L83" s="39">
        <f>L85</f>
        <v>64087.4</v>
      </c>
      <c r="M83" s="39">
        <f>M84+M85</f>
        <v>61416</v>
      </c>
      <c r="N83" s="52">
        <f t="shared" si="7"/>
        <v>95.83162993037632</v>
      </c>
      <c r="O83" s="52">
        <f t="shared" si="8"/>
        <v>-2671.4000000000015</v>
      </c>
    </row>
    <row r="84" spans="1:15" ht="110.25">
      <c r="A84" s="28" t="s">
        <v>148</v>
      </c>
      <c r="B84" s="28" t="s">
        <v>91</v>
      </c>
      <c r="C84" s="28" t="s">
        <v>134</v>
      </c>
      <c r="D84" s="28" t="s">
        <v>99</v>
      </c>
      <c r="E84" s="28" t="s">
        <v>136</v>
      </c>
      <c r="F84" s="28" t="s">
        <v>107</v>
      </c>
      <c r="G84" s="28" t="s">
        <v>93</v>
      </c>
      <c r="H84" s="28" t="s">
        <v>135</v>
      </c>
      <c r="I84" s="18" t="s">
        <v>198</v>
      </c>
      <c r="J84" s="39">
        <v>0</v>
      </c>
      <c r="K84" s="39">
        <v>0</v>
      </c>
      <c r="L84" s="39">
        <v>0</v>
      </c>
      <c r="M84" s="39">
        <v>145.5</v>
      </c>
      <c r="N84" s="52" t="s">
        <v>290</v>
      </c>
      <c r="O84" s="52">
        <f t="shared" si="8"/>
        <v>145.5</v>
      </c>
    </row>
    <row r="85" spans="1:15" ht="110.25">
      <c r="A85" s="28" t="s">
        <v>118</v>
      </c>
      <c r="B85" s="28" t="s">
        <v>91</v>
      </c>
      <c r="C85" s="28" t="s">
        <v>134</v>
      </c>
      <c r="D85" s="28" t="s">
        <v>99</v>
      </c>
      <c r="E85" s="28" t="s">
        <v>136</v>
      </c>
      <c r="F85" s="28" t="s">
        <v>107</v>
      </c>
      <c r="G85" s="28" t="s">
        <v>93</v>
      </c>
      <c r="H85" s="28" t="s">
        <v>135</v>
      </c>
      <c r="I85" s="18" t="s">
        <v>198</v>
      </c>
      <c r="J85" s="39">
        <v>64087.4</v>
      </c>
      <c r="K85" s="39">
        <v>64087.4</v>
      </c>
      <c r="L85" s="39">
        <v>64087.4</v>
      </c>
      <c r="M85" s="39">
        <v>61270.5</v>
      </c>
      <c r="N85" s="52">
        <f t="shared" si="7"/>
        <v>95.60459622328258</v>
      </c>
      <c r="O85" s="52">
        <f t="shared" si="8"/>
        <v>-2816.9000000000015</v>
      </c>
    </row>
    <row r="86" spans="1:15" ht="110.25">
      <c r="A86" s="28" t="s">
        <v>90</v>
      </c>
      <c r="B86" s="28" t="s">
        <v>91</v>
      </c>
      <c r="C86" s="28" t="s">
        <v>134</v>
      </c>
      <c r="D86" s="28" t="s">
        <v>99</v>
      </c>
      <c r="E86" s="28" t="s">
        <v>103</v>
      </c>
      <c r="F86" s="28" t="s">
        <v>107</v>
      </c>
      <c r="G86" s="28" t="s">
        <v>93</v>
      </c>
      <c r="H86" s="28" t="s">
        <v>281</v>
      </c>
      <c r="I86" s="18" t="s">
        <v>282</v>
      </c>
      <c r="J86" s="39">
        <f>J87</f>
        <v>0</v>
      </c>
      <c r="K86" s="39">
        <f>K87</f>
        <v>0</v>
      </c>
      <c r="L86" s="39">
        <f>L87</f>
        <v>0</v>
      </c>
      <c r="M86" s="39">
        <f>M87</f>
        <v>3.5</v>
      </c>
      <c r="N86" s="52" t="s">
        <v>290</v>
      </c>
      <c r="O86" s="52">
        <f t="shared" si="8"/>
        <v>3.5</v>
      </c>
    </row>
    <row r="87" spans="1:15" ht="110.25">
      <c r="A87" s="28" t="s">
        <v>150</v>
      </c>
      <c r="B87" s="28" t="s">
        <v>91</v>
      </c>
      <c r="C87" s="28" t="s">
        <v>134</v>
      </c>
      <c r="D87" s="28" t="s">
        <v>99</v>
      </c>
      <c r="E87" s="28" t="s">
        <v>136</v>
      </c>
      <c r="F87" s="28" t="s">
        <v>107</v>
      </c>
      <c r="G87" s="28" t="s">
        <v>93</v>
      </c>
      <c r="H87" s="28" t="s">
        <v>281</v>
      </c>
      <c r="I87" s="18" t="s">
        <v>283</v>
      </c>
      <c r="J87" s="39">
        <v>0</v>
      </c>
      <c r="K87" s="39">
        <v>0</v>
      </c>
      <c r="L87" s="39">
        <v>0</v>
      </c>
      <c r="M87" s="39">
        <v>3.5</v>
      </c>
      <c r="N87" s="52" t="s">
        <v>290</v>
      </c>
      <c r="O87" s="52">
        <f t="shared" si="8"/>
        <v>3.5</v>
      </c>
    </row>
    <row r="88" spans="1:15" ht="63">
      <c r="A88" s="28" t="s">
        <v>90</v>
      </c>
      <c r="B88" s="28" t="s">
        <v>91</v>
      </c>
      <c r="C88" s="28" t="s">
        <v>134</v>
      </c>
      <c r="D88" s="28" t="s">
        <v>106</v>
      </c>
      <c r="E88" s="28" t="s">
        <v>90</v>
      </c>
      <c r="F88" s="28" t="s">
        <v>92</v>
      </c>
      <c r="G88" s="28" t="s">
        <v>93</v>
      </c>
      <c r="H88" s="28" t="s">
        <v>137</v>
      </c>
      <c r="I88" s="18" t="s">
        <v>200</v>
      </c>
      <c r="J88" s="39">
        <f aca="true" t="shared" si="9" ref="J88:M89">J89</f>
        <v>500</v>
      </c>
      <c r="K88" s="39">
        <f t="shared" si="9"/>
        <v>750</v>
      </c>
      <c r="L88" s="39">
        <f t="shared" si="9"/>
        <v>750</v>
      </c>
      <c r="M88" s="39">
        <f t="shared" si="9"/>
        <v>751</v>
      </c>
      <c r="N88" s="52">
        <f t="shared" si="7"/>
        <v>100.13333333333334</v>
      </c>
      <c r="O88" s="52">
        <f t="shared" si="8"/>
        <v>1</v>
      </c>
    </row>
    <row r="89" spans="1:15" ht="47.25">
      <c r="A89" s="28" t="s">
        <v>90</v>
      </c>
      <c r="B89" s="28" t="s">
        <v>91</v>
      </c>
      <c r="C89" s="28" t="s">
        <v>134</v>
      </c>
      <c r="D89" s="28" t="s">
        <v>106</v>
      </c>
      <c r="E89" s="28" t="s">
        <v>97</v>
      </c>
      <c r="F89" s="28" t="s">
        <v>92</v>
      </c>
      <c r="G89" s="28" t="s">
        <v>93</v>
      </c>
      <c r="H89" s="28" t="s">
        <v>137</v>
      </c>
      <c r="I89" s="18" t="s">
        <v>55</v>
      </c>
      <c r="J89" s="39">
        <f t="shared" si="9"/>
        <v>500</v>
      </c>
      <c r="K89" s="39">
        <f t="shared" si="9"/>
        <v>750</v>
      </c>
      <c r="L89" s="39">
        <f t="shared" si="9"/>
        <v>750</v>
      </c>
      <c r="M89" s="39">
        <f t="shared" si="9"/>
        <v>751</v>
      </c>
      <c r="N89" s="52">
        <f t="shared" si="7"/>
        <v>100.13333333333334</v>
      </c>
      <c r="O89" s="52">
        <f t="shared" si="8"/>
        <v>1</v>
      </c>
    </row>
    <row r="90" spans="1:15" ht="63">
      <c r="A90" s="28" t="s">
        <v>118</v>
      </c>
      <c r="B90" s="28" t="s">
        <v>91</v>
      </c>
      <c r="C90" s="28" t="s">
        <v>134</v>
      </c>
      <c r="D90" s="28" t="s">
        <v>106</v>
      </c>
      <c r="E90" s="28" t="s">
        <v>98</v>
      </c>
      <c r="F90" s="28" t="s">
        <v>107</v>
      </c>
      <c r="G90" s="28" t="s">
        <v>93</v>
      </c>
      <c r="H90" s="28" t="s">
        <v>137</v>
      </c>
      <c r="I90" s="18" t="s">
        <v>56</v>
      </c>
      <c r="J90" s="39">
        <v>500</v>
      </c>
      <c r="K90" s="39">
        <v>750</v>
      </c>
      <c r="L90" s="39">
        <v>750</v>
      </c>
      <c r="M90" s="39">
        <v>751</v>
      </c>
      <c r="N90" s="52">
        <f t="shared" si="7"/>
        <v>100.13333333333334</v>
      </c>
      <c r="O90" s="52">
        <f t="shared" si="8"/>
        <v>1</v>
      </c>
    </row>
    <row r="91" spans="1:15" s="3" customFormat="1" ht="31.5">
      <c r="A91" s="27" t="s">
        <v>90</v>
      </c>
      <c r="B91" s="27" t="s">
        <v>91</v>
      </c>
      <c r="C91" s="27" t="s">
        <v>138</v>
      </c>
      <c r="D91" s="27" t="s">
        <v>92</v>
      </c>
      <c r="E91" s="27" t="s">
        <v>90</v>
      </c>
      <c r="F91" s="27" t="s">
        <v>92</v>
      </c>
      <c r="G91" s="27" t="s">
        <v>93</v>
      </c>
      <c r="H91" s="27" t="s">
        <v>90</v>
      </c>
      <c r="I91" s="14" t="s">
        <v>18</v>
      </c>
      <c r="J91" s="42">
        <f>J92+J95+J98+J101+J104+J111+J114+J117+J120</f>
        <v>29386</v>
      </c>
      <c r="K91" s="42">
        <f>K92+K95+K98+K101+K104+K111+K114+K117+K120</f>
        <v>49591.7</v>
      </c>
      <c r="L91" s="42">
        <f>L92+L95+L98+L101+L104+L111+L114+L117+L120</f>
        <v>49591.7</v>
      </c>
      <c r="M91" s="42">
        <f>M92+M95+M98+M101+M104+M111+M114+M117+M120</f>
        <v>54672.2</v>
      </c>
      <c r="N91" s="55">
        <f t="shared" si="7"/>
        <v>110.2446578762172</v>
      </c>
      <c r="O91" s="55">
        <f t="shared" si="8"/>
        <v>5080.5</v>
      </c>
    </row>
    <row r="92" spans="1:15" ht="31.5">
      <c r="A92" s="28" t="s">
        <v>90</v>
      </c>
      <c r="B92" s="28" t="s">
        <v>91</v>
      </c>
      <c r="C92" s="28" t="s">
        <v>138</v>
      </c>
      <c r="D92" s="28" t="s">
        <v>109</v>
      </c>
      <c r="E92" s="28" t="s">
        <v>90</v>
      </c>
      <c r="F92" s="28" t="s">
        <v>92</v>
      </c>
      <c r="G92" s="28" t="s">
        <v>93</v>
      </c>
      <c r="H92" s="28" t="s">
        <v>111</v>
      </c>
      <c r="I92" s="15" t="s">
        <v>19</v>
      </c>
      <c r="J92" s="39">
        <f>J93+J94</f>
        <v>560</v>
      </c>
      <c r="K92" s="39">
        <f>K93+K94</f>
        <v>422.2</v>
      </c>
      <c r="L92" s="39">
        <f>L93+L94</f>
        <v>422.2</v>
      </c>
      <c r="M92" s="39">
        <f>M93+M94</f>
        <v>381.1</v>
      </c>
      <c r="N92" s="52">
        <f t="shared" si="7"/>
        <v>90.26527711984842</v>
      </c>
      <c r="O92" s="52">
        <f t="shared" si="8"/>
        <v>-41.099999999999966</v>
      </c>
    </row>
    <row r="93" spans="1:15" ht="141.75">
      <c r="A93" s="28" t="s">
        <v>95</v>
      </c>
      <c r="B93" s="28" t="s">
        <v>91</v>
      </c>
      <c r="C93" s="28" t="s">
        <v>138</v>
      </c>
      <c r="D93" s="28" t="s">
        <v>109</v>
      </c>
      <c r="E93" s="28" t="s">
        <v>97</v>
      </c>
      <c r="F93" s="28" t="s">
        <v>94</v>
      </c>
      <c r="G93" s="28" t="s">
        <v>93</v>
      </c>
      <c r="H93" s="28" t="s">
        <v>111</v>
      </c>
      <c r="I93" s="17" t="s">
        <v>201</v>
      </c>
      <c r="J93" s="39">
        <v>480</v>
      </c>
      <c r="K93" s="39">
        <v>381.3</v>
      </c>
      <c r="L93" s="39">
        <v>381.3</v>
      </c>
      <c r="M93" s="39">
        <v>336.3</v>
      </c>
      <c r="N93" s="52">
        <f t="shared" si="7"/>
        <v>88.19826907946499</v>
      </c>
      <c r="O93" s="52">
        <f t="shared" si="8"/>
        <v>-45</v>
      </c>
    </row>
    <row r="94" spans="1:15" ht="63">
      <c r="A94" s="28" t="s">
        <v>95</v>
      </c>
      <c r="B94" s="28" t="s">
        <v>91</v>
      </c>
      <c r="C94" s="28" t="s">
        <v>138</v>
      </c>
      <c r="D94" s="28" t="s">
        <v>109</v>
      </c>
      <c r="E94" s="28" t="s">
        <v>103</v>
      </c>
      <c r="F94" s="28" t="s">
        <v>94</v>
      </c>
      <c r="G94" s="28" t="s">
        <v>93</v>
      </c>
      <c r="H94" s="28" t="s">
        <v>111</v>
      </c>
      <c r="I94" s="15" t="s">
        <v>30</v>
      </c>
      <c r="J94" s="39">
        <v>80</v>
      </c>
      <c r="K94" s="39">
        <v>40.9</v>
      </c>
      <c r="L94" s="39">
        <v>40.9</v>
      </c>
      <c r="M94" s="39">
        <v>44.8</v>
      </c>
      <c r="N94" s="52">
        <f t="shared" si="7"/>
        <v>109.53545232273838</v>
      </c>
      <c r="O94" s="52">
        <f t="shared" si="8"/>
        <v>3.8999999999999986</v>
      </c>
    </row>
    <row r="95" spans="1:15" ht="78.75">
      <c r="A95" s="28" t="s">
        <v>90</v>
      </c>
      <c r="B95" s="28" t="s">
        <v>91</v>
      </c>
      <c r="C95" s="28" t="s">
        <v>138</v>
      </c>
      <c r="D95" s="28" t="s">
        <v>106</v>
      </c>
      <c r="E95" s="28" t="s">
        <v>90</v>
      </c>
      <c r="F95" s="28" t="s">
        <v>94</v>
      </c>
      <c r="G95" s="28" t="s">
        <v>93</v>
      </c>
      <c r="H95" s="28" t="s">
        <v>111</v>
      </c>
      <c r="I95" s="15" t="s">
        <v>20</v>
      </c>
      <c r="J95" s="39">
        <f>J96+J97</f>
        <v>366</v>
      </c>
      <c r="K95" s="39">
        <f>K96+K97</f>
        <v>42.1</v>
      </c>
      <c r="L95" s="39">
        <f>L96+L97</f>
        <v>42.1</v>
      </c>
      <c r="M95" s="39">
        <f>M96+M97</f>
        <v>136.2</v>
      </c>
      <c r="N95" s="52">
        <f t="shared" si="7"/>
        <v>323.51543942992873</v>
      </c>
      <c r="O95" s="52">
        <f t="shared" si="8"/>
        <v>94.1</v>
      </c>
    </row>
    <row r="96" spans="1:15" ht="78.75">
      <c r="A96" s="28" t="s">
        <v>95</v>
      </c>
      <c r="B96" s="28" t="s">
        <v>91</v>
      </c>
      <c r="C96" s="28" t="s">
        <v>138</v>
      </c>
      <c r="D96" s="28" t="s">
        <v>106</v>
      </c>
      <c r="E96" s="28" t="s">
        <v>90</v>
      </c>
      <c r="F96" s="28" t="s">
        <v>94</v>
      </c>
      <c r="G96" s="28" t="s">
        <v>93</v>
      </c>
      <c r="H96" s="28" t="s">
        <v>111</v>
      </c>
      <c r="I96" s="15" t="s">
        <v>20</v>
      </c>
      <c r="J96" s="39">
        <v>170</v>
      </c>
      <c r="K96" s="39">
        <v>42.1</v>
      </c>
      <c r="L96" s="39">
        <v>42.1</v>
      </c>
      <c r="M96" s="39">
        <v>111.8</v>
      </c>
      <c r="N96" s="52">
        <f t="shared" si="7"/>
        <v>265.5581947743468</v>
      </c>
      <c r="O96" s="52">
        <f t="shared" si="8"/>
        <v>69.69999999999999</v>
      </c>
    </row>
    <row r="97" spans="1:15" ht="78.75">
      <c r="A97" s="28" t="s">
        <v>112</v>
      </c>
      <c r="B97" s="28" t="s">
        <v>91</v>
      </c>
      <c r="C97" s="28" t="s">
        <v>138</v>
      </c>
      <c r="D97" s="28" t="s">
        <v>106</v>
      </c>
      <c r="E97" s="28" t="s">
        <v>90</v>
      </c>
      <c r="F97" s="28" t="s">
        <v>94</v>
      </c>
      <c r="G97" s="28" t="s">
        <v>93</v>
      </c>
      <c r="H97" s="28" t="s">
        <v>111</v>
      </c>
      <c r="I97" s="15" t="s">
        <v>20</v>
      </c>
      <c r="J97" s="39">
        <v>196</v>
      </c>
      <c r="K97" s="39">
        <v>0</v>
      </c>
      <c r="L97" s="39">
        <v>0</v>
      </c>
      <c r="M97" s="39">
        <v>24.4</v>
      </c>
      <c r="N97" s="52" t="s">
        <v>290</v>
      </c>
      <c r="O97" s="52">
        <f t="shared" si="8"/>
        <v>24.4</v>
      </c>
    </row>
    <row r="98" spans="1:15" ht="78.75">
      <c r="A98" s="28" t="s">
        <v>90</v>
      </c>
      <c r="B98" s="28" t="s">
        <v>91</v>
      </c>
      <c r="C98" s="28" t="s">
        <v>138</v>
      </c>
      <c r="D98" s="28" t="s">
        <v>108</v>
      </c>
      <c r="E98" s="28" t="s">
        <v>90</v>
      </c>
      <c r="F98" s="28" t="s">
        <v>94</v>
      </c>
      <c r="G98" s="28" t="s">
        <v>93</v>
      </c>
      <c r="H98" s="28" t="s">
        <v>111</v>
      </c>
      <c r="I98" s="15" t="s">
        <v>46</v>
      </c>
      <c r="J98" s="39">
        <f>J99+J100</f>
        <v>107</v>
      </c>
      <c r="K98" s="39">
        <f>K99+K100</f>
        <v>197.8</v>
      </c>
      <c r="L98" s="39">
        <f>L99+L100</f>
        <v>197.8</v>
      </c>
      <c r="M98" s="39">
        <f>M99+M100</f>
        <v>218.5</v>
      </c>
      <c r="N98" s="52">
        <f t="shared" si="7"/>
        <v>110.46511627906976</v>
      </c>
      <c r="O98" s="52">
        <f t="shared" si="8"/>
        <v>20.69999999999999</v>
      </c>
    </row>
    <row r="99" spans="1:15" ht="78.75">
      <c r="A99" s="28" t="s">
        <v>139</v>
      </c>
      <c r="B99" s="28" t="s">
        <v>91</v>
      </c>
      <c r="C99" s="28" t="s">
        <v>138</v>
      </c>
      <c r="D99" s="28" t="s">
        <v>108</v>
      </c>
      <c r="E99" s="28" t="s">
        <v>90</v>
      </c>
      <c r="F99" s="28" t="s">
        <v>94</v>
      </c>
      <c r="G99" s="28" t="s">
        <v>93</v>
      </c>
      <c r="H99" s="28" t="s">
        <v>111</v>
      </c>
      <c r="I99" s="15" t="s">
        <v>46</v>
      </c>
      <c r="J99" s="39">
        <v>0</v>
      </c>
      <c r="K99" s="39">
        <v>10</v>
      </c>
      <c r="L99" s="39">
        <v>10</v>
      </c>
      <c r="M99" s="39">
        <v>16</v>
      </c>
      <c r="N99" s="52">
        <f t="shared" si="7"/>
        <v>160</v>
      </c>
      <c r="O99" s="52">
        <f t="shared" si="8"/>
        <v>6</v>
      </c>
    </row>
    <row r="100" spans="1:15" ht="78.75">
      <c r="A100" s="28" t="s">
        <v>112</v>
      </c>
      <c r="B100" s="28" t="s">
        <v>91</v>
      </c>
      <c r="C100" s="28" t="s">
        <v>138</v>
      </c>
      <c r="D100" s="28" t="s">
        <v>108</v>
      </c>
      <c r="E100" s="28" t="s">
        <v>90</v>
      </c>
      <c r="F100" s="28" t="s">
        <v>94</v>
      </c>
      <c r="G100" s="28" t="s">
        <v>93</v>
      </c>
      <c r="H100" s="28" t="s">
        <v>111</v>
      </c>
      <c r="I100" s="15" t="s">
        <v>46</v>
      </c>
      <c r="J100" s="39">
        <v>107</v>
      </c>
      <c r="K100" s="39">
        <v>187.8</v>
      </c>
      <c r="L100" s="39">
        <v>187.8</v>
      </c>
      <c r="M100" s="39">
        <v>202.5</v>
      </c>
      <c r="N100" s="52">
        <f t="shared" si="7"/>
        <v>107.82747603833865</v>
      </c>
      <c r="O100" s="52">
        <f t="shared" si="8"/>
        <v>14.699999999999989</v>
      </c>
    </row>
    <row r="101" spans="1:15" ht="31.5">
      <c r="A101" s="28" t="s">
        <v>90</v>
      </c>
      <c r="B101" s="28" t="s">
        <v>91</v>
      </c>
      <c r="C101" s="28" t="s">
        <v>138</v>
      </c>
      <c r="D101" s="28" t="s">
        <v>244</v>
      </c>
      <c r="E101" s="28" t="s">
        <v>90</v>
      </c>
      <c r="F101" s="28" t="s">
        <v>92</v>
      </c>
      <c r="G101" s="28" t="s">
        <v>93</v>
      </c>
      <c r="H101" s="28" t="s">
        <v>111</v>
      </c>
      <c r="I101" s="15" t="s">
        <v>245</v>
      </c>
      <c r="J101" s="39">
        <f>J102+J103</f>
        <v>0</v>
      </c>
      <c r="K101" s="39">
        <f>K102+K103</f>
        <v>234.70000000000002</v>
      </c>
      <c r="L101" s="39">
        <f>L102+L103</f>
        <v>234.70000000000002</v>
      </c>
      <c r="M101" s="39">
        <f>M102+M103</f>
        <v>211.9</v>
      </c>
      <c r="N101" s="52">
        <f t="shared" si="7"/>
        <v>90.28547081380486</v>
      </c>
      <c r="O101" s="52">
        <f t="shared" si="8"/>
        <v>-22.80000000000001</v>
      </c>
    </row>
    <row r="102" spans="1:15" ht="63">
      <c r="A102" s="28" t="s">
        <v>150</v>
      </c>
      <c r="B102" s="28" t="s">
        <v>91</v>
      </c>
      <c r="C102" s="28" t="s">
        <v>138</v>
      </c>
      <c r="D102" s="28" t="s">
        <v>244</v>
      </c>
      <c r="E102" s="28" t="s">
        <v>104</v>
      </c>
      <c r="F102" s="28" t="s">
        <v>107</v>
      </c>
      <c r="G102" s="28" t="s">
        <v>93</v>
      </c>
      <c r="H102" s="28" t="s">
        <v>111</v>
      </c>
      <c r="I102" s="15" t="s">
        <v>246</v>
      </c>
      <c r="J102" s="39">
        <v>0</v>
      </c>
      <c r="K102" s="39">
        <v>136.3</v>
      </c>
      <c r="L102" s="39">
        <v>136.3</v>
      </c>
      <c r="M102" s="39">
        <v>113.5</v>
      </c>
      <c r="N102" s="52">
        <f t="shared" si="7"/>
        <v>83.27219369038885</v>
      </c>
      <c r="O102" s="52">
        <f t="shared" si="8"/>
        <v>-22.80000000000001</v>
      </c>
    </row>
    <row r="103" spans="1:15" ht="63">
      <c r="A103" s="28" t="s">
        <v>185</v>
      </c>
      <c r="B103" s="28" t="s">
        <v>91</v>
      </c>
      <c r="C103" s="28" t="s">
        <v>138</v>
      </c>
      <c r="D103" s="28" t="s">
        <v>244</v>
      </c>
      <c r="E103" s="28" t="s">
        <v>104</v>
      </c>
      <c r="F103" s="28" t="s">
        <v>107</v>
      </c>
      <c r="G103" s="28" t="s">
        <v>93</v>
      </c>
      <c r="H103" s="28" t="s">
        <v>111</v>
      </c>
      <c r="I103" s="15" t="s">
        <v>246</v>
      </c>
      <c r="J103" s="39">
        <v>0</v>
      </c>
      <c r="K103" s="39">
        <v>98.4</v>
      </c>
      <c r="L103" s="39">
        <v>98.4</v>
      </c>
      <c r="M103" s="39">
        <v>98.4</v>
      </c>
      <c r="N103" s="52">
        <f t="shared" si="7"/>
        <v>100</v>
      </c>
      <c r="O103" s="52">
        <f t="shared" si="8"/>
        <v>0</v>
      </c>
    </row>
    <row r="104" spans="1:15" ht="110.25">
      <c r="A104" s="28" t="s">
        <v>90</v>
      </c>
      <c r="B104" s="28" t="s">
        <v>91</v>
      </c>
      <c r="C104" s="28" t="s">
        <v>138</v>
      </c>
      <c r="D104" s="28" t="s">
        <v>179</v>
      </c>
      <c r="E104" s="28" t="s">
        <v>90</v>
      </c>
      <c r="F104" s="28" t="s">
        <v>94</v>
      </c>
      <c r="G104" s="28" t="s">
        <v>93</v>
      </c>
      <c r="H104" s="28" t="s">
        <v>111</v>
      </c>
      <c r="I104" s="17" t="s">
        <v>180</v>
      </c>
      <c r="J104" s="39">
        <f>J105+J110</f>
        <v>119</v>
      </c>
      <c r="K104" s="39">
        <f>K105+K110</f>
        <v>49.5</v>
      </c>
      <c r="L104" s="39">
        <f>L105+L110</f>
        <v>49.5</v>
      </c>
      <c r="M104" s="39">
        <f>M105+M109+M110</f>
        <v>-48.9</v>
      </c>
      <c r="N104" s="52">
        <f t="shared" si="7"/>
        <v>-98.78787878787878</v>
      </c>
      <c r="O104" s="52">
        <f t="shared" si="8"/>
        <v>-98.4</v>
      </c>
    </row>
    <row r="105" spans="1:15" ht="47.25">
      <c r="A105" s="28" t="s">
        <v>90</v>
      </c>
      <c r="B105" s="28" t="s">
        <v>91</v>
      </c>
      <c r="C105" s="28" t="s">
        <v>138</v>
      </c>
      <c r="D105" s="28" t="s">
        <v>179</v>
      </c>
      <c r="E105" s="28" t="s">
        <v>103</v>
      </c>
      <c r="F105" s="28" t="s">
        <v>94</v>
      </c>
      <c r="G105" s="28" t="s">
        <v>93</v>
      </c>
      <c r="H105" s="28" t="s">
        <v>111</v>
      </c>
      <c r="I105" s="15" t="s">
        <v>181</v>
      </c>
      <c r="J105" s="39">
        <f>J106+J107+J108</f>
        <v>40</v>
      </c>
      <c r="K105" s="39">
        <f>K106+K107+K108</f>
        <v>30.799999999999997</v>
      </c>
      <c r="L105" s="39">
        <f>L106+L107+L108</f>
        <v>30.799999999999997</v>
      </c>
      <c r="M105" s="39">
        <f>M106+M107+M108</f>
        <v>22</v>
      </c>
      <c r="N105" s="52">
        <f t="shared" si="7"/>
        <v>71.42857142857143</v>
      </c>
      <c r="O105" s="52">
        <f t="shared" si="8"/>
        <v>-8.799999999999997</v>
      </c>
    </row>
    <row r="106" spans="1:15" ht="47.25">
      <c r="A106" s="28" t="s">
        <v>188</v>
      </c>
      <c r="B106" s="28" t="s">
        <v>91</v>
      </c>
      <c r="C106" s="28" t="s">
        <v>138</v>
      </c>
      <c r="D106" s="28" t="s">
        <v>179</v>
      </c>
      <c r="E106" s="28" t="s">
        <v>103</v>
      </c>
      <c r="F106" s="28" t="s">
        <v>94</v>
      </c>
      <c r="G106" s="28" t="s">
        <v>93</v>
      </c>
      <c r="H106" s="28" t="s">
        <v>111</v>
      </c>
      <c r="I106" s="15" t="s">
        <v>181</v>
      </c>
      <c r="J106" s="39">
        <v>0</v>
      </c>
      <c r="K106" s="39">
        <v>26.4</v>
      </c>
      <c r="L106" s="39">
        <v>26.4</v>
      </c>
      <c r="M106" s="39">
        <v>22</v>
      </c>
      <c r="N106" s="52">
        <f t="shared" si="7"/>
        <v>83.33333333333334</v>
      </c>
      <c r="O106" s="52">
        <f t="shared" si="8"/>
        <v>-4.399999999999999</v>
      </c>
    </row>
    <row r="107" spans="1:15" ht="47.25">
      <c r="A107" s="28" t="s">
        <v>247</v>
      </c>
      <c r="B107" s="28" t="s">
        <v>91</v>
      </c>
      <c r="C107" s="28" t="s">
        <v>138</v>
      </c>
      <c r="D107" s="28" t="s">
        <v>179</v>
      </c>
      <c r="E107" s="28" t="s">
        <v>103</v>
      </c>
      <c r="F107" s="28" t="s">
        <v>94</v>
      </c>
      <c r="G107" s="28" t="s">
        <v>93</v>
      </c>
      <c r="H107" s="28" t="s">
        <v>111</v>
      </c>
      <c r="I107" s="15" t="s">
        <v>181</v>
      </c>
      <c r="J107" s="39">
        <v>0</v>
      </c>
      <c r="K107" s="39">
        <v>4.4</v>
      </c>
      <c r="L107" s="39">
        <v>4.4</v>
      </c>
      <c r="M107" s="39">
        <v>0</v>
      </c>
      <c r="N107" s="52">
        <f t="shared" si="7"/>
        <v>0</v>
      </c>
      <c r="O107" s="52">
        <f t="shared" si="8"/>
        <v>-4.4</v>
      </c>
    </row>
    <row r="108" spans="1:15" ht="47.25">
      <c r="A108" s="28" t="s">
        <v>277</v>
      </c>
      <c r="B108" s="28" t="s">
        <v>91</v>
      </c>
      <c r="C108" s="28" t="s">
        <v>138</v>
      </c>
      <c r="D108" s="28" t="s">
        <v>179</v>
      </c>
      <c r="E108" s="28" t="s">
        <v>103</v>
      </c>
      <c r="F108" s="28" t="s">
        <v>94</v>
      </c>
      <c r="G108" s="28" t="s">
        <v>93</v>
      </c>
      <c r="H108" s="28" t="s">
        <v>111</v>
      </c>
      <c r="I108" s="15" t="s">
        <v>181</v>
      </c>
      <c r="J108" s="39">
        <v>40</v>
      </c>
      <c r="K108" s="39">
        <v>0</v>
      </c>
      <c r="L108" s="39">
        <v>0</v>
      </c>
      <c r="M108" s="39">
        <v>0</v>
      </c>
      <c r="N108" s="52" t="s">
        <v>290</v>
      </c>
      <c r="O108" s="52">
        <f>M108-L108</f>
        <v>0</v>
      </c>
    </row>
    <row r="109" spans="1:15" ht="47.25">
      <c r="A109" s="28" t="s">
        <v>188</v>
      </c>
      <c r="B109" s="28" t="s">
        <v>91</v>
      </c>
      <c r="C109" s="28" t="s">
        <v>138</v>
      </c>
      <c r="D109" s="28" t="s">
        <v>179</v>
      </c>
      <c r="E109" s="28" t="s">
        <v>236</v>
      </c>
      <c r="F109" s="28" t="s">
        <v>94</v>
      </c>
      <c r="G109" s="28" t="s">
        <v>93</v>
      </c>
      <c r="H109" s="28" t="s">
        <v>111</v>
      </c>
      <c r="I109" s="15" t="s">
        <v>284</v>
      </c>
      <c r="J109" s="39">
        <v>0</v>
      </c>
      <c r="K109" s="39">
        <v>0</v>
      </c>
      <c r="L109" s="39">
        <v>0</v>
      </c>
      <c r="M109" s="39">
        <v>-100</v>
      </c>
      <c r="N109" s="52" t="s">
        <v>290</v>
      </c>
      <c r="O109" s="52">
        <f>M109-L109</f>
        <v>-100</v>
      </c>
    </row>
    <row r="110" spans="1:15" ht="31.5">
      <c r="A110" s="28" t="s">
        <v>182</v>
      </c>
      <c r="B110" s="28" t="s">
        <v>91</v>
      </c>
      <c r="C110" s="28" t="s">
        <v>138</v>
      </c>
      <c r="D110" s="28" t="s">
        <v>179</v>
      </c>
      <c r="E110" s="28" t="s">
        <v>183</v>
      </c>
      <c r="F110" s="28" t="s">
        <v>94</v>
      </c>
      <c r="G110" s="28" t="s">
        <v>93</v>
      </c>
      <c r="H110" s="28" t="s">
        <v>111</v>
      </c>
      <c r="I110" s="15" t="s">
        <v>184</v>
      </c>
      <c r="J110" s="39">
        <v>79</v>
      </c>
      <c r="K110" s="39">
        <v>18.7</v>
      </c>
      <c r="L110" s="39">
        <v>18.7</v>
      </c>
      <c r="M110" s="39">
        <v>29.1</v>
      </c>
      <c r="N110" s="52">
        <f t="shared" si="7"/>
        <v>155.6149732620321</v>
      </c>
      <c r="O110" s="52">
        <f t="shared" si="8"/>
        <v>10.400000000000002</v>
      </c>
    </row>
    <row r="111" spans="1:15" ht="63">
      <c r="A111" s="28" t="s">
        <v>90</v>
      </c>
      <c r="B111" s="28" t="s">
        <v>91</v>
      </c>
      <c r="C111" s="28" t="s">
        <v>138</v>
      </c>
      <c r="D111" s="28" t="s">
        <v>140</v>
      </c>
      <c r="E111" s="28" t="s">
        <v>90</v>
      </c>
      <c r="F111" s="28" t="s">
        <v>94</v>
      </c>
      <c r="G111" s="28" t="s">
        <v>93</v>
      </c>
      <c r="H111" s="28" t="s">
        <v>111</v>
      </c>
      <c r="I111" s="15" t="s">
        <v>37</v>
      </c>
      <c r="J111" s="39">
        <f>J112+J113</f>
        <v>2124</v>
      </c>
      <c r="K111" s="39">
        <f>K112+K113</f>
        <v>4404.7</v>
      </c>
      <c r="L111" s="39">
        <f>L112+L113</f>
        <v>4404.7</v>
      </c>
      <c r="M111" s="39">
        <f>M112+M113</f>
        <v>4033.8</v>
      </c>
      <c r="N111" s="52">
        <f t="shared" si="7"/>
        <v>91.57944922469181</v>
      </c>
      <c r="O111" s="52">
        <f t="shared" si="8"/>
        <v>-370.89999999999964</v>
      </c>
    </row>
    <row r="112" spans="1:15" ht="63">
      <c r="A112" s="28" t="s">
        <v>139</v>
      </c>
      <c r="B112" s="28" t="s">
        <v>91</v>
      </c>
      <c r="C112" s="28" t="s">
        <v>138</v>
      </c>
      <c r="D112" s="28" t="s">
        <v>140</v>
      </c>
      <c r="E112" s="28" t="s">
        <v>90</v>
      </c>
      <c r="F112" s="28" t="s">
        <v>94</v>
      </c>
      <c r="G112" s="28" t="s">
        <v>93</v>
      </c>
      <c r="H112" s="28" t="s">
        <v>111</v>
      </c>
      <c r="I112" s="15" t="s">
        <v>37</v>
      </c>
      <c r="J112" s="39">
        <v>1990.8</v>
      </c>
      <c r="K112" s="39">
        <v>4362.7</v>
      </c>
      <c r="L112" s="39">
        <v>4362.7</v>
      </c>
      <c r="M112" s="39">
        <v>3993.8</v>
      </c>
      <c r="N112" s="52">
        <f t="shared" si="7"/>
        <v>91.54422719875306</v>
      </c>
      <c r="O112" s="52">
        <f t="shared" si="8"/>
        <v>-368.89999999999964</v>
      </c>
    </row>
    <row r="113" spans="1:15" ht="63">
      <c r="A113" s="28" t="s">
        <v>112</v>
      </c>
      <c r="B113" s="28" t="s">
        <v>91</v>
      </c>
      <c r="C113" s="28" t="s">
        <v>138</v>
      </c>
      <c r="D113" s="28" t="s">
        <v>140</v>
      </c>
      <c r="E113" s="28" t="s">
        <v>90</v>
      </c>
      <c r="F113" s="28" t="s">
        <v>94</v>
      </c>
      <c r="G113" s="28" t="s">
        <v>93</v>
      </c>
      <c r="H113" s="28" t="s">
        <v>111</v>
      </c>
      <c r="I113" s="15" t="s">
        <v>37</v>
      </c>
      <c r="J113" s="39">
        <v>133.2</v>
      </c>
      <c r="K113" s="39">
        <v>42</v>
      </c>
      <c r="L113" s="39">
        <v>42</v>
      </c>
      <c r="M113" s="39">
        <v>40</v>
      </c>
      <c r="N113" s="52">
        <f t="shared" si="7"/>
        <v>95.23809523809523</v>
      </c>
      <c r="O113" s="52">
        <f t="shared" si="8"/>
        <v>-2</v>
      </c>
    </row>
    <row r="114" spans="1:15" ht="31.5">
      <c r="A114" s="28" t="s">
        <v>90</v>
      </c>
      <c r="B114" s="28" t="s">
        <v>91</v>
      </c>
      <c r="C114" s="28" t="s">
        <v>138</v>
      </c>
      <c r="D114" s="28" t="s">
        <v>141</v>
      </c>
      <c r="E114" s="28" t="s">
        <v>90</v>
      </c>
      <c r="F114" s="28" t="s">
        <v>94</v>
      </c>
      <c r="G114" s="28" t="s">
        <v>93</v>
      </c>
      <c r="H114" s="28" t="s">
        <v>111</v>
      </c>
      <c r="I114" s="15" t="s">
        <v>40</v>
      </c>
      <c r="J114" s="39">
        <f>J115+J116</f>
        <v>13700</v>
      </c>
      <c r="K114" s="39">
        <f>K115+K116</f>
        <v>13700</v>
      </c>
      <c r="L114" s="39">
        <f>L115+L116</f>
        <v>13700</v>
      </c>
      <c r="M114" s="39">
        <f>M115+M116</f>
        <v>14131.8</v>
      </c>
      <c r="N114" s="52">
        <f t="shared" si="7"/>
        <v>103.15182481751823</v>
      </c>
      <c r="O114" s="52">
        <f t="shared" si="8"/>
        <v>431.7999999999993</v>
      </c>
    </row>
    <row r="115" spans="1:15" ht="31.5">
      <c r="A115" s="28" t="s">
        <v>285</v>
      </c>
      <c r="B115" s="28" t="s">
        <v>91</v>
      </c>
      <c r="C115" s="28" t="s">
        <v>138</v>
      </c>
      <c r="D115" s="28" t="s">
        <v>141</v>
      </c>
      <c r="E115" s="28" t="s">
        <v>90</v>
      </c>
      <c r="F115" s="28" t="s">
        <v>94</v>
      </c>
      <c r="G115" s="28" t="s">
        <v>93</v>
      </c>
      <c r="H115" s="28" t="s">
        <v>111</v>
      </c>
      <c r="I115" s="15" t="s">
        <v>40</v>
      </c>
      <c r="J115" s="39">
        <v>0</v>
      </c>
      <c r="K115" s="39">
        <v>0</v>
      </c>
      <c r="L115" s="39">
        <v>0</v>
      </c>
      <c r="M115" s="39">
        <v>2.3</v>
      </c>
      <c r="N115" s="52" t="s">
        <v>290</v>
      </c>
      <c r="O115" s="52">
        <f t="shared" si="8"/>
        <v>2.3</v>
      </c>
    </row>
    <row r="116" spans="1:15" ht="31.5">
      <c r="A116" s="28" t="s">
        <v>112</v>
      </c>
      <c r="B116" s="28" t="s">
        <v>91</v>
      </c>
      <c r="C116" s="28" t="s">
        <v>138</v>
      </c>
      <c r="D116" s="28" t="s">
        <v>141</v>
      </c>
      <c r="E116" s="28" t="s">
        <v>90</v>
      </c>
      <c r="F116" s="28" t="s">
        <v>94</v>
      </c>
      <c r="G116" s="28" t="s">
        <v>93</v>
      </c>
      <c r="H116" s="28" t="s">
        <v>111</v>
      </c>
      <c r="I116" s="15" t="s">
        <v>40</v>
      </c>
      <c r="J116" s="39">
        <v>13700</v>
      </c>
      <c r="K116" s="39">
        <v>13700</v>
      </c>
      <c r="L116" s="39">
        <v>13700</v>
      </c>
      <c r="M116" s="39">
        <v>14129.5</v>
      </c>
      <c r="N116" s="52">
        <f t="shared" si="7"/>
        <v>103.13503649635037</v>
      </c>
      <c r="O116" s="52">
        <f t="shared" si="8"/>
        <v>429.5</v>
      </c>
    </row>
    <row r="117" spans="1:15" ht="63">
      <c r="A117" s="28" t="s">
        <v>90</v>
      </c>
      <c r="B117" s="28" t="s">
        <v>91</v>
      </c>
      <c r="C117" s="28" t="s">
        <v>138</v>
      </c>
      <c r="D117" s="28" t="s">
        <v>248</v>
      </c>
      <c r="E117" s="28" t="s">
        <v>90</v>
      </c>
      <c r="F117" s="28" t="s">
        <v>92</v>
      </c>
      <c r="G117" s="28" t="s">
        <v>93</v>
      </c>
      <c r="H117" s="28" t="s">
        <v>111</v>
      </c>
      <c r="I117" s="15" t="s">
        <v>249</v>
      </c>
      <c r="J117" s="39">
        <f>J118+J119</f>
        <v>0</v>
      </c>
      <c r="K117" s="39">
        <f>K118+K119</f>
        <v>37.7</v>
      </c>
      <c r="L117" s="39">
        <f>L118+L119</f>
        <v>37.7</v>
      </c>
      <c r="M117" s="39">
        <f>M118+M119</f>
        <v>37.7</v>
      </c>
      <c r="N117" s="52">
        <f t="shared" si="7"/>
        <v>100</v>
      </c>
      <c r="O117" s="52">
        <f t="shared" si="8"/>
        <v>0</v>
      </c>
    </row>
    <row r="118" spans="1:15" ht="63">
      <c r="A118" s="28" t="s">
        <v>250</v>
      </c>
      <c r="B118" s="28" t="s">
        <v>91</v>
      </c>
      <c r="C118" s="28" t="s">
        <v>138</v>
      </c>
      <c r="D118" s="28" t="s">
        <v>248</v>
      </c>
      <c r="E118" s="28" t="s">
        <v>104</v>
      </c>
      <c r="F118" s="28" t="s">
        <v>107</v>
      </c>
      <c r="G118" s="28" t="s">
        <v>93</v>
      </c>
      <c r="H118" s="28" t="s">
        <v>111</v>
      </c>
      <c r="I118" s="15" t="s">
        <v>251</v>
      </c>
      <c r="J118" s="39">
        <v>0</v>
      </c>
      <c r="K118" s="39">
        <v>30</v>
      </c>
      <c r="L118" s="39">
        <v>30</v>
      </c>
      <c r="M118" s="39">
        <v>30</v>
      </c>
      <c r="N118" s="52">
        <f t="shared" si="7"/>
        <v>100</v>
      </c>
      <c r="O118" s="52">
        <f t="shared" si="8"/>
        <v>0</v>
      </c>
    </row>
    <row r="119" spans="1:15" ht="63">
      <c r="A119" s="28" t="s">
        <v>252</v>
      </c>
      <c r="B119" s="28" t="s">
        <v>91</v>
      </c>
      <c r="C119" s="28" t="s">
        <v>138</v>
      </c>
      <c r="D119" s="28" t="s">
        <v>248</v>
      </c>
      <c r="E119" s="28" t="s">
        <v>104</v>
      </c>
      <c r="F119" s="28" t="s">
        <v>107</v>
      </c>
      <c r="G119" s="28" t="s">
        <v>93</v>
      </c>
      <c r="H119" s="28" t="s">
        <v>111</v>
      </c>
      <c r="I119" s="15" t="s">
        <v>251</v>
      </c>
      <c r="J119" s="39">
        <v>0</v>
      </c>
      <c r="K119" s="39">
        <v>7.7</v>
      </c>
      <c r="L119" s="39">
        <v>7.7</v>
      </c>
      <c r="M119" s="39">
        <v>7.7</v>
      </c>
      <c r="N119" s="52">
        <f t="shared" si="7"/>
        <v>100</v>
      </c>
      <c r="O119" s="52">
        <f t="shared" si="8"/>
        <v>0</v>
      </c>
    </row>
    <row r="120" spans="1:15" ht="31.5">
      <c r="A120" s="28" t="s">
        <v>90</v>
      </c>
      <c r="B120" s="28" t="s">
        <v>91</v>
      </c>
      <c r="C120" s="28" t="s">
        <v>138</v>
      </c>
      <c r="D120" s="28" t="s">
        <v>142</v>
      </c>
      <c r="E120" s="28" t="s">
        <v>90</v>
      </c>
      <c r="F120" s="28" t="s">
        <v>92</v>
      </c>
      <c r="G120" s="28" t="s">
        <v>93</v>
      </c>
      <c r="H120" s="28" t="s">
        <v>111</v>
      </c>
      <c r="I120" s="17" t="s">
        <v>21</v>
      </c>
      <c r="J120" s="39">
        <f>J121</f>
        <v>12410</v>
      </c>
      <c r="K120" s="39">
        <f>K121</f>
        <v>30503</v>
      </c>
      <c r="L120" s="39">
        <f>L121</f>
        <v>30503</v>
      </c>
      <c r="M120" s="39">
        <f>M121</f>
        <v>35570.1</v>
      </c>
      <c r="N120" s="52">
        <f t="shared" si="7"/>
        <v>116.6118086745566</v>
      </c>
      <c r="O120" s="52">
        <f t="shared" si="8"/>
        <v>5067.0999999999985</v>
      </c>
    </row>
    <row r="121" spans="1:15" ht="47.25">
      <c r="A121" s="28" t="s">
        <v>90</v>
      </c>
      <c r="B121" s="28" t="s">
        <v>91</v>
      </c>
      <c r="C121" s="28" t="s">
        <v>138</v>
      </c>
      <c r="D121" s="28" t="s">
        <v>142</v>
      </c>
      <c r="E121" s="28" t="s">
        <v>104</v>
      </c>
      <c r="F121" s="28" t="s">
        <v>107</v>
      </c>
      <c r="G121" s="28" t="s">
        <v>93</v>
      </c>
      <c r="H121" s="28" t="s">
        <v>111</v>
      </c>
      <c r="I121" s="17" t="s">
        <v>38</v>
      </c>
      <c r="J121" s="39">
        <v>12410</v>
      </c>
      <c r="K121" s="39">
        <v>30503</v>
      </c>
      <c r="L121" s="39">
        <v>30503</v>
      </c>
      <c r="M121" s="39">
        <v>35570.1</v>
      </c>
      <c r="N121" s="52">
        <f t="shared" si="7"/>
        <v>116.6118086745566</v>
      </c>
      <c r="O121" s="52">
        <f t="shared" si="8"/>
        <v>5067.0999999999985</v>
      </c>
    </row>
    <row r="122" spans="1:15" s="3" customFormat="1" ht="31.5">
      <c r="A122" s="27" t="s">
        <v>90</v>
      </c>
      <c r="B122" s="27" t="s">
        <v>91</v>
      </c>
      <c r="C122" s="27" t="s">
        <v>143</v>
      </c>
      <c r="D122" s="27" t="s">
        <v>92</v>
      </c>
      <c r="E122" s="27" t="s">
        <v>90</v>
      </c>
      <c r="F122" s="27" t="s">
        <v>92</v>
      </c>
      <c r="G122" s="27" t="s">
        <v>93</v>
      </c>
      <c r="H122" s="27" t="s">
        <v>90</v>
      </c>
      <c r="I122" s="12" t="s">
        <v>22</v>
      </c>
      <c r="J122" s="42">
        <f>J125</f>
        <v>8586</v>
      </c>
      <c r="K122" s="42">
        <f>K125</f>
        <v>62422.899999999994</v>
      </c>
      <c r="L122" s="42">
        <f>L125</f>
        <v>62422.899999999994</v>
      </c>
      <c r="M122" s="42">
        <f>M123+M125</f>
        <v>69170.8</v>
      </c>
      <c r="N122" s="55">
        <f t="shared" si="7"/>
        <v>110.80997518538871</v>
      </c>
      <c r="O122" s="55">
        <f t="shared" si="8"/>
        <v>6747.900000000009</v>
      </c>
    </row>
    <row r="123" spans="1:15" ht="19.5" customHeight="1">
      <c r="A123" s="23" t="s">
        <v>90</v>
      </c>
      <c r="B123" s="23" t="s">
        <v>91</v>
      </c>
      <c r="C123" s="23" t="s">
        <v>143</v>
      </c>
      <c r="D123" s="23" t="s">
        <v>94</v>
      </c>
      <c r="E123" s="23" t="s">
        <v>90</v>
      </c>
      <c r="F123" s="23" t="s">
        <v>92</v>
      </c>
      <c r="G123" s="23" t="s">
        <v>93</v>
      </c>
      <c r="H123" s="23" t="s">
        <v>144</v>
      </c>
      <c r="I123" s="17" t="s">
        <v>286</v>
      </c>
      <c r="J123" s="39">
        <f>J124</f>
        <v>0</v>
      </c>
      <c r="K123" s="39">
        <f>K124</f>
        <v>0</v>
      </c>
      <c r="L123" s="39">
        <f>L124</f>
        <v>0</v>
      </c>
      <c r="M123" s="39">
        <f>M124</f>
        <v>507.9</v>
      </c>
      <c r="N123" s="52" t="s">
        <v>290</v>
      </c>
      <c r="O123" s="52">
        <f>M123-L123</f>
        <v>507.9</v>
      </c>
    </row>
    <row r="124" spans="1:15" ht="31.5">
      <c r="A124" s="23" t="s">
        <v>90</v>
      </c>
      <c r="B124" s="23" t="s">
        <v>91</v>
      </c>
      <c r="C124" s="23" t="s">
        <v>143</v>
      </c>
      <c r="D124" s="23" t="s">
        <v>94</v>
      </c>
      <c r="E124" s="23" t="s">
        <v>104</v>
      </c>
      <c r="F124" s="23" t="s">
        <v>107</v>
      </c>
      <c r="G124" s="23" t="s">
        <v>93</v>
      </c>
      <c r="H124" s="23" t="s">
        <v>144</v>
      </c>
      <c r="I124" s="17" t="s">
        <v>287</v>
      </c>
      <c r="J124" s="39">
        <v>0</v>
      </c>
      <c r="K124" s="39">
        <v>0</v>
      </c>
      <c r="L124" s="39">
        <v>0</v>
      </c>
      <c r="M124" s="39">
        <v>507.9</v>
      </c>
      <c r="N124" s="52" t="s">
        <v>290</v>
      </c>
      <c r="O124" s="52">
        <f>M124-L124</f>
        <v>507.9</v>
      </c>
    </row>
    <row r="125" spans="1:15" s="3" customFormat="1" ht="22.5" customHeight="1">
      <c r="A125" s="28" t="s">
        <v>90</v>
      </c>
      <c r="B125" s="28" t="s">
        <v>91</v>
      </c>
      <c r="C125" s="28" t="s">
        <v>143</v>
      </c>
      <c r="D125" s="28" t="s">
        <v>105</v>
      </c>
      <c r="E125" s="28" t="s">
        <v>90</v>
      </c>
      <c r="F125" s="28" t="s">
        <v>92</v>
      </c>
      <c r="G125" s="28" t="s">
        <v>93</v>
      </c>
      <c r="H125" s="28" t="s">
        <v>144</v>
      </c>
      <c r="I125" s="13" t="s">
        <v>31</v>
      </c>
      <c r="J125" s="40">
        <f>J126</f>
        <v>8586</v>
      </c>
      <c r="K125" s="40">
        <f>K126</f>
        <v>62422.899999999994</v>
      </c>
      <c r="L125" s="40">
        <f>L126</f>
        <v>62422.899999999994</v>
      </c>
      <c r="M125" s="40">
        <f>M126</f>
        <v>68662.90000000001</v>
      </c>
      <c r="N125" s="53">
        <f t="shared" si="7"/>
        <v>109.99633147450697</v>
      </c>
      <c r="O125" s="53">
        <f t="shared" si="8"/>
        <v>6240.000000000015</v>
      </c>
    </row>
    <row r="126" spans="1:15" s="3" customFormat="1" ht="31.5">
      <c r="A126" s="28" t="s">
        <v>90</v>
      </c>
      <c r="B126" s="28" t="s">
        <v>91</v>
      </c>
      <c r="C126" s="28" t="s">
        <v>143</v>
      </c>
      <c r="D126" s="28" t="s">
        <v>105</v>
      </c>
      <c r="E126" s="28" t="s">
        <v>104</v>
      </c>
      <c r="F126" s="28" t="s">
        <v>107</v>
      </c>
      <c r="G126" s="28" t="s">
        <v>93</v>
      </c>
      <c r="H126" s="28" t="s">
        <v>144</v>
      </c>
      <c r="I126" s="13" t="s">
        <v>32</v>
      </c>
      <c r="J126" s="40">
        <f>J127+J148+J159+J168+J169</f>
        <v>8586</v>
      </c>
      <c r="K126" s="40">
        <f>K127+K148+K159+K168+K169</f>
        <v>62422.899999999994</v>
      </c>
      <c r="L126" s="40">
        <f>L127+L148+L159+L168+L169</f>
        <v>62422.899999999994</v>
      </c>
      <c r="M126" s="40">
        <f>M127+M148+M159+M168+M169</f>
        <v>68662.90000000001</v>
      </c>
      <c r="N126" s="53">
        <f t="shared" si="7"/>
        <v>109.99633147450697</v>
      </c>
      <c r="O126" s="53">
        <f t="shared" si="8"/>
        <v>6240.000000000015</v>
      </c>
    </row>
    <row r="127" spans="1:15" s="3" customFormat="1" ht="31.5">
      <c r="A127" s="28" t="s">
        <v>90</v>
      </c>
      <c r="B127" s="28" t="s">
        <v>91</v>
      </c>
      <c r="C127" s="28" t="s">
        <v>143</v>
      </c>
      <c r="D127" s="28" t="s">
        <v>105</v>
      </c>
      <c r="E127" s="28" t="s">
        <v>104</v>
      </c>
      <c r="F127" s="28" t="s">
        <v>107</v>
      </c>
      <c r="G127" s="28" t="s">
        <v>125</v>
      </c>
      <c r="H127" s="28" t="s">
        <v>144</v>
      </c>
      <c r="I127" s="13" t="s">
        <v>36</v>
      </c>
      <c r="J127" s="40">
        <f>SUM(J128:J147)</f>
        <v>5920.6</v>
      </c>
      <c r="K127" s="40">
        <f>SUM(K128:K147)</f>
        <v>55002.49999999999</v>
      </c>
      <c r="L127" s="40">
        <f>SUM(L128:L147)</f>
        <v>55002.49999999999</v>
      </c>
      <c r="M127" s="40">
        <f>SUM(M128:M147)</f>
        <v>60842.600000000006</v>
      </c>
      <c r="N127" s="53">
        <f t="shared" si="7"/>
        <v>110.61788100540888</v>
      </c>
      <c r="O127" s="53">
        <f t="shared" si="8"/>
        <v>5840.100000000013</v>
      </c>
    </row>
    <row r="128" spans="1:15" s="3" customFormat="1" ht="31.5">
      <c r="A128" s="28" t="s">
        <v>114</v>
      </c>
      <c r="B128" s="28" t="s">
        <v>91</v>
      </c>
      <c r="C128" s="28" t="s">
        <v>143</v>
      </c>
      <c r="D128" s="28" t="s">
        <v>105</v>
      </c>
      <c r="E128" s="28" t="s">
        <v>104</v>
      </c>
      <c r="F128" s="28" t="s">
        <v>107</v>
      </c>
      <c r="G128" s="28" t="s">
        <v>125</v>
      </c>
      <c r="H128" s="28" t="s">
        <v>144</v>
      </c>
      <c r="I128" s="13" t="s">
        <v>36</v>
      </c>
      <c r="J128" s="40">
        <v>0</v>
      </c>
      <c r="K128" s="40">
        <v>1336.7</v>
      </c>
      <c r="L128" s="40">
        <v>1336.7</v>
      </c>
      <c r="M128" s="40">
        <v>1442.7</v>
      </c>
      <c r="N128" s="53">
        <f t="shared" si="7"/>
        <v>107.92997680855838</v>
      </c>
      <c r="O128" s="53">
        <f t="shared" si="8"/>
        <v>106</v>
      </c>
    </row>
    <row r="129" spans="1:15" s="3" customFormat="1" ht="31.5">
      <c r="A129" s="28" t="s">
        <v>187</v>
      </c>
      <c r="B129" s="28" t="s">
        <v>91</v>
      </c>
      <c r="C129" s="28" t="s">
        <v>143</v>
      </c>
      <c r="D129" s="28" t="s">
        <v>105</v>
      </c>
      <c r="E129" s="28" t="s">
        <v>104</v>
      </c>
      <c r="F129" s="28" t="s">
        <v>107</v>
      </c>
      <c r="G129" s="28" t="s">
        <v>125</v>
      </c>
      <c r="H129" s="28" t="s">
        <v>144</v>
      </c>
      <c r="I129" s="13" t="s">
        <v>36</v>
      </c>
      <c r="J129" s="40">
        <v>0</v>
      </c>
      <c r="K129" s="40">
        <v>31.2</v>
      </c>
      <c r="L129" s="40">
        <v>31.2</v>
      </c>
      <c r="M129" s="40">
        <v>31.2</v>
      </c>
      <c r="N129" s="53">
        <f t="shared" si="7"/>
        <v>100</v>
      </c>
      <c r="O129" s="53">
        <f t="shared" si="8"/>
        <v>0</v>
      </c>
    </row>
    <row r="130" spans="1:15" s="3" customFormat="1" ht="31.5">
      <c r="A130" s="28" t="s">
        <v>147</v>
      </c>
      <c r="B130" s="28" t="s">
        <v>91</v>
      </c>
      <c r="C130" s="28" t="s">
        <v>143</v>
      </c>
      <c r="D130" s="28" t="s">
        <v>105</v>
      </c>
      <c r="E130" s="28" t="s">
        <v>104</v>
      </c>
      <c r="F130" s="28" t="s">
        <v>107</v>
      </c>
      <c r="G130" s="28" t="s">
        <v>125</v>
      </c>
      <c r="H130" s="28" t="s">
        <v>144</v>
      </c>
      <c r="I130" s="13" t="s">
        <v>36</v>
      </c>
      <c r="J130" s="40">
        <v>0</v>
      </c>
      <c r="K130" s="40">
        <v>75.6</v>
      </c>
      <c r="L130" s="40">
        <v>75.6</v>
      </c>
      <c r="M130" s="40">
        <v>75.6</v>
      </c>
      <c r="N130" s="53">
        <f t="shared" si="7"/>
        <v>100</v>
      </c>
      <c r="O130" s="53">
        <f t="shared" si="8"/>
        <v>0</v>
      </c>
    </row>
    <row r="131" spans="1:15" s="3" customFormat="1" ht="31.5">
      <c r="A131" s="28" t="s">
        <v>148</v>
      </c>
      <c r="B131" s="28" t="s">
        <v>91</v>
      </c>
      <c r="C131" s="28" t="s">
        <v>143</v>
      </c>
      <c r="D131" s="28" t="s">
        <v>105</v>
      </c>
      <c r="E131" s="28" t="s">
        <v>104</v>
      </c>
      <c r="F131" s="28" t="s">
        <v>107</v>
      </c>
      <c r="G131" s="28" t="s">
        <v>125</v>
      </c>
      <c r="H131" s="28" t="s">
        <v>144</v>
      </c>
      <c r="I131" s="13" t="s">
        <v>36</v>
      </c>
      <c r="J131" s="40">
        <v>0</v>
      </c>
      <c r="K131" s="40">
        <v>4344.7</v>
      </c>
      <c r="L131" s="40">
        <v>4344.7</v>
      </c>
      <c r="M131" s="40">
        <v>4850.4</v>
      </c>
      <c r="N131" s="53">
        <f t="shared" si="7"/>
        <v>111.63946877805142</v>
      </c>
      <c r="O131" s="53">
        <f t="shared" si="8"/>
        <v>505.6999999999998</v>
      </c>
    </row>
    <row r="132" spans="1:15" s="3" customFormat="1" ht="31.5">
      <c r="A132" s="28" t="s">
        <v>132</v>
      </c>
      <c r="B132" s="28" t="s">
        <v>91</v>
      </c>
      <c r="C132" s="28" t="s">
        <v>143</v>
      </c>
      <c r="D132" s="28" t="s">
        <v>105</v>
      </c>
      <c r="E132" s="28" t="s">
        <v>104</v>
      </c>
      <c r="F132" s="28" t="s">
        <v>107</v>
      </c>
      <c r="G132" s="28" t="s">
        <v>125</v>
      </c>
      <c r="H132" s="28" t="s">
        <v>144</v>
      </c>
      <c r="I132" s="13" t="s">
        <v>36</v>
      </c>
      <c r="J132" s="40">
        <v>0</v>
      </c>
      <c r="K132" s="40">
        <v>11548.3</v>
      </c>
      <c r="L132" s="40">
        <v>11548.3</v>
      </c>
      <c r="M132" s="40">
        <v>15423.9</v>
      </c>
      <c r="N132" s="53">
        <f t="shared" si="7"/>
        <v>133.55991790999542</v>
      </c>
      <c r="O132" s="53">
        <f t="shared" si="8"/>
        <v>3875.6000000000004</v>
      </c>
    </row>
    <row r="133" spans="1:15" s="3" customFormat="1" ht="31.5">
      <c r="A133" s="28" t="s">
        <v>149</v>
      </c>
      <c r="B133" s="28" t="s">
        <v>91</v>
      </c>
      <c r="C133" s="28" t="s">
        <v>143</v>
      </c>
      <c r="D133" s="28" t="s">
        <v>105</v>
      </c>
      <c r="E133" s="28" t="s">
        <v>104</v>
      </c>
      <c r="F133" s="28" t="s">
        <v>107</v>
      </c>
      <c r="G133" s="28" t="s">
        <v>125</v>
      </c>
      <c r="H133" s="28" t="s">
        <v>144</v>
      </c>
      <c r="I133" s="13" t="s">
        <v>36</v>
      </c>
      <c r="J133" s="40">
        <v>0</v>
      </c>
      <c r="K133" s="40">
        <v>1761</v>
      </c>
      <c r="L133" s="40">
        <v>1761</v>
      </c>
      <c r="M133" s="40">
        <v>2343.9</v>
      </c>
      <c r="N133" s="53">
        <f t="shared" si="7"/>
        <v>133.10051107325384</v>
      </c>
      <c r="O133" s="53">
        <f t="shared" si="8"/>
        <v>582.9000000000001</v>
      </c>
    </row>
    <row r="134" spans="1:15" s="3" customFormat="1" ht="31.5">
      <c r="A134" s="28" t="s">
        <v>159</v>
      </c>
      <c r="B134" s="28" t="s">
        <v>91</v>
      </c>
      <c r="C134" s="28" t="s">
        <v>143</v>
      </c>
      <c r="D134" s="28" t="s">
        <v>105</v>
      </c>
      <c r="E134" s="28" t="s">
        <v>104</v>
      </c>
      <c r="F134" s="28" t="s">
        <v>107</v>
      </c>
      <c r="G134" s="28" t="s">
        <v>125</v>
      </c>
      <c r="H134" s="28" t="s">
        <v>144</v>
      </c>
      <c r="I134" s="13" t="s">
        <v>36</v>
      </c>
      <c r="J134" s="40">
        <v>0</v>
      </c>
      <c r="K134" s="40">
        <v>18464.2</v>
      </c>
      <c r="L134" s="40">
        <v>18464.2</v>
      </c>
      <c r="M134" s="40">
        <v>18464.2</v>
      </c>
      <c r="N134" s="53">
        <f t="shared" si="7"/>
        <v>100</v>
      </c>
      <c r="O134" s="53">
        <f t="shared" si="8"/>
        <v>0</v>
      </c>
    </row>
    <row r="135" spans="1:15" s="3" customFormat="1" ht="31.5">
      <c r="A135" s="28" t="s">
        <v>120</v>
      </c>
      <c r="B135" s="28" t="s">
        <v>91</v>
      </c>
      <c r="C135" s="28" t="s">
        <v>143</v>
      </c>
      <c r="D135" s="28" t="s">
        <v>105</v>
      </c>
      <c r="E135" s="28" t="s">
        <v>104</v>
      </c>
      <c r="F135" s="28" t="s">
        <v>107</v>
      </c>
      <c r="G135" s="28" t="s">
        <v>125</v>
      </c>
      <c r="H135" s="28" t="s">
        <v>144</v>
      </c>
      <c r="I135" s="13" t="s">
        <v>36</v>
      </c>
      <c r="J135" s="40">
        <v>0</v>
      </c>
      <c r="K135" s="40">
        <v>0</v>
      </c>
      <c r="L135" s="40">
        <v>0</v>
      </c>
      <c r="M135" s="40">
        <v>17.1</v>
      </c>
      <c r="N135" s="53" t="s">
        <v>290</v>
      </c>
      <c r="O135" s="53">
        <f t="shared" si="8"/>
        <v>17.1</v>
      </c>
    </row>
    <row r="136" spans="1:15" s="3" customFormat="1" ht="31.5">
      <c r="A136" s="28" t="s">
        <v>150</v>
      </c>
      <c r="B136" s="28" t="s">
        <v>91</v>
      </c>
      <c r="C136" s="28" t="s">
        <v>143</v>
      </c>
      <c r="D136" s="28" t="s">
        <v>105</v>
      </c>
      <c r="E136" s="28" t="s">
        <v>104</v>
      </c>
      <c r="F136" s="28" t="s">
        <v>107</v>
      </c>
      <c r="G136" s="28" t="s">
        <v>125</v>
      </c>
      <c r="H136" s="28" t="s">
        <v>144</v>
      </c>
      <c r="I136" s="13" t="s">
        <v>36</v>
      </c>
      <c r="J136" s="40">
        <v>0</v>
      </c>
      <c r="K136" s="40">
        <v>386.4</v>
      </c>
      <c r="L136" s="40">
        <v>386.4</v>
      </c>
      <c r="M136" s="40">
        <v>386.4</v>
      </c>
      <c r="N136" s="53">
        <f t="shared" si="7"/>
        <v>100</v>
      </c>
      <c r="O136" s="53">
        <f t="shared" si="8"/>
        <v>0</v>
      </c>
    </row>
    <row r="137" spans="1:15" s="3" customFormat="1" ht="31.5">
      <c r="A137" s="28" t="s">
        <v>123</v>
      </c>
      <c r="B137" s="28" t="s">
        <v>91</v>
      </c>
      <c r="C137" s="28" t="s">
        <v>143</v>
      </c>
      <c r="D137" s="28" t="s">
        <v>105</v>
      </c>
      <c r="E137" s="28" t="s">
        <v>104</v>
      </c>
      <c r="F137" s="28" t="s">
        <v>107</v>
      </c>
      <c r="G137" s="28" t="s">
        <v>125</v>
      </c>
      <c r="H137" s="28" t="s">
        <v>144</v>
      </c>
      <c r="I137" s="13" t="s">
        <v>36</v>
      </c>
      <c r="J137" s="40">
        <v>0</v>
      </c>
      <c r="K137" s="40">
        <v>183.1</v>
      </c>
      <c r="L137" s="40">
        <v>183.1</v>
      </c>
      <c r="M137" s="40">
        <v>199.4</v>
      </c>
      <c r="N137" s="53">
        <f t="shared" si="7"/>
        <v>108.90223921354452</v>
      </c>
      <c r="O137" s="53">
        <f t="shared" si="8"/>
        <v>16.30000000000001</v>
      </c>
    </row>
    <row r="138" spans="1:15" s="3" customFormat="1" ht="31.5">
      <c r="A138" s="28" t="s">
        <v>254</v>
      </c>
      <c r="B138" s="28" t="s">
        <v>91</v>
      </c>
      <c r="C138" s="28" t="s">
        <v>143</v>
      </c>
      <c r="D138" s="28" t="s">
        <v>105</v>
      </c>
      <c r="E138" s="28" t="s">
        <v>104</v>
      </c>
      <c r="F138" s="28" t="s">
        <v>107</v>
      </c>
      <c r="G138" s="28" t="s">
        <v>125</v>
      </c>
      <c r="H138" s="28" t="s">
        <v>144</v>
      </c>
      <c r="I138" s="13" t="s">
        <v>36</v>
      </c>
      <c r="J138" s="40">
        <v>0</v>
      </c>
      <c r="K138" s="40">
        <v>41.9</v>
      </c>
      <c r="L138" s="40">
        <v>41.9</v>
      </c>
      <c r="M138" s="40">
        <v>41.9</v>
      </c>
      <c r="N138" s="53">
        <f t="shared" si="7"/>
        <v>100</v>
      </c>
      <c r="O138" s="53">
        <f t="shared" si="8"/>
        <v>0</v>
      </c>
    </row>
    <row r="139" spans="1:15" s="3" customFormat="1" ht="31.5">
      <c r="A139" s="28" t="s">
        <v>131</v>
      </c>
      <c r="B139" s="28" t="s">
        <v>91</v>
      </c>
      <c r="C139" s="28" t="s">
        <v>143</v>
      </c>
      <c r="D139" s="28" t="s">
        <v>105</v>
      </c>
      <c r="E139" s="28" t="s">
        <v>104</v>
      </c>
      <c r="F139" s="28" t="s">
        <v>107</v>
      </c>
      <c r="G139" s="28" t="s">
        <v>125</v>
      </c>
      <c r="H139" s="28" t="s">
        <v>144</v>
      </c>
      <c r="I139" s="13" t="s">
        <v>36</v>
      </c>
      <c r="J139" s="40">
        <v>0</v>
      </c>
      <c r="K139" s="40">
        <v>136.1</v>
      </c>
      <c r="L139" s="40">
        <v>136.1</v>
      </c>
      <c r="M139" s="40">
        <v>136.1</v>
      </c>
      <c r="N139" s="53">
        <f t="shared" si="7"/>
        <v>100</v>
      </c>
      <c r="O139" s="53">
        <f t="shared" si="8"/>
        <v>0</v>
      </c>
    </row>
    <row r="140" spans="1:15" s="3" customFormat="1" ht="31.5">
      <c r="A140" s="28" t="s">
        <v>255</v>
      </c>
      <c r="B140" s="28" t="s">
        <v>91</v>
      </c>
      <c r="C140" s="28" t="s">
        <v>143</v>
      </c>
      <c r="D140" s="28" t="s">
        <v>105</v>
      </c>
      <c r="E140" s="28" t="s">
        <v>104</v>
      </c>
      <c r="F140" s="28" t="s">
        <v>107</v>
      </c>
      <c r="G140" s="28" t="s">
        <v>125</v>
      </c>
      <c r="H140" s="28" t="s">
        <v>144</v>
      </c>
      <c r="I140" s="13" t="s">
        <v>36</v>
      </c>
      <c r="J140" s="40">
        <v>0</v>
      </c>
      <c r="K140" s="40">
        <v>644.1</v>
      </c>
      <c r="L140" s="40">
        <v>644.1</v>
      </c>
      <c r="M140" s="40">
        <v>644.1</v>
      </c>
      <c r="N140" s="53">
        <f t="shared" si="7"/>
        <v>100</v>
      </c>
      <c r="O140" s="53">
        <f t="shared" si="8"/>
        <v>0</v>
      </c>
    </row>
    <row r="141" spans="1:15" s="3" customFormat="1" ht="31.5">
      <c r="A141" s="28" t="s">
        <v>215</v>
      </c>
      <c r="B141" s="28" t="s">
        <v>91</v>
      </c>
      <c r="C141" s="28" t="s">
        <v>143</v>
      </c>
      <c r="D141" s="28" t="s">
        <v>105</v>
      </c>
      <c r="E141" s="28" t="s">
        <v>104</v>
      </c>
      <c r="F141" s="28" t="s">
        <v>107</v>
      </c>
      <c r="G141" s="28" t="s">
        <v>125</v>
      </c>
      <c r="H141" s="28" t="s">
        <v>144</v>
      </c>
      <c r="I141" s="13" t="s">
        <v>36</v>
      </c>
      <c r="J141" s="40">
        <v>0</v>
      </c>
      <c r="K141" s="40">
        <v>6546.7</v>
      </c>
      <c r="L141" s="40">
        <v>6546.7</v>
      </c>
      <c r="M141" s="40">
        <v>6671.2</v>
      </c>
      <c r="N141" s="53">
        <f t="shared" si="7"/>
        <v>101.90172147799655</v>
      </c>
      <c r="O141" s="53">
        <f t="shared" si="8"/>
        <v>124.5</v>
      </c>
    </row>
    <row r="142" spans="1:15" s="3" customFormat="1" ht="31.5">
      <c r="A142" s="28" t="s">
        <v>256</v>
      </c>
      <c r="B142" s="28" t="s">
        <v>91</v>
      </c>
      <c r="C142" s="28" t="s">
        <v>143</v>
      </c>
      <c r="D142" s="28" t="s">
        <v>105</v>
      </c>
      <c r="E142" s="28" t="s">
        <v>104</v>
      </c>
      <c r="F142" s="28" t="s">
        <v>107</v>
      </c>
      <c r="G142" s="28" t="s">
        <v>125</v>
      </c>
      <c r="H142" s="28" t="s">
        <v>144</v>
      </c>
      <c r="I142" s="13" t="s">
        <v>36</v>
      </c>
      <c r="J142" s="40">
        <v>0</v>
      </c>
      <c r="K142" s="40">
        <v>59.2</v>
      </c>
      <c r="L142" s="40">
        <v>59.2</v>
      </c>
      <c r="M142" s="40">
        <v>59.2</v>
      </c>
      <c r="N142" s="53">
        <f aca="true" t="shared" si="10" ref="N142:N213">M142/L142*100</f>
        <v>100</v>
      </c>
      <c r="O142" s="53">
        <f aca="true" t="shared" si="11" ref="O142:O213">M142-L142</f>
        <v>0</v>
      </c>
    </row>
    <row r="143" spans="1:15" s="3" customFormat="1" ht="31.5">
      <c r="A143" s="28" t="s">
        <v>152</v>
      </c>
      <c r="B143" s="28" t="s">
        <v>91</v>
      </c>
      <c r="C143" s="28" t="s">
        <v>143</v>
      </c>
      <c r="D143" s="28" t="s">
        <v>105</v>
      </c>
      <c r="E143" s="28" t="s">
        <v>104</v>
      </c>
      <c r="F143" s="28" t="s">
        <v>107</v>
      </c>
      <c r="G143" s="28" t="s">
        <v>125</v>
      </c>
      <c r="H143" s="28" t="s">
        <v>144</v>
      </c>
      <c r="I143" s="13" t="s">
        <v>36</v>
      </c>
      <c r="J143" s="40">
        <v>0</v>
      </c>
      <c r="K143" s="40">
        <v>152.9</v>
      </c>
      <c r="L143" s="40">
        <v>152.9</v>
      </c>
      <c r="M143" s="40">
        <v>152.9</v>
      </c>
      <c r="N143" s="53">
        <f t="shared" si="10"/>
        <v>100</v>
      </c>
      <c r="O143" s="53">
        <f t="shared" si="11"/>
        <v>0</v>
      </c>
    </row>
    <row r="144" spans="1:15" s="3" customFormat="1" ht="31.5">
      <c r="A144" s="28" t="s">
        <v>118</v>
      </c>
      <c r="B144" s="28" t="s">
        <v>91</v>
      </c>
      <c r="C144" s="28" t="s">
        <v>143</v>
      </c>
      <c r="D144" s="28" t="s">
        <v>105</v>
      </c>
      <c r="E144" s="28" t="s">
        <v>104</v>
      </c>
      <c r="F144" s="28" t="s">
        <v>107</v>
      </c>
      <c r="G144" s="28" t="s">
        <v>125</v>
      </c>
      <c r="H144" s="28" t="s">
        <v>144</v>
      </c>
      <c r="I144" s="13" t="s">
        <v>36</v>
      </c>
      <c r="J144" s="40">
        <v>0</v>
      </c>
      <c r="K144" s="40">
        <v>0</v>
      </c>
      <c r="L144" s="40">
        <v>0</v>
      </c>
      <c r="M144" s="40">
        <v>14.3</v>
      </c>
      <c r="N144" s="53" t="s">
        <v>290</v>
      </c>
      <c r="O144" s="53">
        <f t="shared" si="11"/>
        <v>14.3</v>
      </c>
    </row>
    <row r="145" spans="1:15" s="3" customFormat="1" ht="31.5">
      <c r="A145" s="28" t="s">
        <v>154</v>
      </c>
      <c r="B145" s="28" t="s">
        <v>91</v>
      </c>
      <c r="C145" s="28" t="s">
        <v>143</v>
      </c>
      <c r="D145" s="28" t="s">
        <v>105</v>
      </c>
      <c r="E145" s="28" t="s">
        <v>104</v>
      </c>
      <c r="F145" s="28" t="s">
        <v>107</v>
      </c>
      <c r="G145" s="28" t="s">
        <v>125</v>
      </c>
      <c r="H145" s="28" t="s">
        <v>144</v>
      </c>
      <c r="I145" s="13" t="s">
        <v>36</v>
      </c>
      <c r="J145" s="40">
        <v>0</v>
      </c>
      <c r="K145" s="40">
        <v>2234.4</v>
      </c>
      <c r="L145" s="40">
        <v>2234.4</v>
      </c>
      <c r="M145" s="40">
        <v>2806.3</v>
      </c>
      <c r="N145" s="53">
        <f t="shared" si="10"/>
        <v>125.59523809523809</v>
      </c>
      <c r="O145" s="53">
        <f t="shared" si="11"/>
        <v>571.9000000000001</v>
      </c>
    </row>
    <row r="146" spans="1:15" s="3" customFormat="1" ht="31.5">
      <c r="A146" s="28" t="s">
        <v>144</v>
      </c>
      <c r="B146" s="28" t="s">
        <v>91</v>
      </c>
      <c r="C146" s="28" t="s">
        <v>143</v>
      </c>
      <c r="D146" s="28" t="s">
        <v>105</v>
      </c>
      <c r="E146" s="28" t="s">
        <v>104</v>
      </c>
      <c r="F146" s="28" t="s">
        <v>107</v>
      </c>
      <c r="G146" s="28" t="s">
        <v>125</v>
      </c>
      <c r="H146" s="28" t="s">
        <v>144</v>
      </c>
      <c r="I146" s="13" t="s">
        <v>36</v>
      </c>
      <c r="J146" s="40">
        <v>0</v>
      </c>
      <c r="K146" s="40">
        <v>0</v>
      </c>
      <c r="L146" s="40">
        <v>0</v>
      </c>
      <c r="M146" s="40">
        <v>25.8</v>
      </c>
      <c r="N146" s="53" t="s">
        <v>290</v>
      </c>
      <c r="O146" s="53">
        <f t="shared" si="11"/>
        <v>25.8</v>
      </c>
    </row>
    <row r="147" spans="1:15" s="3" customFormat="1" ht="33" customHeight="1">
      <c r="A147" s="28" t="s">
        <v>185</v>
      </c>
      <c r="B147" s="28" t="s">
        <v>91</v>
      </c>
      <c r="C147" s="28" t="s">
        <v>143</v>
      </c>
      <c r="D147" s="28" t="s">
        <v>105</v>
      </c>
      <c r="E147" s="28" t="s">
        <v>104</v>
      </c>
      <c r="F147" s="28" t="s">
        <v>107</v>
      </c>
      <c r="G147" s="28" t="s">
        <v>125</v>
      </c>
      <c r="H147" s="28" t="s">
        <v>144</v>
      </c>
      <c r="I147" s="13" t="s">
        <v>36</v>
      </c>
      <c r="J147" s="40">
        <v>5920.6</v>
      </c>
      <c r="K147" s="40">
        <v>7056</v>
      </c>
      <c r="L147" s="40">
        <v>7056</v>
      </c>
      <c r="M147" s="40">
        <v>7056</v>
      </c>
      <c r="N147" s="53">
        <f t="shared" si="10"/>
        <v>100</v>
      </c>
      <c r="O147" s="53">
        <f t="shared" si="11"/>
        <v>0</v>
      </c>
    </row>
    <row r="148" spans="1:15" s="3" customFormat="1" ht="33" customHeight="1">
      <c r="A148" s="28" t="s">
        <v>90</v>
      </c>
      <c r="B148" s="28" t="s">
        <v>91</v>
      </c>
      <c r="C148" s="28" t="s">
        <v>143</v>
      </c>
      <c r="D148" s="28" t="s">
        <v>105</v>
      </c>
      <c r="E148" s="28" t="s">
        <v>104</v>
      </c>
      <c r="F148" s="28" t="s">
        <v>107</v>
      </c>
      <c r="G148" s="28" t="s">
        <v>126</v>
      </c>
      <c r="H148" s="28" t="s">
        <v>144</v>
      </c>
      <c r="I148" s="13" t="s">
        <v>186</v>
      </c>
      <c r="J148" s="40">
        <f>J149+J150+J151+J152+J153+J154+J156+J157+J158+J155</f>
        <v>2665.4</v>
      </c>
      <c r="K148" s="40">
        <f>K149+K150+K151+K152+K153+K154+K156+K157+K158</f>
        <v>2207.1000000000004</v>
      </c>
      <c r="L148" s="40">
        <f>L149+L150+L151+L152+L153+L154+L156+L157+L158</f>
        <v>2207.1000000000004</v>
      </c>
      <c r="M148" s="40">
        <f>M149+M150+M151+M152+M153+M154+M155+M156+M157+M158</f>
        <v>2417.4000000000005</v>
      </c>
      <c r="N148" s="53">
        <f t="shared" si="10"/>
        <v>109.52834035612342</v>
      </c>
      <c r="O148" s="53">
        <f t="shared" si="11"/>
        <v>210.30000000000018</v>
      </c>
    </row>
    <row r="149" spans="1:15" s="3" customFormat="1" ht="33" customHeight="1">
      <c r="A149" s="28" t="s">
        <v>114</v>
      </c>
      <c r="B149" s="28" t="s">
        <v>91</v>
      </c>
      <c r="C149" s="28" t="s">
        <v>143</v>
      </c>
      <c r="D149" s="28" t="s">
        <v>105</v>
      </c>
      <c r="E149" s="28" t="s">
        <v>104</v>
      </c>
      <c r="F149" s="28" t="s">
        <v>107</v>
      </c>
      <c r="G149" s="28" t="s">
        <v>126</v>
      </c>
      <c r="H149" s="28" t="s">
        <v>144</v>
      </c>
      <c r="I149" s="13" t="s">
        <v>186</v>
      </c>
      <c r="J149" s="40">
        <v>0</v>
      </c>
      <c r="K149" s="40">
        <v>0</v>
      </c>
      <c r="L149" s="40">
        <v>0</v>
      </c>
      <c r="M149" s="40">
        <v>2.9</v>
      </c>
      <c r="N149" s="53" t="s">
        <v>290</v>
      </c>
      <c r="O149" s="53">
        <f>M149-L149</f>
        <v>2.9</v>
      </c>
    </row>
    <row r="150" spans="1:15" s="3" customFormat="1" ht="33" customHeight="1">
      <c r="A150" s="28" t="s">
        <v>187</v>
      </c>
      <c r="B150" s="28" t="s">
        <v>91</v>
      </c>
      <c r="C150" s="28" t="s">
        <v>143</v>
      </c>
      <c r="D150" s="28" t="s">
        <v>105</v>
      </c>
      <c r="E150" s="28" t="s">
        <v>104</v>
      </c>
      <c r="F150" s="28" t="s">
        <v>107</v>
      </c>
      <c r="G150" s="28" t="s">
        <v>126</v>
      </c>
      <c r="H150" s="28" t="s">
        <v>144</v>
      </c>
      <c r="I150" s="13" t="s">
        <v>186</v>
      </c>
      <c r="J150" s="40">
        <v>1061</v>
      </c>
      <c r="K150" s="40">
        <v>437.3</v>
      </c>
      <c r="L150" s="40">
        <v>437.3</v>
      </c>
      <c r="M150" s="40">
        <v>437.3</v>
      </c>
      <c r="N150" s="53">
        <f t="shared" si="10"/>
        <v>100</v>
      </c>
      <c r="O150" s="53">
        <f t="shared" si="11"/>
        <v>0</v>
      </c>
    </row>
    <row r="151" spans="1:15" s="3" customFormat="1" ht="33" customHeight="1">
      <c r="A151" s="28" t="s">
        <v>253</v>
      </c>
      <c r="B151" s="28" t="s">
        <v>91</v>
      </c>
      <c r="C151" s="28" t="s">
        <v>143</v>
      </c>
      <c r="D151" s="28" t="s">
        <v>105</v>
      </c>
      <c r="E151" s="28" t="s">
        <v>104</v>
      </c>
      <c r="F151" s="28" t="s">
        <v>107</v>
      </c>
      <c r="G151" s="28" t="s">
        <v>126</v>
      </c>
      <c r="H151" s="28" t="s">
        <v>144</v>
      </c>
      <c r="I151" s="13" t="s">
        <v>186</v>
      </c>
      <c r="J151" s="40">
        <v>0</v>
      </c>
      <c r="K151" s="40">
        <v>156.4</v>
      </c>
      <c r="L151" s="40">
        <v>156.4</v>
      </c>
      <c r="M151" s="40">
        <v>199</v>
      </c>
      <c r="N151" s="53">
        <f t="shared" si="10"/>
        <v>127.23785166240408</v>
      </c>
      <c r="O151" s="53">
        <f t="shared" si="11"/>
        <v>42.599999999999994</v>
      </c>
    </row>
    <row r="152" spans="1:15" s="3" customFormat="1" ht="33" customHeight="1">
      <c r="A152" s="28" t="s">
        <v>148</v>
      </c>
      <c r="B152" s="28" t="s">
        <v>91</v>
      </c>
      <c r="C152" s="28" t="s">
        <v>143</v>
      </c>
      <c r="D152" s="28" t="s">
        <v>105</v>
      </c>
      <c r="E152" s="28" t="s">
        <v>104</v>
      </c>
      <c r="F152" s="28" t="s">
        <v>107</v>
      </c>
      <c r="G152" s="28" t="s">
        <v>126</v>
      </c>
      <c r="H152" s="28" t="s">
        <v>144</v>
      </c>
      <c r="I152" s="13" t="s">
        <v>186</v>
      </c>
      <c r="J152" s="40">
        <v>864</v>
      </c>
      <c r="K152" s="40">
        <v>864</v>
      </c>
      <c r="L152" s="40">
        <v>864</v>
      </c>
      <c r="M152" s="40">
        <v>964.9</v>
      </c>
      <c r="N152" s="53">
        <f t="shared" si="10"/>
        <v>111.67824074074073</v>
      </c>
      <c r="O152" s="53">
        <f t="shared" si="11"/>
        <v>100.89999999999998</v>
      </c>
    </row>
    <row r="153" spans="1:15" s="3" customFormat="1" ht="33" customHeight="1">
      <c r="A153" s="28" t="s">
        <v>132</v>
      </c>
      <c r="B153" s="28" t="s">
        <v>91</v>
      </c>
      <c r="C153" s="28" t="s">
        <v>143</v>
      </c>
      <c r="D153" s="28" t="s">
        <v>105</v>
      </c>
      <c r="E153" s="28" t="s">
        <v>104</v>
      </c>
      <c r="F153" s="28" t="s">
        <v>107</v>
      </c>
      <c r="G153" s="28" t="s">
        <v>126</v>
      </c>
      <c r="H153" s="28" t="s">
        <v>144</v>
      </c>
      <c r="I153" s="13" t="s">
        <v>186</v>
      </c>
      <c r="J153" s="40">
        <v>0</v>
      </c>
      <c r="K153" s="40">
        <v>43.4</v>
      </c>
      <c r="L153" s="40">
        <v>43.4</v>
      </c>
      <c r="M153" s="40">
        <v>43.4</v>
      </c>
      <c r="N153" s="53">
        <f t="shared" si="10"/>
        <v>100</v>
      </c>
      <c r="O153" s="53">
        <f t="shared" si="11"/>
        <v>0</v>
      </c>
    </row>
    <row r="154" spans="1:15" s="3" customFormat="1" ht="33" customHeight="1">
      <c r="A154" s="28" t="s">
        <v>149</v>
      </c>
      <c r="B154" s="28" t="s">
        <v>91</v>
      </c>
      <c r="C154" s="28" t="s">
        <v>143</v>
      </c>
      <c r="D154" s="28" t="s">
        <v>105</v>
      </c>
      <c r="E154" s="28" t="s">
        <v>104</v>
      </c>
      <c r="F154" s="28" t="s">
        <v>107</v>
      </c>
      <c r="G154" s="28" t="s">
        <v>126</v>
      </c>
      <c r="H154" s="28" t="s">
        <v>144</v>
      </c>
      <c r="I154" s="13" t="s">
        <v>186</v>
      </c>
      <c r="J154" s="40">
        <v>232.1</v>
      </c>
      <c r="K154" s="40">
        <v>64.7</v>
      </c>
      <c r="L154" s="40">
        <v>64.7</v>
      </c>
      <c r="M154" s="40">
        <v>64.7</v>
      </c>
      <c r="N154" s="53">
        <f t="shared" si="10"/>
        <v>100</v>
      </c>
      <c r="O154" s="53">
        <f t="shared" si="11"/>
        <v>0</v>
      </c>
    </row>
    <row r="155" spans="1:15" s="3" customFormat="1" ht="33" customHeight="1">
      <c r="A155" s="28" t="s">
        <v>150</v>
      </c>
      <c r="B155" s="28" t="s">
        <v>91</v>
      </c>
      <c r="C155" s="28" t="s">
        <v>143</v>
      </c>
      <c r="D155" s="28" t="s">
        <v>105</v>
      </c>
      <c r="E155" s="28" t="s">
        <v>104</v>
      </c>
      <c r="F155" s="28" t="s">
        <v>107</v>
      </c>
      <c r="G155" s="28" t="s">
        <v>126</v>
      </c>
      <c r="H155" s="28" t="s">
        <v>144</v>
      </c>
      <c r="I155" s="13" t="s">
        <v>186</v>
      </c>
      <c r="J155" s="40">
        <v>8.3</v>
      </c>
      <c r="K155" s="40">
        <v>0</v>
      </c>
      <c r="L155" s="40">
        <v>0</v>
      </c>
      <c r="M155" s="40">
        <v>2.9</v>
      </c>
      <c r="N155" s="53" t="s">
        <v>290</v>
      </c>
      <c r="O155" s="53">
        <f t="shared" si="11"/>
        <v>2.9</v>
      </c>
    </row>
    <row r="156" spans="1:15" s="3" customFormat="1" ht="33" customHeight="1">
      <c r="A156" s="28" t="s">
        <v>118</v>
      </c>
      <c r="B156" s="28" t="s">
        <v>91</v>
      </c>
      <c r="C156" s="28" t="s">
        <v>143</v>
      </c>
      <c r="D156" s="28" t="s">
        <v>105</v>
      </c>
      <c r="E156" s="28" t="s">
        <v>104</v>
      </c>
      <c r="F156" s="28" t="s">
        <v>107</v>
      </c>
      <c r="G156" s="28" t="s">
        <v>126</v>
      </c>
      <c r="H156" s="28" t="s">
        <v>144</v>
      </c>
      <c r="I156" s="13" t="s">
        <v>186</v>
      </c>
      <c r="J156" s="40">
        <v>500</v>
      </c>
      <c r="K156" s="40">
        <v>570</v>
      </c>
      <c r="L156" s="40">
        <v>570</v>
      </c>
      <c r="M156" s="40">
        <v>631</v>
      </c>
      <c r="N156" s="53">
        <f t="shared" si="10"/>
        <v>110.70175438596492</v>
      </c>
      <c r="O156" s="53">
        <f t="shared" si="11"/>
        <v>61</v>
      </c>
    </row>
    <row r="157" spans="1:15" s="3" customFormat="1" ht="33" customHeight="1">
      <c r="A157" s="28" t="s">
        <v>153</v>
      </c>
      <c r="B157" s="28" t="s">
        <v>91</v>
      </c>
      <c r="C157" s="28" t="s">
        <v>143</v>
      </c>
      <c r="D157" s="28" t="s">
        <v>105</v>
      </c>
      <c r="E157" s="28" t="s">
        <v>104</v>
      </c>
      <c r="F157" s="28" t="s">
        <v>107</v>
      </c>
      <c r="G157" s="28" t="s">
        <v>126</v>
      </c>
      <c r="H157" s="28" t="s">
        <v>144</v>
      </c>
      <c r="I157" s="13" t="s">
        <v>186</v>
      </c>
      <c r="J157" s="40">
        <v>0</v>
      </c>
      <c r="K157" s="40">
        <v>47.5</v>
      </c>
      <c r="L157" s="40">
        <v>47.5</v>
      </c>
      <c r="M157" s="40">
        <v>47.5</v>
      </c>
      <c r="N157" s="53">
        <f t="shared" si="10"/>
        <v>100</v>
      </c>
      <c r="O157" s="53">
        <f t="shared" si="11"/>
        <v>0</v>
      </c>
    </row>
    <row r="158" spans="1:15" s="3" customFormat="1" ht="31.5">
      <c r="A158" s="28" t="s">
        <v>154</v>
      </c>
      <c r="B158" s="28" t="s">
        <v>91</v>
      </c>
      <c r="C158" s="28" t="s">
        <v>143</v>
      </c>
      <c r="D158" s="28" t="s">
        <v>105</v>
      </c>
      <c r="E158" s="28" t="s">
        <v>104</v>
      </c>
      <c r="F158" s="28" t="s">
        <v>107</v>
      </c>
      <c r="G158" s="28" t="s">
        <v>126</v>
      </c>
      <c r="H158" s="28" t="s">
        <v>144</v>
      </c>
      <c r="I158" s="13" t="s">
        <v>186</v>
      </c>
      <c r="J158" s="40">
        <v>0</v>
      </c>
      <c r="K158" s="40">
        <v>23.8</v>
      </c>
      <c r="L158" s="40">
        <v>23.8</v>
      </c>
      <c r="M158" s="40">
        <v>23.8</v>
      </c>
      <c r="N158" s="53">
        <f t="shared" si="10"/>
        <v>100</v>
      </c>
      <c r="O158" s="53">
        <f t="shared" si="11"/>
        <v>0</v>
      </c>
    </row>
    <row r="159" spans="1:15" s="3" customFormat="1" ht="31.5">
      <c r="A159" s="28" t="s">
        <v>90</v>
      </c>
      <c r="B159" s="28" t="s">
        <v>91</v>
      </c>
      <c r="C159" s="28" t="s">
        <v>143</v>
      </c>
      <c r="D159" s="28" t="s">
        <v>105</v>
      </c>
      <c r="E159" s="28" t="s">
        <v>104</v>
      </c>
      <c r="F159" s="28" t="s">
        <v>107</v>
      </c>
      <c r="G159" s="28" t="s">
        <v>127</v>
      </c>
      <c r="H159" s="28" t="s">
        <v>144</v>
      </c>
      <c r="I159" s="13" t="s">
        <v>32</v>
      </c>
      <c r="J159" s="40">
        <f>J160+J161+J162+J163+J164+J165+J166+J167</f>
        <v>0</v>
      </c>
      <c r="K159" s="40">
        <f>K160+K161+K162+K163+K164+K165+K166+K167</f>
        <v>4980.4</v>
      </c>
      <c r="L159" s="40">
        <f>L160+L161+L162+L163+L164+L165+L166+L167</f>
        <v>4980.4</v>
      </c>
      <c r="M159" s="40">
        <f>M160+M161+M162+M163+M164+M165+M166+M167</f>
        <v>5150.9</v>
      </c>
      <c r="N159" s="53">
        <f t="shared" si="10"/>
        <v>103.42341980563809</v>
      </c>
      <c r="O159" s="53">
        <f t="shared" si="11"/>
        <v>170.5</v>
      </c>
    </row>
    <row r="160" spans="1:15" s="3" customFormat="1" ht="31.5">
      <c r="A160" s="28" t="s">
        <v>114</v>
      </c>
      <c r="B160" s="28" t="s">
        <v>91</v>
      </c>
      <c r="C160" s="28" t="s">
        <v>143</v>
      </c>
      <c r="D160" s="28" t="s">
        <v>105</v>
      </c>
      <c r="E160" s="28" t="s">
        <v>104</v>
      </c>
      <c r="F160" s="28" t="s">
        <v>107</v>
      </c>
      <c r="G160" s="28" t="s">
        <v>127</v>
      </c>
      <c r="H160" s="28" t="s">
        <v>144</v>
      </c>
      <c r="I160" s="13" t="s">
        <v>32</v>
      </c>
      <c r="J160" s="40">
        <v>0</v>
      </c>
      <c r="K160" s="40">
        <v>165.4</v>
      </c>
      <c r="L160" s="40">
        <v>165.4</v>
      </c>
      <c r="M160" s="40">
        <v>165.4</v>
      </c>
      <c r="N160" s="53">
        <f t="shared" si="10"/>
        <v>100</v>
      </c>
      <c r="O160" s="53">
        <f t="shared" si="11"/>
        <v>0</v>
      </c>
    </row>
    <row r="161" spans="1:15" s="3" customFormat="1" ht="31.5">
      <c r="A161" s="28" t="s">
        <v>147</v>
      </c>
      <c r="B161" s="28" t="s">
        <v>91</v>
      </c>
      <c r="C161" s="28" t="s">
        <v>143</v>
      </c>
      <c r="D161" s="28" t="s">
        <v>105</v>
      </c>
      <c r="E161" s="28" t="s">
        <v>104</v>
      </c>
      <c r="F161" s="28" t="s">
        <v>107</v>
      </c>
      <c r="G161" s="28" t="s">
        <v>127</v>
      </c>
      <c r="H161" s="28" t="s">
        <v>144</v>
      </c>
      <c r="I161" s="13" t="s">
        <v>32</v>
      </c>
      <c r="J161" s="40">
        <v>0</v>
      </c>
      <c r="K161" s="40">
        <v>0</v>
      </c>
      <c r="L161" s="40">
        <v>0</v>
      </c>
      <c r="M161" s="40">
        <v>71.1</v>
      </c>
      <c r="N161" s="53" t="s">
        <v>290</v>
      </c>
      <c r="O161" s="53">
        <f t="shared" si="11"/>
        <v>71.1</v>
      </c>
    </row>
    <row r="162" spans="1:15" s="3" customFormat="1" ht="31.5">
      <c r="A162" s="28" t="s">
        <v>148</v>
      </c>
      <c r="B162" s="28" t="s">
        <v>91</v>
      </c>
      <c r="C162" s="28" t="s">
        <v>143</v>
      </c>
      <c r="D162" s="28" t="s">
        <v>105</v>
      </c>
      <c r="E162" s="28" t="s">
        <v>104</v>
      </c>
      <c r="F162" s="28" t="s">
        <v>107</v>
      </c>
      <c r="G162" s="28" t="s">
        <v>127</v>
      </c>
      <c r="H162" s="28" t="s">
        <v>144</v>
      </c>
      <c r="I162" s="13" t="s">
        <v>32</v>
      </c>
      <c r="J162" s="40">
        <v>0</v>
      </c>
      <c r="K162" s="40">
        <v>241.2</v>
      </c>
      <c r="L162" s="40">
        <v>241.2</v>
      </c>
      <c r="M162" s="40">
        <v>266.3</v>
      </c>
      <c r="N162" s="53">
        <f t="shared" si="10"/>
        <v>110.40630182421228</v>
      </c>
      <c r="O162" s="53">
        <f t="shared" si="11"/>
        <v>25.100000000000023</v>
      </c>
    </row>
    <row r="163" spans="1:15" s="3" customFormat="1" ht="31.5">
      <c r="A163" s="28" t="s">
        <v>258</v>
      </c>
      <c r="B163" s="28" t="s">
        <v>91</v>
      </c>
      <c r="C163" s="28" t="s">
        <v>143</v>
      </c>
      <c r="D163" s="28" t="s">
        <v>105</v>
      </c>
      <c r="E163" s="28" t="s">
        <v>104</v>
      </c>
      <c r="F163" s="28" t="s">
        <v>107</v>
      </c>
      <c r="G163" s="28" t="s">
        <v>127</v>
      </c>
      <c r="H163" s="28" t="s">
        <v>144</v>
      </c>
      <c r="I163" s="13" t="s">
        <v>32</v>
      </c>
      <c r="J163" s="40">
        <v>0</v>
      </c>
      <c r="K163" s="40">
        <v>0</v>
      </c>
      <c r="L163" s="40">
        <v>0</v>
      </c>
      <c r="M163" s="40">
        <v>1.2</v>
      </c>
      <c r="N163" s="53" t="s">
        <v>290</v>
      </c>
      <c r="O163" s="53">
        <f t="shared" si="11"/>
        <v>1.2</v>
      </c>
    </row>
    <row r="164" spans="1:15" s="3" customFormat="1" ht="31.5">
      <c r="A164" s="28" t="s">
        <v>150</v>
      </c>
      <c r="B164" s="28" t="s">
        <v>91</v>
      </c>
      <c r="C164" s="28" t="s">
        <v>143</v>
      </c>
      <c r="D164" s="28" t="s">
        <v>105</v>
      </c>
      <c r="E164" s="28" t="s">
        <v>104</v>
      </c>
      <c r="F164" s="28" t="s">
        <v>107</v>
      </c>
      <c r="G164" s="28" t="s">
        <v>127</v>
      </c>
      <c r="H164" s="28" t="s">
        <v>144</v>
      </c>
      <c r="I164" s="13" t="s">
        <v>32</v>
      </c>
      <c r="J164" s="40">
        <v>0</v>
      </c>
      <c r="K164" s="40">
        <v>0</v>
      </c>
      <c r="L164" s="40">
        <v>0</v>
      </c>
      <c r="M164" s="40">
        <v>3.9</v>
      </c>
      <c r="N164" s="53" t="s">
        <v>290</v>
      </c>
      <c r="O164" s="53">
        <f t="shared" si="11"/>
        <v>3.9</v>
      </c>
    </row>
    <row r="165" spans="1:15" s="3" customFormat="1" ht="31.5">
      <c r="A165" s="28" t="s">
        <v>255</v>
      </c>
      <c r="B165" s="28" t="s">
        <v>91</v>
      </c>
      <c r="C165" s="28" t="s">
        <v>143</v>
      </c>
      <c r="D165" s="28" t="s">
        <v>105</v>
      </c>
      <c r="E165" s="28" t="s">
        <v>104</v>
      </c>
      <c r="F165" s="28" t="s">
        <v>107</v>
      </c>
      <c r="G165" s="28" t="s">
        <v>127</v>
      </c>
      <c r="H165" s="28" t="s">
        <v>144</v>
      </c>
      <c r="I165" s="13" t="s">
        <v>32</v>
      </c>
      <c r="J165" s="40">
        <v>0</v>
      </c>
      <c r="K165" s="40">
        <v>66.3</v>
      </c>
      <c r="L165" s="40">
        <v>66.3</v>
      </c>
      <c r="M165" s="40">
        <v>0</v>
      </c>
      <c r="N165" s="53">
        <f t="shared" si="10"/>
        <v>0</v>
      </c>
      <c r="O165" s="53">
        <f t="shared" si="11"/>
        <v>-66.3</v>
      </c>
    </row>
    <row r="166" spans="1:15" s="3" customFormat="1" ht="31.5">
      <c r="A166" s="28" t="s">
        <v>215</v>
      </c>
      <c r="B166" s="28" t="s">
        <v>91</v>
      </c>
      <c r="C166" s="28" t="s">
        <v>143</v>
      </c>
      <c r="D166" s="28" t="s">
        <v>105</v>
      </c>
      <c r="E166" s="28" t="s">
        <v>104</v>
      </c>
      <c r="F166" s="28" t="s">
        <v>107</v>
      </c>
      <c r="G166" s="28" t="s">
        <v>127</v>
      </c>
      <c r="H166" s="28" t="s">
        <v>144</v>
      </c>
      <c r="I166" s="13" t="s">
        <v>32</v>
      </c>
      <c r="J166" s="40">
        <v>0</v>
      </c>
      <c r="K166" s="40">
        <v>4507.5</v>
      </c>
      <c r="L166" s="40">
        <v>4507.5</v>
      </c>
      <c r="M166" s="40">
        <v>4634.5</v>
      </c>
      <c r="N166" s="53">
        <f t="shared" si="10"/>
        <v>102.81752634498058</v>
      </c>
      <c r="O166" s="53">
        <f t="shared" si="11"/>
        <v>127</v>
      </c>
    </row>
    <row r="167" spans="1:15" s="3" customFormat="1" ht="31.5">
      <c r="A167" s="28" t="s">
        <v>154</v>
      </c>
      <c r="B167" s="28" t="s">
        <v>91</v>
      </c>
      <c r="C167" s="28" t="s">
        <v>143</v>
      </c>
      <c r="D167" s="28" t="s">
        <v>105</v>
      </c>
      <c r="E167" s="28" t="s">
        <v>104</v>
      </c>
      <c r="F167" s="28" t="s">
        <v>107</v>
      </c>
      <c r="G167" s="28" t="s">
        <v>127</v>
      </c>
      <c r="H167" s="28" t="s">
        <v>144</v>
      </c>
      <c r="I167" s="13" t="s">
        <v>32</v>
      </c>
      <c r="J167" s="40">
        <v>0</v>
      </c>
      <c r="K167" s="40">
        <v>0</v>
      </c>
      <c r="L167" s="40">
        <v>0</v>
      </c>
      <c r="M167" s="40">
        <v>8.5</v>
      </c>
      <c r="N167" s="53" t="s">
        <v>290</v>
      </c>
      <c r="O167" s="53">
        <f t="shared" si="11"/>
        <v>8.5</v>
      </c>
    </row>
    <row r="168" spans="1:15" s="3" customFormat="1" ht="47.25">
      <c r="A168" s="28" t="s">
        <v>258</v>
      </c>
      <c r="B168" s="28" t="s">
        <v>91</v>
      </c>
      <c r="C168" s="28" t="s">
        <v>143</v>
      </c>
      <c r="D168" s="28" t="s">
        <v>105</v>
      </c>
      <c r="E168" s="28" t="s">
        <v>104</v>
      </c>
      <c r="F168" s="28" t="s">
        <v>107</v>
      </c>
      <c r="G168" s="28" t="s">
        <v>133</v>
      </c>
      <c r="H168" s="28" t="s">
        <v>144</v>
      </c>
      <c r="I168" s="13" t="s">
        <v>257</v>
      </c>
      <c r="J168" s="40">
        <v>0</v>
      </c>
      <c r="K168" s="40">
        <v>232.9</v>
      </c>
      <c r="L168" s="40">
        <v>232.9</v>
      </c>
      <c r="M168" s="40">
        <v>232.9</v>
      </c>
      <c r="N168" s="53">
        <f t="shared" si="10"/>
        <v>100</v>
      </c>
      <c r="O168" s="53">
        <f t="shared" si="11"/>
        <v>0</v>
      </c>
    </row>
    <row r="169" spans="1:15" s="3" customFormat="1" ht="78.75">
      <c r="A169" s="28" t="s">
        <v>132</v>
      </c>
      <c r="B169" s="28" t="s">
        <v>91</v>
      </c>
      <c r="C169" s="28" t="s">
        <v>143</v>
      </c>
      <c r="D169" s="28" t="s">
        <v>105</v>
      </c>
      <c r="E169" s="28" t="s">
        <v>104</v>
      </c>
      <c r="F169" s="28" t="s">
        <v>107</v>
      </c>
      <c r="G169" s="28" t="s">
        <v>288</v>
      </c>
      <c r="H169" s="28" t="s">
        <v>144</v>
      </c>
      <c r="I169" s="13" t="s">
        <v>289</v>
      </c>
      <c r="J169" s="40">
        <v>0</v>
      </c>
      <c r="K169" s="40">
        <v>0</v>
      </c>
      <c r="L169" s="40">
        <v>0</v>
      </c>
      <c r="M169" s="40">
        <v>19.1</v>
      </c>
      <c r="N169" s="53" t="s">
        <v>290</v>
      </c>
      <c r="O169" s="53">
        <f t="shared" si="11"/>
        <v>19.1</v>
      </c>
    </row>
    <row r="170" spans="1:15" ht="24.75" customHeight="1">
      <c r="A170" s="46" t="s">
        <v>90</v>
      </c>
      <c r="B170" s="46" t="s">
        <v>145</v>
      </c>
      <c r="C170" s="46" t="s">
        <v>92</v>
      </c>
      <c r="D170" s="46" t="s">
        <v>92</v>
      </c>
      <c r="E170" s="46" t="s">
        <v>90</v>
      </c>
      <c r="F170" s="46" t="s">
        <v>92</v>
      </c>
      <c r="G170" s="46" t="s">
        <v>93</v>
      </c>
      <c r="H170" s="46" t="s">
        <v>90</v>
      </c>
      <c r="I170" s="62" t="s">
        <v>23</v>
      </c>
      <c r="J170" s="59">
        <f>J171+J209</f>
        <v>2118114.5000000005</v>
      </c>
      <c r="K170" s="59">
        <f>K171+K209</f>
        <v>3106375.6</v>
      </c>
      <c r="L170" s="59">
        <f>L171+L209</f>
        <v>3150168.7</v>
      </c>
      <c r="M170" s="59">
        <f>M171+M209</f>
        <v>2979530</v>
      </c>
      <c r="N170" s="60">
        <f t="shared" si="10"/>
        <v>94.58318851304693</v>
      </c>
      <c r="O170" s="60">
        <f t="shared" si="11"/>
        <v>-170638.7000000002</v>
      </c>
    </row>
    <row r="171" spans="1:15" s="3" customFormat="1" ht="47.25">
      <c r="A171" s="27" t="s">
        <v>90</v>
      </c>
      <c r="B171" s="27" t="s">
        <v>145</v>
      </c>
      <c r="C171" s="27" t="s">
        <v>99</v>
      </c>
      <c r="D171" s="27" t="s">
        <v>92</v>
      </c>
      <c r="E171" s="27" t="s">
        <v>90</v>
      </c>
      <c r="F171" s="27" t="s">
        <v>92</v>
      </c>
      <c r="G171" s="27" t="s">
        <v>93</v>
      </c>
      <c r="H171" s="27" t="s">
        <v>90</v>
      </c>
      <c r="I171" s="12" t="s">
        <v>39</v>
      </c>
      <c r="J171" s="42">
        <f>J172+J181+J204</f>
        <v>2118114.5000000005</v>
      </c>
      <c r="K171" s="42">
        <f>K172+K181+K204</f>
        <v>3124944.2</v>
      </c>
      <c r="L171" s="42">
        <f>L172+L181+L204</f>
        <v>3168737.3000000003</v>
      </c>
      <c r="M171" s="42">
        <f>M172+M181+M204</f>
        <v>2999494.7</v>
      </c>
      <c r="N171" s="55">
        <f t="shared" si="10"/>
        <v>94.65898924470639</v>
      </c>
      <c r="O171" s="55">
        <f t="shared" si="11"/>
        <v>-169242.6000000001</v>
      </c>
    </row>
    <row r="172" spans="1:15" ht="47.25">
      <c r="A172" s="31" t="s">
        <v>90</v>
      </c>
      <c r="B172" s="31" t="s">
        <v>145</v>
      </c>
      <c r="C172" s="31" t="s">
        <v>99</v>
      </c>
      <c r="D172" s="31" t="s">
        <v>99</v>
      </c>
      <c r="E172" s="31" t="s">
        <v>90</v>
      </c>
      <c r="F172" s="31" t="s">
        <v>92</v>
      </c>
      <c r="G172" s="31" t="s">
        <v>93</v>
      </c>
      <c r="H172" s="31" t="s">
        <v>157</v>
      </c>
      <c r="I172" s="9" t="s">
        <v>58</v>
      </c>
      <c r="J172" s="40">
        <f>J173+J175+J177+J179</f>
        <v>25751.1</v>
      </c>
      <c r="K172" s="40">
        <f>K173+K175+K177+K179</f>
        <v>944628.5</v>
      </c>
      <c r="L172" s="40">
        <f>L173+L175+L177+L179</f>
        <v>966374</v>
      </c>
      <c r="M172" s="40">
        <f>M173+M175+M177+M179</f>
        <v>829226.8999999999</v>
      </c>
      <c r="N172" s="53">
        <f t="shared" si="10"/>
        <v>85.8080722370428</v>
      </c>
      <c r="O172" s="53">
        <f t="shared" si="11"/>
        <v>-137147.1000000001</v>
      </c>
    </row>
    <row r="173" spans="1:15" ht="31.5">
      <c r="A173" s="31" t="s">
        <v>90</v>
      </c>
      <c r="B173" s="31" t="s">
        <v>145</v>
      </c>
      <c r="C173" s="31" t="s">
        <v>99</v>
      </c>
      <c r="D173" s="31" t="s">
        <v>99</v>
      </c>
      <c r="E173" s="31" t="s">
        <v>203</v>
      </c>
      <c r="F173" s="31" t="s">
        <v>92</v>
      </c>
      <c r="G173" s="31" t="s">
        <v>93</v>
      </c>
      <c r="H173" s="31" t="s">
        <v>157</v>
      </c>
      <c r="I173" s="9" t="s">
        <v>204</v>
      </c>
      <c r="J173" s="40">
        <f>J174</f>
        <v>0</v>
      </c>
      <c r="K173" s="40">
        <f>K174</f>
        <v>2591.1</v>
      </c>
      <c r="L173" s="40">
        <f>L174</f>
        <v>2511.4</v>
      </c>
      <c r="M173" s="40">
        <f>M174</f>
        <v>2511.4</v>
      </c>
      <c r="N173" s="53">
        <f t="shared" si="10"/>
        <v>100</v>
      </c>
      <c r="O173" s="53">
        <f t="shared" si="11"/>
        <v>0</v>
      </c>
    </row>
    <row r="174" spans="1:15" ht="31.5">
      <c r="A174" s="31" t="s">
        <v>159</v>
      </c>
      <c r="B174" s="31" t="s">
        <v>145</v>
      </c>
      <c r="C174" s="31" t="s">
        <v>99</v>
      </c>
      <c r="D174" s="31" t="s">
        <v>99</v>
      </c>
      <c r="E174" s="31" t="s">
        <v>203</v>
      </c>
      <c r="F174" s="31" t="s">
        <v>107</v>
      </c>
      <c r="G174" s="31" t="s">
        <v>93</v>
      </c>
      <c r="H174" s="31" t="s">
        <v>157</v>
      </c>
      <c r="I174" s="9" t="s">
        <v>205</v>
      </c>
      <c r="J174" s="40">
        <v>0</v>
      </c>
      <c r="K174" s="40">
        <v>2591.1</v>
      </c>
      <c r="L174" s="40">
        <v>2511.4</v>
      </c>
      <c r="M174" s="40">
        <v>2511.4</v>
      </c>
      <c r="N174" s="53">
        <f t="shared" si="10"/>
        <v>100</v>
      </c>
      <c r="O174" s="53">
        <f t="shared" si="11"/>
        <v>0</v>
      </c>
    </row>
    <row r="175" spans="1:15" ht="47.25">
      <c r="A175" s="31" t="s">
        <v>90</v>
      </c>
      <c r="B175" s="31" t="s">
        <v>145</v>
      </c>
      <c r="C175" s="31" t="s">
        <v>99</v>
      </c>
      <c r="D175" s="31" t="s">
        <v>99</v>
      </c>
      <c r="E175" s="31" t="s">
        <v>259</v>
      </c>
      <c r="F175" s="31" t="s">
        <v>92</v>
      </c>
      <c r="G175" s="31" t="s">
        <v>93</v>
      </c>
      <c r="H175" s="31" t="s">
        <v>157</v>
      </c>
      <c r="I175" s="9" t="s">
        <v>260</v>
      </c>
      <c r="J175" s="40">
        <f>J176</f>
        <v>0</v>
      </c>
      <c r="K175" s="40">
        <f>K176</f>
        <v>1500</v>
      </c>
      <c r="L175" s="40">
        <f>L176</f>
        <v>3798.6</v>
      </c>
      <c r="M175" s="40">
        <f>M176</f>
        <v>3798.6</v>
      </c>
      <c r="N175" s="53">
        <f t="shared" si="10"/>
        <v>100</v>
      </c>
      <c r="O175" s="53">
        <f t="shared" si="11"/>
        <v>0</v>
      </c>
    </row>
    <row r="176" spans="1:15" ht="63">
      <c r="A176" s="31" t="s">
        <v>159</v>
      </c>
      <c r="B176" s="31" t="s">
        <v>145</v>
      </c>
      <c r="C176" s="31" t="s">
        <v>99</v>
      </c>
      <c r="D176" s="31" t="s">
        <v>99</v>
      </c>
      <c r="E176" s="31" t="s">
        <v>259</v>
      </c>
      <c r="F176" s="31" t="s">
        <v>107</v>
      </c>
      <c r="G176" s="31" t="s">
        <v>93</v>
      </c>
      <c r="H176" s="31" t="s">
        <v>157</v>
      </c>
      <c r="I176" s="9" t="s">
        <v>261</v>
      </c>
      <c r="J176" s="40">
        <v>0</v>
      </c>
      <c r="K176" s="40">
        <v>1500</v>
      </c>
      <c r="L176" s="40">
        <v>3798.6</v>
      </c>
      <c r="M176" s="40">
        <v>3798.6</v>
      </c>
      <c r="N176" s="53">
        <f t="shared" si="10"/>
        <v>100</v>
      </c>
      <c r="O176" s="53">
        <f t="shared" si="11"/>
        <v>0</v>
      </c>
    </row>
    <row r="177" spans="1:15" ht="31.5">
      <c r="A177" s="31" t="s">
        <v>90</v>
      </c>
      <c r="B177" s="31" t="s">
        <v>145</v>
      </c>
      <c r="C177" s="31" t="s">
        <v>99</v>
      </c>
      <c r="D177" s="31" t="s">
        <v>99</v>
      </c>
      <c r="E177" s="31" t="s">
        <v>262</v>
      </c>
      <c r="F177" s="31" t="s">
        <v>92</v>
      </c>
      <c r="G177" s="31" t="s">
        <v>93</v>
      </c>
      <c r="H177" s="31" t="s">
        <v>157</v>
      </c>
      <c r="I177" s="9" t="s">
        <v>263</v>
      </c>
      <c r="J177" s="40">
        <f>J178</f>
        <v>0</v>
      </c>
      <c r="K177" s="40">
        <f>K178</f>
        <v>61109.3</v>
      </c>
      <c r="L177" s="40">
        <f>L178</f>
        <v>61075.2</v>
      </c>
      <c r="M177" s="40">
        <f>M178</f>
        <v>61075.2</v>
      </c>
      <c r="N177" s="53">
        <f t="shared" si="10"/>
        <v>100</v>
      </c>
      <c r="O177" s="53">
        <f t="shared" si="11"/>
        <v>0</v>
      </c>
    </row>
    <row r="178" spans="1:15" ht="31.5">
      <c r="A178" s="31" t="s">
        <v>159</v>
      </c>
      <c r="B178" s="31" t="s">
        <v>145</v>
      </c>
      <c r="C178" s="31" t="s">
        <v>99</v>
      </c>
      <c r="D178" s="31" t="s">
        <v>99</v>
      </c>
      <c r="E178" s="31" t="s">
        <v>262</v>
      </c>
      <c r="F178" s="31" t="s">
        <v>107</v>
      </c>
      <c r="G178" s="31" t="s">
        <v>93</v>
      </c>
      <c r="H178" s="31" t="s">
        <v>157</v>
      </c>
      <c r="I178" s="9" t="s">
        <v>264</v>
      </c>
      <c r="J178" s="40">
        <v>0</v>
      </c>
      <c r="K178" s="40">
        <v>61109.3</v>
      </c>
      <c r="L178" s="40">
        <v>61075.2</v>
      </c>
      <c r="M178" s="40">
        <v>61075.2</v>
      </c>
      <c r="N178" s="53">
        <f t="shared" si="10"/>
        <v>100</v>
      </c>
      <c r="O178" s="53">
        <f t="shared" si="11"/>
        <v>0</v>
      </c>
    </row>
    <row r="179" spans="1:15" ht="21.75" customHeight="1">
      <c r="A179" s="31" t="s">
        <v>90</v>
      </c>
      <c r="B179" s="31" t="s">
        <v>145</v>
      </c>
      <c r="C179" s="31" t="s">
        <v>99</v>
      </c>
      <c r="D179" s="31" t="s">
        <v>99</v>
      </c>
      <c r="E179" s="31" t="s">
        <v>160</v>
      </c>
      <c r="F179" s="31" t="s">
        <v>92</v>
      </c>
      <c r="G179" s="31" t="s">
        <v>93</v>
      </c>
      <c r="H179" s="31" t="s">
        <v>157</v>
      </c>
      <c r="I179" s="9" t="s">
        <v>59</v>
      </c>
      <c r="J179" s="40">
        <f>J180</f>
        <v>25751.1</v>
      </c>
      <c r="K179" s="40">
        <f>K180</f>
        <v>879428.1</v>
      </c>
      <c r="L179" s="40">
        <f>L180</f>
        <v>898988.8</v>
      </c>
      <c r="M179" s="40">
        <f>M180</f>
        <v>761841.7</v>
      </c>
      <c r="N179" s="53">
        <f t="shared" si="10"/>
        <v>84.74429269864096</v>
      </c>
      <c r="O179" s="53">
        <f t="shared" si="11"/>
        <v>-137147.1000000001</v>
      </c>
    </row>
    <row r="180" spans="1:15" ht="15.75">
      <c r="A180" s="31" t="s">
        <v>159</v>
      </c>
      <c r="B180" s="31" t="s">
        <v>145</v>
      </c>
      <c r="C180" s="31" t="s">
        <v>99</v>
      </c>
      <c r="D180" s="31" t="s">
        <v>99</v>
      </c>
      <c r="E180" s="31" t="s">
        <v>160</v>
      </c>
      <c r="F180" s="31" t="s">
        <v>107</v>
      </c>
      <c r="G180" s="31" t="s">
        <v>93</v>
      </c>
      <c r="H180" s="31" t="s">
        <v>157</v>
      </c>
      <c r="I180" s="9" t="s">
        <v>47</v>
      </c>
      <c r="J180" s="40">
        <v>25751.1</v>
      </c>
      <c r="K180" s="40">
        <v>879428.1</v>
      </c>
      <c r="L180" s="40">
        <v>898988.8</v>
      </c>
      <c r="M180" s="40">
        <v>761841.7</v>
      </c>
      <c r="N180" s="53">
        <f t="shared" si="10"/>
        <v>84.74429269864096</v>
      </c>
      <c r="O180" s="53">
        <f t="shared" si="11"/>
        <v>-137147.1000000001</v>
      </c>
    </row>
    <row r="181" spans="1:15" ht="31.5">
      <c r="A181" s="31" t="s">
        <v>90</v>
      </c>
      <c r="B181" s="31" t="s">
        <v>145</v>
      </c>
      <c r="C181" s="31" t="s">
        <v>99</v>
      </c>
      <c r="D181" s="31" t="s">
        <v>109</v>
      </c>
      <c r="E181" s="31" t="s">
        <v>90</v>
      </c>
      <c r="F181" s="31" t="s">
        <v>92</v>
      </c>
      <c r="G181" s="31" t="s">
        <v>93</v>
      </c>
      <c r="H181" s="31" t="s">
        <v>157</v>
      </c>
      <c r="I181" s="9" t="s">
        <v>60</v>
      </c>
      <c r="J181" s="40">
        <f>J182+J184+J186+J188+J190+J192+J194+J196+J198+J200+J202</f>
        <v>2088764.2000000002</v>
      </c>
      <c r="K181" s="40">
        <f>K182+K184+K186+K188+K190+K192+K194+K196+K198+K200+K202</f>
        <v>2179364.5</v>
      </c>
      <c r="L181" s="40">
        <f>L182+L184+L186+L188+L190+L192+L194+L196+L198+L200+L202</f>
        <v>2201412.1</v>
      </c>
      <c r="M181" s="40">
        <f>M182+M184+M186+M188+M190+M192+M194+M196+M198+M200+M202</f>
        <v>2169316.6</v>
      </c>
      <c r="N181" s="53">
        <f t="shared" si="10"/>
        <v>98.54204944181055</v>
      </c>
      <c r="O181" s="53">
        <f t="shared" si="11"/>
        <v>-32095.5</v>
      </c>
    </row>
    <row r="182" spans="1:15" ht="31.5">
      <c r="A182" s="31" t="s">
        <v>90</v>
      </c>
      <c r="B182" s="31" t="s">
        <v>145</v>
      </c>
      <c r="C182" s="31" t="s">
        <v>99</v>
      </c>
      <c r="D182" s="31" t="s">
        <v>109</v>
      </c>
      <c r="E182" s="31" t="s">
        <v>158</v>
      </c>
      <c r="F182" s="31" t="s">
        <v>92</v>
      </c>
      <c r="G182" s="31" t="s">
        <v>93</v>
      </c>
      <c r="H182" s="31" t="s">
        <v>157</v>
      </c>
      <c r="I182" s="9" t="s">
        <v>61</v>
      </c>
      <c r="J182" s="40">
        <f>J183</f>
        <v>85637.1</v>
      </c>
      <c r="K182" s="40">
        <f>K183</f>
        <v>114488.2</v>
      </c>
      <c r="L182" s="40">
        <f>L183</f>
        <v>135626.4</v>
      </c>
      <c r="M182" s="40">
        <f>M183</f>
        <v>135626.4</v>
      </c>
      <c r="N182" s="53">
        <f t="shared" si="10"/>
        <v>100</v>
      </c>
      <c r="O182" s="53">
        <f t="shared" si="11"/>
        <v>0</v>
      </c>
    </row>
    <row r="183" spans="1:15" ht="47.25">
      <c r="A183" s="31" t="s">
        <v>159</v>
      </c>
      <c r="B183" s="31" t="s">
        <v>145</v>
      </c>
      <c r="C183" s="31" t="s">
        <v>99</v>
      </c>
      <c r="D183" s="31" t="s">
        <v>109</v>
      </c>
      <c r="E183" s="31" t="s">
        <v>158</v>
      </c>
      <c r="F183" s="31" t="s">
        <v>107</v>
      </c>
      <c r="G183" s="31" t="s">
        <v>93</v>
      </c>
      <c r="H183" s="31" t="s">
        <v>157</v>
      </c>
      <c r="I183" s="9" t="s">
        <v>62</v>
      </c>
      <c r="J183" s="40">
        <v>85637.1</v>
      </c>
      <c r="K183" s="40">
        <v>114488.2</v>
      </c>
      <c r="L183" s="40">
        <v>135626.4</v>
      </c>
      <c r="M183" s="40">
        <v>135626.4</v>
      </c>
      <c r="N183" s="53">
        <f t="shared" si="10"/>
        <v>100</v>
      </c>
      <c r="O183" s="53">
        <f t="shared" si="11"/>
        <v>0</v>
      </c>
    </row>
    <row r="184" spans="1:15" ht="31.5">
      <c r="A184" s="28" t="s">
        <v>90</v>
      </c>
      <c r="B184" s="28" t="s">
        <v>145</v>
      </c>
      <c r="C184" s="28" t="s">
        <v>99</v>
      </c>
      <c r="D184" s="28" t="s">
        <v>109</v>
      </c>
      <c r="E184" s="28" t="s">
        <v>175</v>
      </c>
      <c r="F184" s="28" t="s">
        <v>92</v>
      </c>
      <c r="G184" s="28" t="s">
        <v>93</v>
      </c>
      <c r="H184" s="28" t="s">
        <v>157</v>
      </c>
      <c r="I184" s="7" t="s">
        <v>176</v>
      </c>
      <c r="J184" s="40">
        <f>J185</f>
        <v>448.6</v>
      </c>
      <c r="K184" s="40">
        <f>K185</f>
        <v>448.6</v>
      </c>
      <c r="L184" s="40">
        <f>L185</f>
        <v>448.6</v>
      </c>
      <c r="M184" s="40">
        <f>M185</f>
        <v>296.4</v>
      </c>
      <c r="N184" s="53">
        <f t="shared" si="10"/>
        <v>66.07222469906374</v>
      </c>
      <c r="O184" s="53">
        <f t="shared" si="11"/>
        <v>-152.20000000000005</v>
      </c>
    </row>
    <row r="185" spans="1:15" ht="47.25">
      <c r="A185" s="28" t="s">
        <v>159</v>
      </c>
      <c r="B185" s="28" t="s">
        <v>145</v>
      </c>
      <c r="C185" s="28" t="s">
        <v>99</v>
      </c>
      <c r="D185" s="28" t="s">
        <v>109</v>
      </c>
      <c r="E185" s="28" t="s">
        <v>175</v>
      </c>
      <c r="F185" s="28" t="s">
        <v>107</v>
      </c>
      <c r="G185" s="28" t="s">
        <v>93</v>
      </c>
      <c r="H185" s="28" t="s">
        <v>157</v>
      </c>
      <c r="I185" s="7" t="s">
        <v>177</v>
      </c>
      <c r="J185" s="40">
        <v>448.6</v>
      </c>
      <c r="K185" s="40">
        <v>448.6</v>
      </c>
      <c r="L185" s="40">
        <v>448.6</v>
      </c>
      <c r="M185" s="40">
        <v>296.4</v>
      </c>
      <c r="N185" s="53">
        <f t="shared" si="10"/>
        <v>66.07222469906374</v>
      </c>
      <c r="O185" s="53">
        <f t="shared" si="11"/>
        <v>-152.20000000000005</v>
      </c>
    </row>
    <row r="186" spans="1:15" ht="47.25">
      <c r="A186" s="28" t="s">
        <v>90</v>
      </c>
      <c r="B186" s="28" t="s">
        <v>145</v>
      </c>
      <c r="C186" s="28" t="s">
        <v>99</v>
      </c>
      <c r="D186" s="28" t="s">
        <v>109</v>
      </c>
      <c r="E186" s="28" t="s">
        <v>165</v>
      </c>
      <c r="F186" s="28" t="s">
        <v>92</v>
      </c>
      <c r="G186" s="28" t="s">
        <v>93</v>
      </c>
      <c r="H186" s="31" t="s">
        <v>157</v>
      </c>
      <c r="I186" s="9" t="s">
        <v>166</v>
      </c>
      <c r="J186" s="40">
        <f>J187</f>
        <v>10794.8</v>
      </c>
      <c r="K186" s="40">
        <f>K187</f>
        <v>10794.8</v>
      </c>
      <c r="L186" s="40">
        <f>L187</f>
        <v>11946.8</v>
      </c>
      <c r="M186" s="40">
        <f>M187</f>
        <v>11946.7</v>
      </c>
      <c r="N186" s="53">
        <f t="shared" si="10"/>
        <v>99.99916295577059</v>
      </c>
      <c r="O186" s="53">
        <f t="shared" si="11"/>
        <v>-0.09999999999854481</v>
      </c>
    </row>
    <row r="187" spans="1:15" ht="63">
      <c r="A187" s="28" t="s">
        <v>159</v>
      </c>
      <c r="B187" s="28" t="s">
        <v>145</v>
      </c>
      <c r="C187" s="28" t="s">
        <v>99</v>
      </c>
      <c r="D187" s="28" t="s">
        <v>109</v>
      </c>
      <c r="E187" s="28" t="s">
        <v>165</v>
      </c>
      <c r="F187" s="28" t="s">
        <v>107</v>
      </c>
      <c r="G187" s="28" t="s">
        <v>93</v>
      </c>
      <c r="H187" s="31" t="s">
        <v>157</v>
      </c>
      <c r="I187" s="9" t="s">
        <v>167</v>
      </c>
      <c r="J187" s="40">
        <v>10794.8</v>
      </c>
      <c r="K187" s="40">
        <v>10794.8</v>
      </c>
      <c r="L187" s="40">
        <v>11946.8</v>
      </c>
      <c r="M187" s="40">
        <v>11946.7</v>
      </c>
      <c r="N187" s="53">
        <f t="shared" si="10"/>
        <v>99.99916295577059</v>
      </c>
      <c r="O187" s="53">
        <f t="shared" si="11"/>
        <v>-0.09999999999854481</v>
      </c>
    </row>
    <row r="188" spans="1:15" ht="63">
      <c r="A188" s="28" t="s">
        <v>90</v>
      </c>
      <c r="B188" s="28" t="s">
        <v>145</v>
      </c>
      <c r="C188" s="28" t="s">
        <v>99</v>
      </c>
      <c r="D188" s="28" t="s">
        <v>109</v>
      </c>
      <c r="E188" s="28" t="s">
        <v>265</v>
      </c>
      <c r="F188" s="28" t="s">
        <v>92</v>
      </c>
      <c r="G188" s="28" t="s">
        <v>93</v>
      </c>
      <c r="H188" s="31" t="s">
        <v>157</v>
      </c>
      <c r="I188" s="9" t="s">
        <v>266</v>
      </c>
      <c r="J188" s="40">
        <f>J189</f>
        <v>0</v>
      </c>
      <c r="K188" s="40">
        <f>K189</f>
        <v>155.2</v>
      </c>
      <c r="L188" s="40">
        <f>L189</f>
        <v>155.2</v>
      </c>
      <c r="M188" s="40">
        <f>M189</f>
        <v>155.2</v>
      </c>
      <c r="N188" s="53">
        <f t="shared" si="10"/>
        <v>100</v>
      </c>
      <c r="O188" s="53">
        <f t="shared" si="11"/>
        <v>0</v>
      </c>
    </row>
    <row r="189" spans="1:15" ht="63">
      <c r="A189" s="28" t="s">
        <v>159</v>
      </c>
      <c r="B189" s="28" t="s">
        <v>145</v>
      </c>
      <c r="C189" s="28" t="s">
        <v>99</v>
      </c>
      <c r="D189" s="28" t="s">
        <v>109</v>
      </c>
      <c r="E189" s="28" t="s">
        <v>265</v>
      </c>
      <c r="F189" s="28" t="s">
        <v>107</v>
      </c>
      <c r="G189" s="28" t="s">
        <v>93</v>
      </c>
      <c r="H189" s="31" t="s">
        <v>157</v>
      </c>
      <c r="I189" s="9" t="s">
        <v>267</v>
      </c>
      <c r="J189" s="40">
        <v>0</v>
      </c>
      <c r="K189" s="40">
        <v>155.2</v>
      </c>
      <c r="L189" s="40">
        <v>155.2</v>
      </c>
      <c r="M189" s="40">
        <v>155.2</v>
      </c>
      <c r="N189" s="53">
        <f t="shared" si="10"/>
        <v>100</v>
      </c>
      <c r="O189" s="53">
        <f t="shared" si="11"/>
        <v>0</v>
      </c>
    </row>
    <row r="190" spans="1:15" ht="63">
      <c r="A190" s="28" t="s">
        <v>90</v>
      </c>
      <c r="B190" s="28" t="s">
        <v>145</v>
      </c>
      <c r="C190" s="28" t="s">
        <v>99</v>
      </c>
      <c r="D190" s="28" t="s">
        <v>109</v>
      </c>
      <c r="E190" s="28" t="s">
        <v>98</v>
      </c>
      <c r="F190" s="28" t="s">
        <v>92</v>
      </c>
      <c r="G190" s="28" t="s">
        <v>93</v>
      </c>
      <c r="H190" s="31" t="s">
        <v>157</v>
      </c>
      <c r="I190" s="9" t="s">
        <v>168</v>
      </c>
      <c r="J190" s="40">
        <f>J191</f>
        <v>9.4</v>
      </c>
      <c r="K190" s="40">
        <f>K191</f>
        <v>9.4</v>
      </c>
      <c r="L190" s="40">
        <f>L191</f>
        <v>9.4</v>
      </c>
      <c r="M190" s="40">
        <f>M191</f>
        <v>4</v>
      </c>
      <c r="N190" s="53">
        <f t="shared" si="10"/>
        <v>42.5531914893617</v>
      </c>
      <c r="O190" s="53">
        <f t="shared" si="11"/>
        <v>-5.4</v>
      </c>
    </row>
    <row r="191" spans="1:15" ht="63">
      <c r="A191" s="28" t="s">
        <v>159</v>
      </c>
      <c r="B191" s="28" t="s">
        <v>145</v>
      </c>
      <c r="C191" s="28" t="s">
        <v>99</v>
      </c>
      <c r="D191" s="28" t="s">
        <v>109</v>
      </c>
      <c r="E191" s="28" t="s">
        <v>98</v>
      </c>
      <c r="F191" s="28" t="s">
        <v>107</v>
      </c>
      <c r="G191" s="28" t="s">
        <v>93</v>
      </c>
      <c r="H191" s="31" t="s">
        <v>157</v>
      </c>
      <c r="I191" s="9" t="s">
        <v>169</v>
      </c>
      <c r="J191" s="40">
        <v>9.4</v>
      </c>
      <c r="K191" s="40">
        <v>9.4</v>
      </c>
      <c r="L191" s="40">
        <v>9.4</v>
      </c>
      <c r="M191" s="40">
        <v>4</v>
      </c>
      <c r="N191" s="53">
        <f t="shared" si="10"/>
        <v>42.5531914893617</v>
      </c>
      <c r="O191" s="53">
        <f t="shared" si="11"/>
        <v>-5.4</v>
      </c>
    </row>
    <row r="192" spans="1:15" ht="63">
      <c r="A192" s="28" t="s">
        <v>90</v>
      </c>
      <c r="B192" s="28" t="s">
        <v>145</v>
      </c>
      <c r="C192" s="28" t="s">
        <v>99</v>
      </c>
      <c r="D192" s="28" t="s">
        <v>109</v>
      </c>
      <c r="E192" s="28" t="s">
        <v>206</v>
      </c>
      <c r="F192" s="28" t="s">
        <v>92</v>
      </c>
      <c r="G192" s="28" t="s">
        <v>93</v>
      </c>
      <c r="H192" s="31" t="s">
        <v>157</v>
      </c>
      <c r="I192" s="9" t="s">
        <v>207</v>
      </c>
      <c r="J192" s="40">
        <f>J193</f>
        <v>0</v>
      </c>
      <c r="K192" s="40">
        <f>K193</f>
        <v>2663.1</v>
      </c>
      <c r="L192" s="40">
        <f>L193</f>
        <v>2663.1</v>
      </c>
      <c r="M192" s="40">
        <f>M193</f>
        <v>2663.1</v>
      </c>
      <c r="N192" s="53">
        <f t="shared" si="10"/>
        <v>100</v>
      </c>
      <c r="O192" s="53">
        <f t="shared" si="11"/>
        <v>0</v>
      </c>
    </row>
    <row r="193" spans="1:15" ht="63">
      <c r="A193" s="28" t="s">
        <v>159</v>
      </c>
      <c r="B193" s="28" t="s">
        <v>145</v>
      </c>
      <c r="C193" s="28" t="s">
        <v>99</v>
      </c>
      <c r="D193" s="28" t="s">
        <v>109</v>
      </c>
      <c r="E193" s="28" t="s">
        <v>206</v>
      </c>
      <c r="F193" s="28" t="s">
        <v>107</v>
      </c>
      <c r="G193" s="28" t="s">
        <v>93</v>
      </c>
      <c r="H193" s="31" t="s">
        <v>157</v>
      </c>
      <c r="I193" s="9" t="s">
        <v>208</v>
      </c>
      <c r="J193" s="40">
        <v>0</v>
      </c>
      <c r="K193" s="40">
        <v>2663.1</v>
      </c>
      <c r="L193" s="40">
        <v>2663.1</v>
      </c>
      <c r="M193" s="40">
        <v>2663.1</v>
      </c>
      <c r="N193" s="53">
        <f t="shared" si="10"/>
        <v>100</v>
      </c>
      <c r="O193" s="53">
        <f t="shared" si="11"/>
        <v>0</v>
      </c>
    </row>
    <row r="194" spans="1:15" ht="47.25">
      <c r="A194" s="28" t="s">
        <v>90</v>
      </c>
      <c r="B194" s="28" t="s">
        <v>145</v>
      </c>
      <c r="C194" s="28" t="s">
        <v>99</v>
      </c>
      <c r="D194" s="28" t="s">
        <v>109</v>
      </c>
      <c r="E194" s="28" t="s">
        <v>101</v>
      </c>
      <c r="F194" s="28" t="s">
        <v>92</v>
      </c>
      <c r="G194" s="28" t="s">
        <v>93</v>
      </c>
      <c r="H194" s="31" t="s">
        <v>157</v>
      </c>
      <c r="I194" s="9" t="s">
        <v>209</v>
      </c>
      <c r="J194" s="40">
        <f>J195</f>
        <v>0</v>
      </c>
      <c r="K194" s="40">
        <f>K195</f>
        <v>35493.5</v>
      </c>
      <c r="L194" s="40">
        <f>L195</f>
        <v>38630.6</v>
      </c>
      <c r="M194" s="40">
        <f>M195</f>
        <v>38630.6</v>
      </c>
      <c r="N194" s="53">
        <f t="shared" si="10"/>
        <v>100</v>
      </c>
      <c r="O194" s="53">
        <f t="shared" si="11"/>
        <v>0</v>
      </c>
    </row>
    <row r="195" spans="1:15" ht="47.25">
      <c r="A195" s="28" t="s">
        <v>159</v>
      </c>
      <c r="B195" s="28" t="s">
        <v>145</v>
      </c>
      <c r="C195" s="28" t="s">
        <v>99</v>
      </c>
      <c r="D195" s="28" t="s">
        <v>109</v>
      </c>
      <c r="E195" s="28" t="s">
        <v>101</v>
      </c>
      <c r="F195" s="28" t="s">
        <v>107</v>
      </c>
      <c r="G195" s="28" t="s">
        <v>93</v>
      </c>
      <c r="H195" s="31" t="s">
        <v>157</v>
      </c>
      <c r="I195" s="9" t="s">
        <v>210</v>
      </c>
      <c r="J195" s="40">
        <v>0</v>
      </c>
      <c r="K195" s="40">
        <v>35493.5</v>
      </c>
      <c r="L195" s="40">
        <v>38630.6</v>
      </c>
      <c r="M195" s="40">
        <v>38630.6</v>
      </c>
      <c r="N195" s="53">
        <f t="shared" si="10"/>
        <v>100</v>
      </c>
      <c r="O195" s="53">
        <f t="shared" si="11"/>
        <v>0</v>
      </c>
    </row>
    <row r="196" spans="1:15" ht="47.25">
      <c r="A196" s="31" t="s">
        <v>90</v>
      </c>
      <c r="B196" s="31" t="s">
        <v>145</v>
      </c>
      <c r="C196" s="31" t="s">
        <v>99</v>
      </c>
      <c r="D196" s="31" t="s">
        <v>109</v>
      </c>
      <c r="E196" s="31" t="s">
        <v>102</v>
      </c>
      <c r="F196" s="31" t="s">
        <v>92</v>
      </c>
      <c r="G196" s="31" t="s">
        <v>93</v>
      </c>
      <c r="H196" s="31" t="s">
        <v>157</v>
      </c>
      <c r="I196" s="9" t="s">
        <v>64</v>
      </c>
      <c r="J196" s="40">
        <f>J197</f>
        <v>248410.6</v>
      </c>
      <c r="K196" s="40">
        <f>K197</f>
        <v>143918.9</v>
      </c>
      <c r="L196" s="40">
        <f>L197</f>
        <v>141360.7</v>
      </c>
      <c r="M196" s="40">
        <f>M197</f>
        <v>129039</v>
      </c>
      <c r="N196" s="53">
        <f t="shared" si="10"/>
        <v>91.2835038309799</v>
      </c>
      <c r="O196" s="53">
        <f t="shared" si="11"/>
        <v>-12321.700000000012</v>
      </c>
    </row>
    <row r="197" spans="1:15" ht="47.25">
      <c r="A197" s="31" t="s">
        <v>159</v>
      </c>
      <c r="B197" s="31" t="s">
        <v>145</v>
      </c>
      <c r="C197" s="31" t="s">
        <v>99</v>
      </c>
      <c r="D197" s="31" t="s">
        <v>109</v>
      </c>
      <c r="E197" s="31" t="s">
        <v>102</v>
      </c>
      <c r="F197" s="31" t="s">
        <v>107</v>
      </c>
      <c r="G197" s="31" t="s">
        <v>93</v>
      </c>
      <c r="H197" s="31" t="s">
        <v>157</v>
      </c>
      <c r="I197" s="9" t="s">
        <v>65</v>
      </c>
      <c r="J197" s="40">
        <v>248410.6</v>
      </c>
      <c r="K197" s="40">
        <v>143918.9</v>
      </c>
      <c r="L197" s="40">
        <v>141360.7</v>
      </c>
      <c r="M197" s="40">
        <v>129039</v>
      </c>
      <c r="N197" s="53">
        <f t="shared" si="10"/>
        <v>91.2835038309799</v>
      </c>
      <c r="O197" s="53">
        <f t="shared" si="11"/>
        <v>-12321.700000000012</v>
      </c>
    </row>
    <row r="198" spans="1:15" ht="47.25">
      <c r="A198" s="31" t="s">
        <v>90</v>
      </c>
      <c r="B198" s="31" t="s">
        <v>145</v>
      </c>
      <c r="C198" s="31" t="s">
        <v>99</v>
      </c>
      <c r="D198" s="31" t="s">
        <v>109</v>
      </c>
      <c r="E198" s="31" t="s">
        <v>161</v>
      </c>
      <c r="F198" s="31" t="s">
        <v>92</v>
      </c>
      <c r="G198" s="31" t="s">
        <v>93</v>
      </c>
      <c r="H198" s="31" t="s">
        <v>157</v>
      </c>
      <c r="I198" s="9" t="s">
        <v>66</v>
      </c>
      <c r="J198" s="40">
        <f>J199</f>
        <v>1647941.8</v>
      </c>
      <c r="K198" s="40">
        <f>K199</f>
        <v>1775870.9</v>
      </c>
      <c r="L198" s="40">
        <f>L199</f>
        <v>1775049.4</v>
      </c>
      <c r="M198" s="40">
        <f>M199</f>
        <v>1761043.3</v>
      </c>
      <c r="N198" s="53">
        <f t="shared" si="10"/>
        <v>99.21094590381541</v>
      </c>
      <c r="O198" s="53">
        <f t="shared" si="11"/>
        <v>-14006.09999999986</v>
      </c>
    </row>
    <row r="199" spans="1:15" ht="47.25">
      <c r="A199" s="31" t="s">
        <v>159</v>
      </c>
      <c r="B199" s="31" t="s">
        <v>145</v>
      </c>
      <c r="C199" s="31" t="s">
        <v>99</v>
      </c>
      <c r="D199" s="31" t="s">
        <v>109</v>
      </c>
      <c r="E199" s="31" t="s">
        <v>161</v>
      </c>
      <c r="F199" s="31" t="s">
        <v>107</v>
      </c>
      <c r="G199" s="31" t="s">
        <v>93</v>
      </c>
      <c r="H199" s="31" t="s">
        <v>157</v>
      </c>
      <c r="I199" s="9" t="s">
        <v>67</v>
      </c>
      <c r="J199" s="40">
        <v>1647941.8</v>
      </c>
      <c r="K199" s="40">
        <v>1775870.9</v>
      </c>
      <c r="L199" s="40">
        <v>1775049.4</v>
      </c>
      <c r="M199" s="40">
        <v>1761043.3</v>
      </c>
      <c r="N199" s="53">
        <f t="shared" si="10"/>
        <v>99.21094590381541</v>
      </c>
      <c r="O199" s="53">
        <f t="shared" si="11"/>
        <v>-14006.09999999986</v>
      </c>
    </row>
    <row r="200" spans="1:15" ht="94.5">
      <c r="A200" s="31" t="s">
        <v>90</v>
      </c>
      <c r="B200" s="31" t="s">
        <v>145</v>
      </c>
      <c r="C200" s="31" t="s">
        <v>99</v>
      </c>
      <c r="D200" s="31" t="s">
        <v>109</v>
      </c>
      <c r="E200" s="31" t="s">
        <v>162</v>
      </c>
      <c r="F200" s="31" t="s">
        <v>92</v>
      </c>
      <c r="G200" s="31" t="s">
        <v>93</v>
      </c>
      <c r="H200" s="31" t="s">
        <v>157</v>
      </c>
      <c r="I200" s="9" t="s">
        <v>68</v>
      </c>
      <c r="J200" s="40">
        <f>J201</f>
        <v>65428.8</v>
      </c>
      <c r="K200" s="40">
        <f>K201</f>
        <v>65428.8</v>
      </c>
      <c r="L200" s="40">
        <f>L201</f>
        <v>65428.8</v>
      </c>
      <c r="M200" s="40">
        <f>M201</f>
        <v>59818.8</v>
      </c>
      <c r="N200" s="53">
        <f t="shared" si="10"/>
        <v>91.42579414569731</v>
      </c>
      <c r="O200" s="53">
        <f t="shared" si="11"/>
        <v>-5610</v>
      </c>
    </row>
    <row r="201" spans="1:15" ht="94.5">
      <c r="A201" s="31" t="s">
        <v>159</v>
      </c>
      <c r="B201" s="31" t="s">
        <v>145</v>
      </c>
      <c r="C201" s="31" t="s">
        <v>99</v>
      </c>
      <c r="D201" s="31" t="s">
        <v>109</v>
      </c>
      <c r="E201" s="31" t="s">
        <v>162</v>
      </c>
      <c r="F201" s="31" t="s">
        <v>107</v>
      </c>
      <c r="G201" s="31" t="s">
        <v>93</v>
      </c>
      <c r="H201" s="31" t="s">
        <v>157</v>
      </c>
      <c r="I201" s="9" t="s">
        <v>69</v>
      </c>
      <c r="J201" s="40">
        <v>65428.8</v>
      </c>
      <c r="K201" s="40">
        <v>65428.8</v>
      </c>
      <c r="L201" s="40">
        <v>65428.8</v>
      </c>
      <c r="M201" s="40">
        <v>59818.8</v>
      </c>
      <c r="N201" s="53">
        <f t="shared" si="10"/>
        <v>91.42579414569731</v>
      </c>
      <c r="O201" s="53">
        <f t="shared" si="11"/>
        <v>-5610</v>
      </c>
    </row>
    <row r="202" spans="1:15" ht="63">
      <c r="A202" s="31" t="s">
        <v>90</v>
      </c>
      <c r="B202" s="31" t="s">
        <v>145</v>
      </c>
      <c r="C202" s="31" t="s">
        <v>99</v>
      </c>
      <c r="D202" s="31" t="s">
        <v>109</v>
      </c>
      <c r="E202" s="31" t="s">
        <v>163</v>
      </c>
      <c r="F202" s="31" t="s">
        <v>92</v>
      </c>
      <c r="G202" s="31" t="s">
        <v>93</v>
      </c>
      <c r="H202" s="31" t="s">
        <v>157</v>
      </c>
      <c r="I202" s="9" t="s">
        <v>156</v>
      </c>
      <c r="J202" s="40">
        <f>J203</f>
        <v>30093.1</v>
      </c>
      <c r="K202" s="40">
        <f>K203</f>
        <v>30093.1</v>
      </c>
      <c r="L202" s="40">
        <f>L203</f>
        <v>30093.1</v>
      </c>
      <c r="M202" s="40">
        <f>M203</f>
        <v>30093.1</v>
      </c>
      <c r="N202" s="53">
        <f t="shared" si="10"/>
        <v>100</v>
      </c>
      <c r="O202" s="53">
        <f t="shared" si="11"/>
        <v>0</v>
      </c>
    </row>
    <row r="203" spans="1:15" ht="63">
      <c r="A203" s="31" t="s">
        <v>159</v>
      </c>
      <c r="B203" s="31" t="s">
        <v>145</v>
      </c>
      <c r="C203" s="31" t="s">
        <v>99</v>
      </c>
      <c r="D203" s="31" t="s">
        <v>109</v>
      </c>
      <c r="E203" s="31" t="s">
        <v>163</v>
      </c>
      <c r="F203" s="31" t="s">
        <v>107</v>
      </c>
      <c r="G203" s="31" t="s">
        <v>93</v>
      </c>
      <c r="H203" s="31" t="s">
        <v>157</v>
      </c>
      <c r="I203" s="9" t="s">
        <v>155</v>
      </c>
      <c r="J203" s="40">
        <v>30093.1</v>
      </c>
      <c r="K203" s="40">
        <v>30093.1</v>
      </c>
      <c r="L203" s="40">
        <v>30093.1</v>
      </c>
      <c r="M203" s="40">
        <v>30093.1</v>
      </c>
      <c r="N203" s="53">
        <f t="shared" si="10"/>
        <v>100</v>
      </c>
      <c r="O203" s="53">
        <f t="shared" si="11"/>
        <v>0</v>
      </c>
    </row>
    <row r="204" spans="1:15" ht="15.75">
      <c r="A204" s="31" t="s">
        <v>90</v>
      </c>
      <c r="B204" s="31" t="s">
        <v>145</v>
      </c>
      <c r="C204" s="31" t="s">
        <v>99</v>
      </c>
      <c r="D204" s="31" t="s">
        <v>107</v>
      </c>
      <c r="E204" s="31" t="s">
        <v>90</v>
      </c>
      <c r="F204" s="31" t="s">
        <v>92</v>
      </c>
      <c r="G204" s="31" t="s">
        <v>93</v>
      </c>
      <c r="H204" s="31" t="s">
        <v>157</v>
      </c>
      <c r="I204" s="9" t="s">
        <v>57</v>
      </c>
      <c r="J204" s="40">
        <f>J205+J207</f>
        <v>3599.2</v>
      </c>
      <c r="K204" s="40">
        <f>K205+K207</f>
        <v>951.2</v>
      </c>
      <c r="L204" s="40">
        <f>L205+L207</f>
        <v>951.2</v>
      </c>
      <c r="M204" s="40">
        <f>M205+M207</f>
        <v>951.2</v>
      </c>
      <c r="N204" s="53">
        <f t="shared" si="10"/>
        <v>100</v>
      </c>
      <c r="O204" s="53">
        <f t="shared" si="11"/>
        <v>0</v>
      </c>
    </row>
    <row r="205" spans="1:15" ht="94.5">
      <c r="A205" s="31" t="s">
        <v>90</v>
      </c>
      <c r="B205" s="31" t="s">
        <v>145</v>
      </c>
      <c r="C205" s="31" t="s">
        <v>99</v>
      </c>
      <c r="D205" s="31" t="s">
        <v>107</v>
      </c>
      <c r="E205" s="31" t="s">
        <v>164</v>
      </c>
      <c r="F205" s="31" t="s">
        <v>92</v>
      </c>
      <c r="G205" s="31" t="s">
        <v>93</v>
      </c>
      <c r="H205" s="31" t="s">
        <v>157</v>
      </c>
      <c r="I205" s="10" t="s">
        <v>74</v>
      </c>
      <c r="J205" s="40">
        <f>J206</f>
        <v>3530.7</v>
      </c>
      <c r="K205" s="40">
        <f>K206</f>
        <v>882.7</v>
      </c>
      <c r="L205" s="40">
        <f>L206</f>
        <v>882.7</v>
      </c>
      <c r="M205" s="40">
        <f>M206</f>
        <v>882.7</v>
      </c>
      <c r="N205" s="53">
        <f t="shared" si="10"/>
        <v>100</v>
      </c>
      <c r="O205" s="53">
        <f t="shared" si="11"/>
        <v>0</v>
      </c>
    </row>
    <row r="206" spans="1:15" ht="110.25">
      <c r="A206" s="31" t="s">
        <v>159</v>
      </c>
      <c r="B206" s="31" t="s">
        <v>145</v>
      </c>
      <c r="C206" s="31" t="s">
        <v>99</v>
      </c>
      <c r="D206" s="31" t="s">
        <v>107</v>
      </c>
      <c r="E206" s="31" t="s">
        <v>164</v>
      </c>
      <c r="F206" s="31" t="s">
        <v>107</v>
      </c>
      <c r="G206" s="31" t="s">
        <v>93</v>
      </c>
      <c r="H206" s="31" t="s">
        <v>157</v>
      </c>
      <c r="I206" s="10" t="s">
        <v>75</v>
      </c>
      <c r="J206" s="40">
        <v>3530.7</v>
      </c>
      <c r="K206" s="40">
        <v>882.7</v>
      </c>
      <c r="L206" s="40">
        <v>882.7</v>
      </c>
      <c r="M206" s="40">
        <v>882.7</v>
      </c>
      <c r="N206" s="53">
        <f t="shared" si="10"/>
        <v>100</v>
      </c>
      <c r="O206" s="53">
        <f t="shared" si="11"/>
        <v>0</v>
      </c>
    </row>
    <row r="207" spans="1:15" ht="63">
      <c r="A207" s="28" t="s">
        <v>90</v>
      </c>
      <c r="B207" s="28" t="s">
        <v>145</v>
      </c>
      <c r="C207" s="28" t="s">
        <v>99</v>
      </c>
      <c r="D207" s="28" t="s">
        <v>107</v>
      </c>
      <c r="E207" s="28" t="s">
        <v>170</v>
      </c>
      <c r="F207" s="28" t="s">
        <v>92</v>
      </c>
      <c r="G207" s="28" t="s">
        <v>93</v>
      </c>
      <c r="H207" s="31" t="s">
        <v>157</v>
      </c>
      <c r="I207" s="10" t="s">
        <v>171</v>
      </c>
      <c r="J207" s="40">
        <f>J208</f>
        <v>68.5</v>
      </c>
      <c r="K207" s="40">
        <f>K208</f>
        <v>68.5</v>
      </c>
      <c r="L207" s="40">
        <f>L208</f>
        <v>68.5</v>
      </c>
      <c r="M207" s="40">
        <f>M208</f>
        <v>68.5</v>
      </c>
      <c r="N207" s="53">
        <f t="shared" si="10"/>
        <v>100</v>
      </c>
      <c r="O207" s="53">
        <f t="shared" si="11"/>
        <v>0</v>
      </c>
    </row>
    <row r="208" spans="1:15" ht="47.25">
      <c r="A208" s="28" t="s">
        <v>159</v>
      </c>
      <c r="B208" s="28" t="s">
        <v>145</v>
      </c>
      <c r="C208" s="28" t="s">
        <v>99</v>
      </c>
      <c r="D208" s="28" t="s">
        <v>107</v>
      </c>
      <c r="E208" s="28" t="s">
        <v>170</v>
      </c>
      <c r="F208" s="28" t="s">
        <v>107</v>
      </c>
      <c r="G208" s="28" t="s">
        <v>93</v>
      </c>
      <c r="H208" s="31" t="s">
        <v>157</v>
      </c>
      <c r="I208" s="10" t="s">
        <v>172</v>
      </c>
      <c r="J208" s="40">
        <v>68.5</v>
      </c>
      <c r="K208" s="40">
        <v>68.5</v>
      </c>
      <c r="L208" s="40">
        <v>68.5</v>
      </c>
      <c r="M208" s="40">
        <v>68.5</v>
      </c>
      <c r="N208" s="53">
        <f t="shared" si="10"/>
        <v>100</v>
      </c>
      <c r="O208" s="53">
        <f t="shared" si="11"/>
        <v>0</v>
      </c>
    </row>
    <row r="209" spans="1:15" s="35" customFormat="1" ht="63">
      <c r="A209" s="32" t="s">
        <v>90</v>
      </c>
      <c r="B209" s="32" t="s">
        <v>145</v>
      </c>
      <c r="C209" s="32" t="s">
        <v>211</v>
      </c>
      <c r="D209" s="32" t="s">
        <v>92</v>
      </c>
      <c r="E209" s="32" t="s">
        <v>90</v>
      </c>
      <c r="F209" s="32" t="s">
        <v>92</v>
      </c>
      <c r="G209" s="32" t="s">
        <v>93</v>
      </c>
      <c r="H209" s="33" t="s">
        <v>90</v>
      </c>
      <c r="I209" s="34" t="s">
        <v>212</v>
      </c>
      <c r="J209" s="45">
        <f>J210</f>
        <v>0</v>
      </c>
      <c r="K209" s="45">
        <f>K210</f>
        <v>-18568.6</v>
      </c>
      <c r="L209" s="45">
        <f>L210</f>
        <v>-18568.6</v>
      </c>
      <c r="M209" s="45">
        <f>M210</f>
        <v>-19964.7</v>
      </c>
      <c r="N209" s="57">
        <f t="shared" si="10"/>
        <v>107.51860668009436</v>
      </c>
      <c r="O209" s="57">
        <f t="shared" si="11"/>
        <v>-1396.1000000000022</v>
      </c>
    </row>
    <row r="210" spans="1:15" ht="63">
      <c r="A210" s="28" t="s">
        <v>159</v>
      </c>
      <c r="B210" s="28" t="s">
        <v>145</v>
      </c>
      <c r="C210" s="28" t="s">
        <v>211</v>
      </c>
      <c r="D210" s="28" t="s">
        <v>107</v>
      </c>
      <c r="E210" s="28" t="s">
        <v>90</v>
      </c>
      <c r="F210" s="28" t="s">
        <v>107</v>
      </c>
      <c r="G210" s="28" t="s">
        <v>93</v>
      </c>
      <c r="H210" s="31" t="s">
        <v>157</v>
      </c>
      <c r="I210" s="10" t="s">
        <v>213</v>
      </c>
      <c r="J210" s="40">
        <v>0</v>
      </c>
      <c r="K210" s="40">
        <v>-18568.6</v>
      </c>
      <c r="L210" s="40">
        <v>-18568.6</v>
      </c>
      <c r="M210" s="40">
        <v>-19964.7</v>
      </c>
      <c r="N210" s="53">
        <f t="shared" si="10"/>
        <v>107.51860668009436</v>
      </c>
      <c r="O210" s="53">
        <f t="shared" si="11"/>
        <v>-1396.1000000000022</v>
      </c>
    </row>
    <row r="211" spans="1:15" ht="31.5">
      <c r="A211" s="46" t="s">
        <v>90</v>
      </c>
      <c r="B211" s="46" t="s">
        <v>146</v>
      </c>
      <c r="C211" s="46" t="s">
        <v>92</v>
      </c>
      <c r="D211" s="46" t="s">
        <v>92</v>
      </c>
      <c r="E211" s="46" t="s">
        <v>90</v>
      </c>
      <c r="F211" s="46" t="s">
        <v>92</v>
      </c>
      <c r="G211" s="46" t="s">
        <v>93</v>
      </c>
      <c r="H211" s="46" t="s">
        <v>90</v>
      </c>
      <c r="I211" s="61" t="s">
        <v>189</v>
      </c>
      <c r="J211" s="59">
        <f>J212+J224</f>
        <v>683156.7000000001</v>
      </c>
      <c r="K211" s="59">
        <f>K212+K224</f>
        <v>268919.80000000005</v>
      </c>
      <c r="L211" s="59">
        <f>L212+L224</f>
        <v>268919.80000000005</v>
      </c>
      <c r="M211" s="59">
        <f>M212+M224</f>
        <v>268930.80000000005</v>
      </c>
      <c r="N211" s="60">
        <f t="shared" si="10"/>
        <v>100.00409043885948</v>
      </c>
      <c r="O211" s="60">
        <f t="shared" si="11"/>
        <v>11</v>
      </c>
    </row>
    <row r="212" spans="1:15" s="3" customFormat="1" ht="31.5">
      <c r="A212" s="27" t="s">
        <v>90</v>
      </c>
      <c r="B212" s="27" t="s">
        <v>146</v>
      </c>
      <c r="C212" s="27" t="s">
        <v>99</v>
      </c>
      <c r="D212" s="27" t="s">
        <v>92</v>
      </c>
      <c r="E212" s="27" t="s">
        <v>90</v>
      </c>
      <c r="F212" s="27" t="s">
        <v>92</v>
      </c>
      <c r="G212" s="27" t="s">
        <v>93</v>
      </c>
      <c r="H212" s="27" t="s">
        <v>90</v>
      </c>
      <c r="I212" s="12" t="s">
        <v>35</v>
      </c>
      <c r="J212" s="42">
        <f aca="true" t="shared" si="12" ref="J212:M213">J213</f>
        <v>683156.7000000001</v>
      </c>
      <c r="K212" s="42">
        <f t="shared" si="12"/>
        <v>201092.00000000003</v>
      </c>
      <c r="L212" s="42">
        <f t="shared" si="12"/>
        <v>201092.00000000003</v>
      </c>
      <c r="M212" s="42">
        <f t="shared" si="12"/>
        <v>201092.00000000003</v>
      </c>
      <c r="N212" s="55">
        <f t="shared" si="10"/>
        <v>100</v>
      </c>
      <c r="O212" s="55">
        <f t="shared" si="11"/>
        <v>0</v>
      </c>
    </row>
    <row r="213" spans="1:15" ht="15.75">
      <c r="A213" s="31" t="s">
        <v>90</v>
      </c>
      <c r="B213" s="31" t="s">
        <v>146</v>
      </c>
      <c r="C213" s="31" t="s">
        <v>99</v>
      </c>
      <c r="D213" s="31" t="s">
        <v>94</v>
      </c>
      <c r="E213" s="31" t="s">
        <v>90</v>
      </c>
      <c r="F213" s="31" t="s">
        <v>92</v>
      </c>
      <c r="G213" s="31" t="s">
        <v>93</v>
      </c>
      <c r="H213" s="31" t="s">
        <v>130</v>
      </c>
      <c r="I213" s="9" t="s">
        <v>76</v>
      </c>
      <c r="J213" s="40">
        <f t="shared" si="12"/>
        <v>683156.7000000001</v>
      </c>
      <c r="K213" s="40">
        <f t="shared" si="12"/>
        <v>201092.00000000003</v>
      </c>
      <c r="L213" s="40">
        <f t="shared" si="12"/>
        <v>201092.00000000003</v>
      </c>
      <c r="M213" s="40">
        <f t="shared" si="12"/>
        <v>201092.00000000003</v>
      </c>
      <c r="N213" s="53">
        <f t="shared" si="10"/>
        <v>100</v>
      </c>
      <c r="O213" s="53">
        <f t="shared" si="11"/>
        <v>0</v>
      </c>
    </row>
    <row r="214" spans="1:15" ht="47.25">
      <c r="A214" s="31" t="s">
        <v>90</v>
      </c>
      <c r="B214" s="31" t="s">
        <v>146</v>
      </c>
      <c r="C214" s="31" t="s">
        <v>99</v>
      </c>
      <c r="D214" s="31" t="s">
        <v>94</v>
      </c>
      <c r="E214" s="31" t="s">
        <v>104</v>
      </c>
      <c r="F214" s="31" t="s">
        <v>107</v>
      </c>
      <c r="G214" s="31" t="s">
        <v>93</v>
      </c>
      <c r="H214" s="31" t="s">
        <v>130</v>
      </c>
      <c r="I214" s="9" t="s">
        <v>77</v>
      </c>
      <c r="J214" s="40">
        <f>J215+J216+J217+J218+J219+J220+J221+J222+J223</f>
        <v>683156.7000000001</v>
      </c>
      <c r="K214" s="40">
        <f>K215+K216+K217+K218+K219+K220+K221+K222+K223</f>
        <v>201092.00000000003</v>
      </c>
      <c r="L214" s="40">
        <f>L215+L216+L217+L218+L219+L220+L221+L222+L223</f>
        <v>201092.00000000003</v>
      </c>
      <c r="M214" s="40">
        <f>M215+M216+M217+M218+M219+M220+M221+M222+M223</f>
        <v>201092.00000000003</v>
      </c>
      <c r="N214" s="53">
        <f aca="true" t="shared" si="13" ref="N214:N253">M214/L214*100</f>
        <v>100</v>
      </c>
      <c r="O214" s="53">
        <f aca="true" t="shared" si="14" ref="O214:O253">M214-L214</f>
        <v>0</v>
      </c>
    </row>
    <row r="215" spans="1:15" ht="47.25">
      <c r="A215" s="31" t="s">
        <v>147</v>
      </c>
      <c r="B215" s="31" t="s">
        <v>146</v>
      </c>
      <c r="C215" s="31" t="s">
        <v>99</v>
      </c>
      <c r="D215" s="31" t="s">
        <v>94</v>
      </c>
      <c r="E215" s="31" t="s">
        <v>104</v>
      </c>
      <c r="F215" s="31" t="s">
        <v>107</v>
      </c>
      <c r="G215" s="31" t="s">
        <v>93</v>
      </c>
      <c r="H215" s="31" t="s">
        <v>130</v>
      </c>
      <c r="I215" s="9" t="s">
        <v>77</v>
      </c>
      <c r="J215" s="40">
        <v>1268.5</v>
      </c>
      <c r="K215" s="40">
        <v>-1158.1</v>
      </c>
      <c r="L215" s="40">
        <v>-1158.1</v>
      </c>
      <c r="M215" s="40">
        <v>-1158.1</v>
      </c>
      <c r="N215" s="53">
        <f t="shared" si="13"/>
        <v>100</v>
      </c>
      <c r="O215" s="53">
        <f t="shared" si="14"/>
        <v>0</v>
      </c>
    </row>
    <row r="216" spans="1:15" ht="47.25">
      <c r="A216" s="31" t="s">
        <v>148</v>
      </c>
      <c r="B216" s="31" t="s">
        <v>146</v>
      </c>
      <c r="C216" s="31" t="s">
        <v>99</v>
      </c>
      <c r="D216" s="31" t="s">
        <v>94</v>
      </c>
      <c r="E216" s="31" t="s">
        <v>104</v>
      </c>
      <c r="F216" s="31" t="s">
        <v>107</v>
      </c>
      <c r="G216" s="31" t="s">
        <v>93</v>
      </c>
      <c r="H216" s="31" t="s">
        <v>130</v>
      </c>
      <c r="I216" s="9" t="s">
        <v>77</v>
      </c>
      <c r="J216" s="40">
        <v>313883.3</v>
      </c>
      <c r="K216" s="40">
        <v>86323.3</v>
      </c>
      <c r="L216" s="40">
        <v>86323.3</v>
      </c>
      <c r="M216" s="40">
        <v>86323.3</v>
      </c>
      <c r="N216" s="53">
        <f t="shared" si="13"/>
        <v>100</v>
      </c>
      <c r="O216" s="53">
        <f t="shared" si="14"/>
        <v>0</v>
      </c>
    </row>
    <row r="217" spans="1:15" ht="47.25">
      <c r="A217" s="31" t="s">
        <v>132</v>
      </c>
      <c r="B217" s="31" t="s">
        <v>146</v>
      </c>
      <c r="C217" s="31" t="s">
        <v>99</v>
      </c>
      <c r="D217" s="31" t="s">
        <v>94</v>
      </c>
      <c r="E217" s="31" t="s">
        <v>104</v>
      </c>
      <c r="F217" s="31" t="s">
        <v>107</v>
      </c>
      <c r="G217" s="31" t="s">
        <v>93</v>
      </c>
      <c r="H217" s="31" t="s">
        <v>130</v>
      </c>
      <c r="I217" s="9" t="s">
        <v>77</v>
      </c>
      <c r="J217" s="40">
        <v>210888.3</v>
      </c>
      <c r="K217" s="40">
        <v>51775.9</v>
      </c>
      <c r="L217" s="40">
        <v>51775.9</v>
      </c>
      <c r="M217" s="40">
        <v>51775.9</v>
      </c>
      <c r="N217" s="53">
        <f t="shared" si="13"/>
        <v>100</v>
      </c>
      <c r="O217" s="53">
        <f t="shared" si="14"/>
        <v>0</v>
      </c>
    </row>
    <row r="218" spans="1:15" ht="47.25">
      <c r="A218" s="28" t="s">
        <v>149</v>
      </c>
      <c r="B218" s="28" t="s">
        <v>146</v>
      </c>
      <c r="C218" s="28" t="s">
        <v>99</v>
      </c>
      <c r="D218" s="28" t="s">
        <v>94</v>
      </c>
      <c r="E218" s="28" t="s">
        <v>104</v>
      </c>
      <c r="F218" s="28" t="s">
        <v>107</v>
      </c>
      <c r="G218" s="28" t="s">
        <v>93</v>
      </c>
      <c r="H218" s="28" t="s">
        <v>130</v>
      </c>
      <c r="I218" s="7" t="s">
        <v>77</v>
      </c>
      <c r="J218" s="40">
        <v>86730</v>
      </c>
      <c r="K218" s="40">
        <v>39433.3</v>
      </c>
      <c r="L218" s="40">
        <v>39433.3</v>
      </c>
      <c r="M218" s="40">
        <v>39433.3</v>
      </c>
      <c r="N218" s="53">
        <f t="shared" si="13"/>
        <v>100</v>
      </c>
      <c r="O218" s="53">
        <f t="shared" si="14"/>
        <v>0</v>
      </c>
    </row>
    <row r="219" spans="1:15" ht="47.25">
      <c r="A219" s="31" t="s">
        <v>150</v>
      </c>
      <c r="B219" s="31" t="s">
        <v>146</v>
      </c>
      <c r="C219" s="31" t="s">
        <v>99</v>
      </c>
      <c r="D219" s="31" t="s">
        <v>94</v>
      </c>
      <c r="E219" s="31" t="s">
        <v>104</v>
      </c>
      <c r="F219" s="31" t="s">
        <v>107</v>
      </c>
      <c r="G219" s="31" t="s">
        <v>93</v>
      </c>
      <c r="H219" s="31" t="s">
        <v>130</v>
      </c>
      <c r="I219" s="9" t="s">
        <v>77</v>
      </c>
      <c r="J219" s="40">
        <v>10000.8</v>
      </c>
      <c r="K219" s="40">
        <v>711</v>
      </c>
      <c r="L219" s="40">
        <v>711</v>
      </c>
      <c r="M219" s="40">
        <v>711</v>
      </c>
      <c r="N219" s="53">
        <f t="shared" si="13"/>
        <v>100</v>
      </c>
      <c r="O219" s="53">
        <f t="shared" si="14"/>
        <v>0</v>
      </c>
    </row>
    <row r="220" spans="1:15" ht="47.25">
      <c r="A220" s="31" t="s">
        <v>151</v>
      </c>
      <c r="B220" s="31" t="s">
        <v>146</v>
      </c>
      <c r="C220" s="31" t="s">
        <v>99</v>
      </c>
      <c r="D220" s="31" t="s">
        <v>94</v>
      </c>
      <c r="E220" s="31" t="s">
        <v>104</v>
      </c>
      <c r="F220" s="31" t="s">
        <v>107</v>
      </c>
      <c r="G220" s="31" t="s">
        <v>93</v>
      </c>
      <c r="H220" s="31" t="s">
        <v>130</v>
      </c>
      <c r="I220" s="9" t="s">
        <v>77</v>
      </c>
      <c r="J220" s="40">
        <v>15000</v>
      </c>
      <c r="K220" s="40">
        <v>5640.8</v>
      </c>
      <c r="L220" s="40">
        <v>5640.8</v>
      </c>
      <c r="M220" s="40">
        <v>5640.8</v>
      </c>
      <c r="N220" s="53">
        <f t="shared" si="13"/>
        <v>100</v>
      </c>
      <c r="O220" s="53">
        <f t="shared" si="14"/>
        <v>0</v>
      </c>
    </row>
    <row r="221" spans="1:15" ht="47.25">
      <c r="A221" s="31" t="s">
        <v>152</v>
      </c>
      <c r="B221" s="31" t="s">
        <v>146</v>
      </c>
      <c r="C221" s="31" t="s">
        <v>99</v>
      </c>
      <c r="D221" s="31" t="s">
        <v>94</v>
      </c>
      <c r="E221" s="31" t="s">
        <v>104</v>
      </c>
      <c r="F221" s="31" t="s">
        <v>107</v>
      </c>
      <c r="G221" s="31" t="s">
        <v>93</v>
      </c>
      <c r="H221" s="31" t="s">
        <v>130</v>
      </c>
      <c r="I221" s="9" t="s">
        <v>77</v>
      </c>
      <c r="J221" s="40">
        <v>10000</v>
      </c>
      <c r="K221" s="40">
        <v>4642.6</v>
      </c>
      <c r="L221" s="40">
        <v>4642.6</v>
      </c>
      <c r="M221" s="40">
        <v>4642.6</v>
      </c>
      <c r="N221" s="53">
        <f t="shared" si="13"/>
        <v>100</v>
      </c>
      <c r="O221" s="53">
        <f t="shared" si="14"/>
        <v>0</v>
      </c>
    </row>
    <row r="222" spans="1:15" ht="47.25">
      <c r="A222" s="31" t="s">
        <v>153</v>
      </c>
      <c r="B222" s="31" t="s">
        <v>146</v>
      </c>
      <c r="C222" s="31" t="s">
        <v>99</v>
      </c>
      <c r="D222" s="31" t="s">
        <v>94</v>
      </c>
      <c r="E222" s="31" t="s">
        <v>104</v>
      </c>
      <c r="F222" s="31" t="s">
        <v>107</v>
      </c>
      <c r="G222" s="31" t="s">
        <v>93</v>
      </c>
      <c r="H222" s="31" t="s">
        <v>130</v>
      </c>
      <c r="I222" s="9" t="s">
        <v>77</v>
      </c>
      <c r="J222" s="40">
        <v>1222</v>
      </c>
      <c r="K222" s="40">
        <v>36.5</v>
      </c>
      <c r="L222" s="40">
        <v>36.5</v>
      </c>
      <c r="M222" s="40">
        <v>36.5</v>
      </c>
      <c r="N222" s="53">
        <f t="shared" si="13"/>
        <v>100</v>
      </c>
      <c r="O222" s="53">
        <f t="shared" si="14"/>
        <v>0</v>
      </c>
    </row>
    <row r="223" spans="1:15" ht="47.25">
      <c r="A223" s="31" t="s">
        <v>154</v>
      </c>
      <c r="B223" s="31" t="s">
        <v>146</v>
      </c>
      <c r="C223" s="31" t="s">
        <v>99</v>
      </c>
      <c r="D223" s="31" t="s">
        <v>94</v>
      </c>
      <c r="E223" s="31" t="s">
        <v>104</v>
      </c>
      <c r="F223" s="31" t="s">
        <v>107</v>
      </c>
      <c r="G223" s="31" t="s">
        <v>93</v>
      </c>
      <c r="H223" s="31" t="s">
        <v>130</v>
      </c>
      <c r="I223" s="9" t="s">
        <v>77</v>
      </c>
      <c r="J223" s="40">
        <v>34163.8</v>
      </c>
      <c r="K223" s="40">
        <v>13686.7</v>
      </c>
      <c r="L223" s="40">
        <v>13686.7</v>
      </c>
      <c r="M223" s="40">
        <v>13686.7</v>
      </c>
      <c r="N223" s="53">
        <f t="shared" si="13"/>
        <v>100</v>
      </c>
      <c r="O223" s="53">
        <f t="shared" si="14"/>
        <v>0</v>
      </c>
    </row>
    <row r="224" spans="1:15" s="3" customFormat="1" ht="31.5">
      <c r="A224" s="27" t="s">
        <v>90</v>
      </c>
      <c r="B224" s="27" t="s">
        <v>146</v>
      </c>
      <c r="C224" s="27" t="s">
        <v>109</v>
      </c>
      <c r="D224" s="27" t="s">
        <v>92</v>
      </c>
      <c r="E224" s="27" t="s">
        <v>90</v>
      </c>
      <c r="F224" s="27" t="s">
        <v>92</v>
      </c>
      <c r="G224" s="27" t="s">
        <v>93</v>
      </c>
      <c r="H224" s="27" t="s">
        <v>144</v>
      </c>
      <c r="I224" s="12" t="s">
        <v>223</v>
      </c>
      <c r="J224" s="42">
        <f>J225+J227+J237+J241+J243</f>
        <v>0</v>
      </c>
      <c r="K224" s="42">
        <f>K225+K227+K237+K241+K243</f>
        <v>67827.79999999999</v>
      </c>
      <c r="L224" s="42">
        <f>L225+L227+L237+L241+L243</f>
        <v>67827.79999999999</v>
      </c>
      <c r="M224" s="42">
        <f>M225+M227+M237+M241+M243</f>
        <v>67838.79999999999</v>
      </c>
      <c r="N224" s="55">
        <f t="shared" si="13"/>
        <v>100.01621753912113</v>
      </c>
      <c r="O224" s="55">
        <f t="shared" si="14"/>
        <v>11</v>
      </c>
    </row>
    <row r="225" spans="1:15" ht="31.5">
      <c r="A225" s="28" t="s">
        <v>90</v>
      </c>
      <c r="B225" s="28" t="s">
        <v>146</v>
      </c>
      <c r="C225" s="28" t="s">
        <v>109</v>
      </c>
      <c r="D225" s="28" t="s">
        <v>94</v>
      </c>
      <c r="E225" s="28" t="s">
        <v>90</v>
      </c>
      <c r="F225" s="28" t="s">
        <v>92</v>
      </c>
      <c r="G225" s="28" t="s">
        <v>93</v>
      </c>
      <c r="H225" s="28" t="s">
        <v>144</v>
      </c>
      <c r="I225" s="7" t="s">
        <v>220</v>
      </c>
      <c r="J225" s="40">
        <f>J226</f>
        <v>0</v>
      </c>
      <c r="K225" s="40">
        <f>K226</f>
        <v>-3.3</v>
      </c>
      <c r="L225" s="40">
        <f>L226</f>
        <v>-3.3</v>
      </c>
      <c r="M225" s="40">
        <f>M226</f>
        <v>-3.3</v>
      </c>
      <c r="N225" s="53">
        <f t="shared" si="13"/>
        <v>100</v>
      </c>
      <c r="O225" s="53">
        <f t="shared" si="14"/>
        <v>0</v>
      </c>
    </row>
    <row r="226" spans="1:15" ht="78.75">
      <c r="A226" s="28" t="s">
        <v>148</v>
      </c>
      <c r="B226" s="28" t="s">
        <v>146</v>
      </c>
      <c r="C226" s="28" t="s">
        <v>109</v>
      </c>
      <c r="D226" s="28" t="s">
        <v>94</v>
      </c>
      <c r="E226" s="28" t="s">
        <v>104</v>
      </c>
      <c r="F226" s="28" t="s">
        <v>107</v>
      </c>
      <c r="G226" s="28" t="s">
        <v>93</v>
      </c>
      <c r="H226" s="28" t="s">
        <v>144</v>
      </c>
      <c r="I226" s="7" t="s">
        <v>221</v>
      </c>
      <c r="J226" s="40">
        <v>0</v>
      </c>
      <c r="K226" s="40">
        <v>-3.3</v>
      </c>
      <c r="L226" s="40">
        <v>-3.3</v>
      </c>
      <c r="M226" s="40">
        <v>-3.3</v>
      </c>
      <c r="N226" s="53">
        <f t="shared" si="13"/>
        <v>100</v>
      </c>
      <c r="O226" s="53">
        <f t="shared" si="14"/>
        <v>0</v>
      </c>
    </row>
    <row r="227" spans="1:15" ht="15.75">
      <c r="A227" s="28" t="s">
        <v>90</v>
      </c>
      <c r="B227" s="28" t="s">
        <v>146</v>
      </c>
      <c r="C227" s="28" t="s">
        <v>109</v>
      </c>
      <c r="D227" s="28" t="s">
        <v>109</v>
      </c>
      <c r="E227" s="28" t="s">
        <v>90</v>
      </c>
      <c r="F227" s="28" t="s">
        <v>92</v>
      </c>
      <c r="G227" s="28" t="s">
        <v>93</v>
      </c>
      <c r="H227" s="28" t="s">
        <v>144</v>
      </c>
      <c r="I227" s="7" t="s">
        <v>214</v>
      </c>
      <c r="J227" s="40">
        <f>J228</f>
        <v>0</v>
      </c>
      <c r="K227" s="40">
        <f>K228</f>
        <v>7703.4</v>
      </c>
      <c r="L227" s="40">
        <f>L228</f>
        <v>7703.4</v>
      </c>
      <c r="M227" s="40">
        <f>M228</f>
        <v>7903.4</v>
      </c>
      <c r="N227" s="53">
        <f t="shared" si="13"/>
        <v>102.59625619856168</v>
      </c>
      <c r="O227" s="53">
        <f t="shared" si="14"/>
        <v>200</v>
      </c>
    </row>
    <row r="228" spans="1:15" ht="47.25">
      <c r="A228" s="28" t="s">
        <v>90</v>
      </c>
      <c r="B228" s="28" t="s">
        <v>146</v>
      </c>
      <c r="C228" s="28" t="s">
        <v>109</v>
      </c>
      <c r="D228" s="28" t="s">
        <v>109</v>
      </c>
      <c r="E228" s="28" t="s">
        <v>104</v>
      </c>
      <c r="F228" s="28" t="s">
        <v>107</v>
      </c>
      <c r="G228" s="28" t="s">
        <v>93</v>
      </c>
      <c r="H228" s="28" t="s">
        <v>144</v>
      </c>
      <c r="I228" s="7" t="s">
        <v>222</v>
      </c>
      <c r="J228" s="40">
        <f>J229+J230+J231+J232+J233+J234+J235+J236</f>
        <v>0</v>
      </c>
      <c r="K228" s="40">
        <f>K229+K230+K231+K232+K233+K234+K235+K236</f>
        <v>7703.4</v>
      </c>
      <c r="L228" s="40">
        <f>L229+L230+L231+L232+L233+L234+L235+L236</f>
        <v>7703.4</v>
      </c>
      <c r="M228" s="40">
        <f>M229+M230+M231+M232+M233+M234+M235+M236</f>
        <v>7903.4</v>
      </c>
      <c r="N228" s="53">
        <f t="shared" si="13"/>
        <v>102.59625619856168</v>
      </c>
      <c r="O228" s="53">
        <f t="shared" si="14"/>
        <v>200</v>
      </c>
    </row>
    <row r="229" spans="1:15" ht="47.25">
      <c r="A229" s="28" t="s">
        <v>148</v>
      </c>
      <c r="B229" s="28" t="s">
        <v>146</v>
      </c>
      <c r="C229" s="28" t="s">
        <v>109</v>
      </c>
      <c r="D229" s="28" t="s">
        <v>109</v>
      </c>
      <c r="E229" s="28" t="s">
        <v>104</v>
      </c>
      <c r="F229" s="28" t="s">
        <v>107</v>
      </c>
      <c r="G229" s="28" t="s">
        <v>93</v>
      </c>
      <c r="H229" s="28" t="s">
        <v>144</v>
      </c>
      <c r="I229" s="7" t="s">
        <v>222</v>
      </c>
      <c r="J229" s="40">
        <v>0</v>
      </c>
      <c r="K229" s="40">
        <v>334.6</v>
      </c>
      <c r="L229" s="40">
        <v>334.6</v>
      </c>
      <c r="M229" s="40">
        <v>334.6</v>
      </c>
      <c r="N229" s="53">
        <f t="shared" si="13"/>
        <v>100</v>
      </c>
      <c r="O229" s="53">
        <f t="shared" si="14"/>
        <v>0</v>
      </c>
    </row>
    <row r="230" spans="1:15" ht="47.25">
      <c r="A230" s="28" t="s">
        <v>132</v>
      </c>
      <c r="B230" s="28" t="s">
        <v>146</v>
      </c>
      <c r="C230" s="28" t="s">
        <v>109</v>
      </c>
      <c r="D230" s="28" t="s">
        <v>109</v>
      </c>
      <c r="E230" s="28" t="s">
        <v>104</v>
      </c>
      <c r="F230" s="28" t="s">
        <v>107</v>
      </c>
      <c r="G230" s="28" t="s">
        <v>93</v>
      </c>
      <c r="H230" s="28" t="s">
        <v>144</v>
      </c>
      <c r="I230" s="7" t="s">
        <v>222</v>
      </c>
      <c r="J230" s="40">
        <v>0</v>
      </c>
      <c r="K230" s="40">
        <v>766</v>
      </c>
      <c r="L230" s="40">
        <v>766</v>
      </c>
      <c r="M230" s="40">
        <v>966</v>
      </c>
      <c r="N230" s="53">
        <f t="shared" si="13"/>
        <v>126.10966057441253</v>
      </c>
      <c r="O230" s="53">
        <f t="shared" si="14"/>
        <v>200</v>
      </c>
    </row>
    <row r="231" spans="1:15" ht="47.25">
      <c r="A231" s="28" t="s">
        <v>149</v>
      </c>
      <c r="B231" s="28" t="s">
        <v>146</v>
      </c>
      <c r="C231" s="28" t="s">
        <v>109</v>
      </c>
      <c r="D231" s="28" t="s">
        <v>109</v>
      </c>
      <c r="E231" s="28" t="s">
        <v>104</v>
      </c>
      <c r="F231" s="28" t="s">
        <v>107</v>
      </c>
      <c r="G231" s="28" t="s">
        <v>93</v>
      </c>
      <c r="H231" s="28" t="s">
        <v>144</v>
      </c>
      <c r="I231" s="7" t="s">
        <v>222</v>
      </c>
      <c r="J231" s="40">
        <v>0</v>
      </c>
      <c r="K231" s="40">
        <v>337.7</v>
      </c>
      <c r="L231" s="40">
        <v>337.7</v>
      </c>
      <c r="M231" s="40">
        <v>337.7</v>
      </c>
      <c r="N231" s="53">
        <f t="shared" si="13"/>
        <v>100</v>
      </c>
      <c r="O231" s="53">
        <f t="shared" si="14"/>
        <v>0</v>
      </c>
    </row>
    <row r="232" spans="1:15" ht="47.25">
      <c r="A232" s="28" t="s">
        <v>215</v>
      </c>
      <c r="B232" s="28" t="s">
        <v>146</v>
      </c>
      <c r="C232" s="28" t="s">
        <v>109</v>
      </c>
      <c r="D232" s="28" t="s">
        <v>109</v>
      </c>
      <c r="E232" s="28" t="s">
        <v>104</v>
      </c>
      <c r="F232" s="28" t="s">
        <v>107</v>
      </c>
      <c r="G232" s="28" t="s">
        <v>93</v>
      </c>
      <c r="H232" s="28" t="s">
        <v>144</v>
      </c>
      <c r="I232" s="7" t="s">
        <v>222</v>
      </c>
      <c r="J232" s="40">
        <v>0</v>
      </c>
      <c r="K232" s="40">
        <v>5636.5</v>
      </c>
      <c r="L232" s="40">
        <v>5636.5</v>
      </c>
      <c r="M232" s="40">
        <v>5636.5</v>
      </c>
      <c r="N232" s="53">
        <f t="shared" si="13"/>
        <v>100</v>
      </c>
      <c r="O232" s="53">
        <f t="shared" si="14"/>
        <v>0</v>
      </c>
    </row>
    <row r="233" spans="1:15" ht="47.25">
      <c r="A233" s="28" t="s">
        <v>256</v>
      </c>
      <c r="B233" s="28" t="s">
        <v>146</v>
      </c>
      <c r="C233" s="28" t="s">
        <v>109</v>
      </c>
      <c r="D233" s="28" t="s">
        <v>109</v>
      </c>
      <c r="E233" s="28" t="s">
        <v>104</v>
      </c>
      <c r="F233" s="28" t="s">
        <v>107</v>
      </c>
      <c r="G233" s="28" t="s">
        <v>93</v>
      </c>
      <c r="H233" s="28" t="s">
        <v>144</v>
      </c>
      <c r="I233" s="7" t="s">
        <v>222</v>
      </c>
      <c r="J233" s="40">
        <v>0</v>
      </c>
      <c r="K233" s="40">
        <v>186.4</v>
      </c>
      <c r="L233" s="40">
        <v>186.4</v>
      </c>
      <c r="M233" s="40">
        <v>186.4</v>
      </c>
      <c r="N233" s="53">
        <f t="shared" si="13"/>
        <v>100</v>
      </c>
      <c r="O233" s="53">
        <f t="shared" si="14"/>
        <v>0</v>
      </c>
    </row>
    <row r="234" spans="1:15" ht="47.25">
      <c r="A234" s="28" t="s">
        <v>152</v>
      </c>
      <c r="B234" s="28" t="s">
        <v>146</v>
      </c>
      <c r="C234" s="28" t="s">
        <v>109</v>
      </c>
      <c r="D234" s="28" t="s">
        <v>109</v>
      </c>
      <c r="E234" s="28" t="s">
        <v>104</v>
      </c>
      <c r="F234" s="28" t="s">
        <v>107</v>
      </c>
      <c r="G234" s="28" t="s">
        <v>93</v>
      </c>
      <c r="H234" s="28" t="s">
        <v>144</v>
      </c>
      <c r="I234" s="7" t="s">
        <v>222</v>
      </c>
      <c r="J234" s="40">
        <v>0</v>
      </c>
      <c r="K234" s="40">
        <v>73.3</v>
      </c>
      <c r="L234" s="40">
        <v>73.3</v>
      </c>
      <c r="M234" s="40">
        <v>73.3</v>
      </c>
      <c r="N234" s="53">
        <f t="shared" si="13"/>
        <v>100</v>
      </c>
      <c r="O234" s="53">
        <f t="shared" si="14"/>
        <v>0</v>
      </c>
    </row>
    <row r="235" spans="1:15" ht="47.25">
      <c r="A235" s="28" t="s">
        <v>153</v>
      </c>
      <c r="B235" s="28" t="s">
        <v>146</v>
      </c>
      <c r="C235" s="28" t="s">
        <v>109</v>
      </c>
      <c r="D235" s="28" t="s">
        <v>109</v>
      </c>
      <c r="E235" s="28" t="s">
        <v>104</v>
      </c>
      <c r="F235" s="28" t="s">
        <v>107</v>
      </c>
      <c r="G235" s="28" t="s">
        <v>93</v>
      </c>
      <c r="H235" s="28" t="s">
        <v>144</v>
      </c>
      <c r="I235" s="7" t="s">
        <v>222</v>
      </c>
      <c r="J235" s="40">
        <v>0</v>
      </c>
      <c r="K235" s="40">
        <v>-25</v>
      </c>
      <c r="L235" s="40">
        <v>-25</v>
      </c>
      <c r="M235" s="40">
        <v>-25</v>
      </c>
      <c r="N235" s="53">
        <f t="shared" si="13"/>
        <v>100</v>
      </c>
      <c r="O235" s="53">
        <f t="shared" si="14"/>
        <v>0</v>
      </c>
    </row>
    <row r="236" spans="1:15" ht="47.25">
      <c r="A236" s="28" t="s">
        <v>154</v>
      </c>
      <c r="B236" s="28" t="s">
        <v>146</v>
      </c>
      <c r="C236" s="28" t="s">
        <v>109</v>
      </c>
      <c r="D236" s="28" t="s">
        <v>109</v>
      </c>
      <c r="E236" s="28" t="s">
        <v>104</v>
      </c>
      <c r="F236" s="28" t="s">
        <v>107</v>
      </c>
      <c r="G236" s="28" t="s">
        <v>93</v>
      </c>
      <c r="H236" s="28" t="s">
        <v>144</v>
      </c>
      <c r="I236" s="7" t="s">
        <v>222</v>
      </c>
      <c r="J236" s="40">
        <v>0</v>
      </c>
      <c r="K236" s="40">
        <v>393.9</v>
      </c>
      <c r="L236" s="40">
        <v>393.9</v>
      </c>
      <c r="M236" s="40">
        <v>393.9</v>
      </c>
      <c r="N236" s="53">
        <f t="shared" si="13"/>
        <v>100</v>
      </c>
      <c r="O236" s="53">
        <f t="shared" si="14"/>
        <v>0</v>
      </c>
    </row>
    <row r="237" spans="1:15" ht="47.25">
      <c r="A237" s="28" t="s">
        <v>90</v>
      </c>
      <c r="B237" s="28" t="s">
        <v>146</v>
      </c>
      <c r="C237" s="28" t="s">
        <v>109</v>
      </c>
      <c r="D237" s="28" t="s">
        <v>105</v>
      </c>
      <c r="E237" s="28" t="s">
        <v>90</v>
      </c>
      <c r="F237" s="28" t="s">
        <v>92</v>
      </c>
      <c r="G237" s="28" t="s">
        <v>93</v>
      </c>
      <c r="H237" s="28" t="s">
        <v>144</v>
      </c>
      <c r="I237" s="7" t="s">
        <v>224</v>
      </c>
      <c r="J237" s="40">
        <f>J238</f>
        <v>0</v>
      </c>
      <c r="K237" s="40">
        <f>K238</f>
        <v>1407.8</v>
      </c>
      <c r="L237" s="40">
        <f>L238</f>
        <v>1407.8</v>
      </c>
      <c r="M237" s="40">
        <f>M238</f>
        <v>1407.6999999999998</v>
      </c>
      <c r="N237" s="53">
        <f t="shared" si="13"/>
        <v>99.99289671828384</v>
      </c>
      <c r="O237" s="53">
        <f t="shared" si="14"/>
        <v>-0.10000000000013642</v>
      </c>
    </row>
    <row r="238" spans="1:15" ht="94.5">
      <c r="A238" s="28" t="s">
        <v>90</v>
      </c>
      <c r="B238" s="28" t="s">
        <v>146</v>
      </c>
      <c r="C238" s="28" t="s">
        <v>109</v>
      </c>
      <c r="D238" s="28" t="s">
        <v>105</v>
      </c>
      <c r="E238" s="28" t="s">
        <v>104</v>
      </c>
      <c r="F238" s="28" t="s">
        <v>107</v>
      </c>
      <c r="G238" s="28" t="s">
        <v>93</v>
      </c>
      <c r="H238" s="28" t="s">
        <v>144</v>
      </c>
      <c r="I238" s="7" t="s">
        <v>216</v>
      </c>
      <c r="J238" s="40">
        <f>J239+J240</f>
        <v>0</v>
      </c>
      <c r="K238" s="40">
        <f>K239+K240</f>
        <v>1407.8</v>
      </c>
      <c r="L238" s="40">
        <f>L239+L240</f>
        <v>1407.8</v>
      </c>
      <c r="M238" s="40">
        <f>M239+M240</f>
        <v>1407.6999999999998</v>
      </c>
      <c r="N238" s="53">
        <f t="shared" si="13"/>
        <v>99.99289671828384</v>
      </c>
      <c r="O238" s="53">
        <f t="shared" si="14"/>
        <v>-0.10000000000013642</v>
      </c>
    </row>
    <row r="239" spans="1:15" ht="94.5">
      <c r="A239" s="28" t="s">
        <v>147</v>
      </c>
      <c r="B239" s="28" t="s">
        <v>146</v>
      </c>
      <c r="C239" s="28" t="s">
        <v>109</v>
      </c>
      <c r="D239" s="28" t="s">
        <v>105</v>
      </c>
      <c r="E239" s="28" t="s">
        <v>104</v>
      </c>
      <c r="F239" s="28" t="s">
        <v>107</v>
      </c>
      <c r="G239" s="28" t="s">
        <v>93</v>
      </c>
      <c r="H239" s="28" t="s">
        <v>144</v>
      </c>
      <c r="I239" s="7" t="s">
        <v>216</v>
      </c>
      <c r="J239" s="40">
        <v>0</v>
      </c>
      <c r="K239" s="40">
        <v>-34.3</v>
      </c>
      <c r="L239" s="40">
        <v>-34.3</v>
      </c>
      <c r="M239" s="40">
        <v>-34.4</v>
      </c>
      <c r="N239" s="53">
        <f t="shared" si="13"/>
        <v>100.29154518950438</v>
      </c>
      <c r="O239" s="53">
        <f t="shared" si="14"/>
        <v>-0.10000000000000142</v>
      </c>
    </row>
    <row r="240" spans="1:15" ht="94.5">
      <c r="A240" s="28" t="s">
        <v>148</v>
      </c>
      <c r="B240" s="28" t="s">
        <v>146</v>
      </c>
      <c r="C240" s="28" t="s">
        <v>109</v>
      </c>
      <c r="D240" s="28" t="s">
        <v>105</v>
      </c>
      <c r="E240" s="28" t="s">
        <v>104</v>
      </c>
      <c r="F240" s="28" t="s">
        <v>107</v>
      </c>
      <c r="G240" s="28" t="s">
        <v>93</v>
      </c>
      <c r="H240" s="28" t="s">
        <v>144</v>
      </c>
      <c r="I240" s="7" t="s">
        <v>216</v>
      </c>
      <c r="J240" s="40">
        <v>0</v>
      </c>
      <c r="K240" s="40">
        <v>1442.1</v>
      </c>
      <c r="L240" s="40">
        <v>1442.1</v>
      </c>
      <c r="M240" s="40">
        <v>1442.1</v>
      </c>
      <c r="N240" s="53">
        <f t="shared" si="13"/>
        <v>100</v>
      </c>
      <c r="O240" s="53">
        <f t="shared" si="14"/>
        <v>0</v>
      </c>
    </row>
    <row r="241" spans="1:15" ht="110.25">
      <c r="A241" s="28" t="s">
        <v>90</v>
      </c>
      <c r="B241" s="28" t="s">
        <v>146</v>
      </c>
      <c r="C241" s="28" t="s">
        <v>109</v>
      </c>
      <c r="D241" s="28" t="s">
        <v>106</v>
      </c>
      <c r="E241" s="28" t="s">
        <v>90</v>
      </c>
      <c r="F241" s="28" t="s">
        <v>92</v>
      </c>
      <c r="G241" s="28" t="s">
        <v>93</v>
      </c>
      <c r="H241" s="28" t="s">
        <v>144</v>
      </c>
      <c r="I241" s="13" t="s">
        <v>268</v>
      </c>
      <c r="J241" s="40">
        <f>J242</f>
        <v>0</v>
      </c>
      <c r="K241" s="40">
        <f>K242</f>
        <v>2860.6</v>
      </c>
      <c r="L241" s="40">
        <f>L242</f>
        <v>2860.6</v>
      </c>
      <c r="M241" s="40">
        <f>M242</f>
        <v>2860.6</v>
      </c>
      <c r="N241" s="53">
        <f t="shared" si="13"/>
        <v>100</v>
      </c>
      <c r="O241" s="53">
        <f t="shared" si="14"/>
        <v>0</v>
      </c>
    </row>
    <row r="242" spans="1:15" ht="141.75">
      <c r="A242" s="28" t="s">
        <v>148</v>
      </c>
      <c r="B242" s="28" t="s">
        <v>146</v>
      </c>
      <c r="C242" s="28" t="s">
        <v>109</v>
      </c>
      <c r="D242" s="28" t="s">
        <v>106</v>
      </c>
      <c r="E242" s="28" t="s">
        <v>104</v>
      </c>
      <c r="F242" s="28" t="s">
        <v>107</v>
      </c>
      <c r="G242" s="28" t="s">
        <v>93</v>
      </c>
      <c r="H242" s="28" t="s">
        <v>144</v>
      </c>
      <c r="I242" s="13" t="s">
        <v>269</v>
      </c>
      <c r="J242" s="40">
        <v>0</v>
      </c>
      <c r="K242" s="40">
        <v>2860.6</v>
      </c>
      <c r="L242" s="40">
        <v>2860.6</v>
      </c>
      <c r="M242" s="40">
        <v>2860.6</v>
      </c>
      <c r="N242" s="53">
        <f t="shared" si="13"/>
        <v>100</v>
      </c>
      <c r="O242" s="53">
        <f t="shared" si="14"/>
        <v>0</v>
      </c>
    </row>
    <row r="243" spans="1:15" ht="15.75">
      <c r="A243" s="28" t="s">
        <v>90</v>
      </c>
      <c r="B243" s="28" t="s">
        <v>146</v>
      </c>
      <c r="C243" s="28" t="s">
        <v>109</v>
      </c>
      <c r="D243" s="28" t="s">
        <v>217</v>
      </c>
      <c r="E243" s="28" t="s">
        <v>90</v>
      </c>
      <c r="F243" s="28" t="s">
        <v>92</v>
      </c>
      <c r="G243" s="28" t="s">
        <v>93</v>
      </c>
      <c r="H243" s="28" t="s">
        <v>144</v>
      </c>
      <c r="I243" s="7" t="s">
        <v>218</v>
      </c>
      <c r="J243" s="40">
        <f>J244</f>
        <v>0</v>
      </c>
      <c r="K243" s="40">
        <f>K244</f>
        <v>55859.299999999996</v>
      </c>
      <c r="L243" s="40">
        <f>L244</f>
        <v>55859.299999999996</v>
      </c>
      <c r="M243" s="40">
        <f>M244</f>
        <v>55670.399999999994</v>
      </c>
      <c r="N243" s="53">
        <f t="shared" si="13"/>
        <v>99.66182891658148</v>
      </c>
      <c r="O243" s="53">
        <f t="shared" si="14"/>
        <v>-188.90000000000146</v>
      </c>
    </row>
    <row r="244" spans="1:15" ht="47.25">
      <c r="A244" s="28" t="s">
        <v>90</v>
      </c>
      <c r="B244" s="28" t="s">
        <v>146</v>
      </c>
      <c r="C244" s="28" t="s">
        <v>109</v>
      </c>
      <c r="D244" s="28" t="s">
        <v>217</v>
      </c>
      <c r="E244" s="28" t="s">
        <v>104</v>
      </c>
      <c r="F244" s="28" t="s">
        <v>107</v>
      </c>
      <c r="G244" s="28" t="s">
        <v>93</v>
      </c>
      <c r="H244" s="28" t="s">
        <v>144</v>
      </c>
      <c r="I244" s="7" t="s">
        <v>219</v>
      </c>
      <c r="J244" s="40">
        <f>J245+J246+J247+J248+J249+J250+J251+J252</f>
        <v>0</v>
      </c>
      <c r="K244" s="40">
        <f>K245+K246+K247+K248+K249+K250+K251+K252</f>
        <v>55859.299999999996</v>
      </c>
      <c r="L244" s="40">
        <f>L245+L246+L247+L248+L249+L250+L251+L252</f>
        <v>55859.299999999996</v>
      </c>
      <c r="M244" s="40">
        <f>M245+M246+M247+M248+M249+M250+M251+M252</f>
        <v>55670.399999999994</v>
      </c>
      <c r="N244" s="53">
        <f t="shared" si="13"/>
        <v>99.66182891658148</v>
      </c>
      <c r="O244" s="53">
        <f t="shared" si="14"/>
        <v>-188.90000000000146</v>
      </c>
    </row>
    <row r="245" spans="1:15" ht="47.25">
      <c r="A245" s="28" t="s">
        <v>147</v>
      </c>
      <c r="B245" s="28" t="s">
        <v>146</v>
      </c>
      <c r="C245" s="28" t="s">
        <v>109</v>
      </c>
      <c r="D245" s="28" t="s">
        <v>217</v>
      </c>
      <c r="E245" s="28" t="s">
        <v>104</v>
      </c>
      <c r="F245" s="28" t="s">
        <v>107</v>
      </c>
      <c r="G245" s="28" t="s">
        <v>93</v>
      </c>
      <c r="H245" s="28" t="s">
        <v>144</v>
      </c>
      <c r="I245" s="7" t="s">
        <v>219</v>
      </c>
      <c r="J245" s="40">
        <v>0</v>
      </c>
      <c r="K245" s="40">
        <v>-398.2</v>
      </c>
      <c r="L245" s="40">
        <v>-398.2</v>
      </c>
      <c r="M245" s="40">
        <v>-398.2</v>
      </c>
      <c r="N245" s="53">
        <f t="shared" si="13"/>
        <v>100</v>
      </c>
      <c r="O245" s="53">
        <f t="shared" si="14"/>
        <v>0</v>
      </c>
    </row>
    <row r="246" spans="1:15" ht="47.25">
      <c r="A246" s="28" t="s">
        <v>148</v>
      </c>
      <c r="B246" s="28" t="s">
        <v>146</v>
      </c>
      <c r="C246" s="28" t="s">
        <v>109</v>
      </c>
      <c r="D246" s="28" t="s">
        <v>217</v>
      </c>
      <c r="E246" s="28" t="s">
        <v>104</v>
      </c>
      <c r="F246" s="28" t="s">
        <v>107</v>
      </c>
      <c r="G246" s="28" t="s">
        <v>93</v>
      </c>
      <c r="H246" s="28" t="s">
        <v>144</v>
      </c>
      <c r="I246" s="7" t="s">
        <v>219</v>
      </c>
      <c r="J246" s="40">
        <v>0</v>
      </c>
      <c r="K246" s="40">
        <v>-5.6</v>
      </c>
      <c r="L246" s="40">
        <v>-5.6</v>
      </c>
      <c r="M246" s="40">
        <v>-5.6</v>
      </c>
      <c r="N246" s="53">
        <f t="shared" si="13"/>
        <v>100</v>
      </c>
      <c r="O246" s="53">
        <f t="shared" si="14"/>
        <v>0</v>
      </c>
    </row>
    <row r="247" spans="1:15" ht="47.25">
      <c r="A247" s="28" t="s">
        <v>132</v>
      </c>
      <c r="B247" s="28" t="s">
        <v>146</v>
      </c>
      <c r="C247" s="28" t="s">
        <v>109</v>
      </c>
      <c r="D247" s="28" t="s">
        <v>217</v>
      </c>
      <c r="E247" s="28" t="s">
        <v>104</v>
      </c>
      <c r="F247" s="28" t="s">
        <v>107</v>
      </c>
      <c r="G247" s="28" t="s">
        <v>93</v>
      </c>
      <c r="H247" s="28" t="s">
        <v>144</v>
      </c>
      <c r="I247" s="7" t="s">
        <v>219</v>
      </c>
      <c r="J247" s="40">
        <v>0</v>
      </c>
      <c r="K247" s="40">
        <v>7597.9</v>
      </c>
      <c r="L247" s="40">
        <v>7597.9</v>
      </c>
      <c r="M247" s="40">
        <v>7409.1</v>
      </c>
      <c r="N247" s="53">
        <f t="shared" si="13"/>
        <v>97.51510285736849</v>
      </c>
      <c r="O247" s="53">
        <f t="shared" si="14"/>
        <v>-188.79999999999927</v>
      </c>
    </row>
    <row r="248" spans="1:15" ht="47.25">
      <c r="A248" s="28" t="s">
        <v>149</v>
      </c>
      <c r="B248" s="28" t="s">
        <v>146</v>
      </c>
      <c r="C248" s="28" t="s">
        <v>109</v>
      </c>
      <c r="D248" s="28" t="s">
        <v>217</v>
      </c>
      <c r="E248" s="28" t="s">
        <v>104</v>
      </c>
      <c r="F248" s="28" t="s">
        <v>107</v>
      </c>
      <c r="G248" s="28" t="s">
        <v>93</v>
      </c>
      <c r="H248" s="28" t="s">
        <v>144</v>
      </c>
      <c r="I248" s="7" t="s">
        <v>219</v>
      </c>
      <c r="J248" s="40">
        <v>0</v>
      </c>
      <c r="K248" s="40">
        <v>56</v>
      </c>
      <c r="L248" s="40">
        <v>56</v>
      </c>
      <c r="M248" s="40">
        <v>55.9</v>
      </c>
      <c r="N248" s="53">
        <f t="shared" si="13"/>
        <v>99.82142857142857</v>
      </c>
      <c r="O248" s="53">
        <f t="shared" si="14"/>
        <v>-0.10000000000000142</v>
      </c>
    </row>
    <row r="249" spans="1:15" ht="47.25">
      <c r="A249" s="28" t="s">
        <v>151</v>
      </c>
      <c r="B249" s="28" t="s">
        <v>146</v>
      </c>
      <c r="C249" s="28" t="s">
        <v>109</v>
      </c>
      <c r="D249" s="28" t="s">
        <v>217</v>
      </c>
      <c r="E249" s="28" t="s">
        <v>104</v>
      </c>
      <c r="F249" s="28" t="s">
        <v>107</v>
      </c>
      <c r="G249" s="28" t="s">
        <v>93</v>
      </c>
      <c r="H249" s="28" t="s">
        <v>144</v>
      </c>
      <c r="I249" s="7" t="s">
        <v>219</v>
      </c>
      <c r="J249" s="40">
        <v>0</v>
      </c>
      <c r="K249" s="40">
        <v>-14</v>
      </c>
      <c r="L249" s="40">
        <v>-14</v>
      </c>
      <c r="M249" s="40">
        <v>-14</v>
      </c>
      <c r="N249" s="53">
        <f t="shared" si="13"/>
        <v>100</v>
      </c>
      <c r="O249" s="53">
        <f t="shared" si="14"/>
        <v>0</v>
      </c>
    </row>
    <row r="250" spans="1:15" ht="47.25">
      <c r="A250" s="28" t="s">
        <v>215</v>
      </c>
      <c r="B250" s="28" t="s">
        <v>146</v>
      </c>
      <c r="C250" s="28" t="s">
        <v>109</v>
      </c>
      <c r="D250" s="28" t="s">
        <v>217</v>
      </c>
      <c r="E250" s="28" t="s">
        <v>104</v>
      </c>
      <c r="F250" s="28" t="s">
        <v>107</v>
      </c>
      <c r="G250" s="28" t="s">
        <v>93</v>
      </c>
      <c r="H250" s="28" t="s">
        <v>144</v>
      </c>
      <c r="I250" s="7" t="s">
        <v>219</v>
      </c>
      <c r="J250" s="40">
        <v>0</v>
      </c>
      <c r="K250" s="40">
        <v>37487.2</v>
      </c>
      <c r="L250" s="40">
        <v>37487.2</v>
      </c>
      <c r="M250" s="40">
        <v>37487.2</v>
      </c>
      <c r="N250" s="53">
        <f t="shared" si="13"/>
        <v>100</v>
      </c>
      <c r="O250" s="53">
        <f t="shared" si="14"/>
        <v>0</v>
      </c>
    </row>
    <row r="251" spans="1:15" ht="47.25">
      <c r="A251" s="28" t="s">
        <v>153</v>
      </c>
      <c r="B251" s="28" t="s">
        <v>146</v>
      </c>
      <c r="C251" s="28" t="s">
        <v>109</v>
      </c>
      <c r="D251" s="28" t="s">
        <v>217</v>
      </c>
      <c r="E251" s="28" t="s">
        <v>104</v>
      </c>
      <c r="F251" s="28" t="s">
        <v>107</v>
      </c>
      <c r="G251" s="28" t="s">
        <v>93</v>
      </c>
      <c r="H251" s="28" t="s">
        <v>144</v>
      </c>
      <c r="I251" s="7" t="s">
        <v>219</v>
      </c>
      <c r="J251" s="40">
        <v>0</v>
      </c>
      <c r="K251" s="40">
        <v>-34</v>
      </c>
      <c r="L251" s="40">
        <v>-34</v>
      </c>
      <c r="M251" s="40">
        <v>-34</v>
      </c>
      <c r="N251" s="53">
        <f t="shared" si="13"/>
        <v>100</v>
      </c>
      <c r="O251" s="53">
        <f t="shared" si="14"/>
        <v>0</v>
      </c>
    </row>
    <row r="252" spans="1:15" ht="47.25">
      <c r="A252" s="28" t="s">
        <v>154</v>
      </c>
      <c r="B252" s="28" t="s">
        <v>146</v>
      </c>
      <c r="C252" s="28" t="s">
        <v>109</v>
      </c>
      <c r="D252" s="28" t="s">
        <v>217</v>
      </c>
      <c r="E252" s="28" t="s">
        <v>104</v>
      </c>
      <c r="F252" s="28" t="s">
        <v>107</v>
      </c>
      <c r="G252" s="28" t="s">
        <v>93</v>
      </c>
      <c r="H252" s="28" t="s">
        <v>144</v>
      </c>
      <c r="I252" s="7" t="s">
        <v>219</v>
      </c>
      <c r="J252" s="40">
        <v>0</v>
      </c>
      <c r="K252" s="40">
        <v>11170</v>
      </c>
      <c r="L252" s="40">
        <v>11170</v>
      </c>
      <c r="M252" s="40">
        <v>11170</v>
      </c>
      <c r="N252" s="53">
        <f t="shared" si="13"/>
        <v>100</v>
      </c>
      <c r="O252" s="53">
        <f t="shared" si="14"/>
        <v>0</v>
      </c>
    </row>
    <row r="253" spans="1:15" ht="24" customHeight="1">
      <c r="A253" s="58"/>
      <c r="B253" s="58"/>
      <c r="C253" s="58"/>
      <c r="D253" s="58"/>
      <c r="E253" s="58"/>
      <c r="F253" s="58"/>
      <c r="G253" s="58"/>
      <c r="H253" s="58"/>
      <c r="I253" s="58" t="s">
        <v>24</v>
      </c>
      <c r="J253" s="59">
        <f>J7+J170+J211</f>
        <v>12669642.400000002</v>
      </c>
      <c r="K253" s="59">
        <f>K7+K170+K211</f>
        <v>14347466.9</v>
      </c>
      <c r="L253" s="59">
        <f>L7+L170+L211</f>
        <v>14391260</v>
      </c>
      <c r="M253" s="59">
        <f>M7+M170+M211</f>
        <v>14308043.399999999</v>
      </c>
      <c r="N253" s="60">
        <f t="shared" si="13"/>
        <v>99.42175598245045</v>
      </c>
      <c r="O253" s="60">
        <f t="shared" si="14"/>
        <v>-83216.60000000149</v>
      </c>
    </row>
    <row r="256" spans="1:15" ht="18.75">
      <c r="A256" s="63" t="s">
        <v>291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</row>
    <row r="257" spans="1:15" ht="18.75">
      <c r="A257" s="63" t="s">
        <v>292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</row>
  </sheetData>
  <sheetProtection/>
  <mergeCells count="11">
    <mergeCell ref="M4:M5"/>
    <mergeCell ref="A256:O256"/>
    <mergeCell ref="A257:O257"/>
    <mergeCell ref="A2:O2"/>
    <mergeCell ref="N4:N5"/>
    <mergeCell ref="O4:O5"/>
    <mergeCell ref="A4:H4"/>
    <mergeCell ref="I4:I5"/>
    <mergeCell ref="J4:J5"/>
    <mergeCell ref="K4:K5"/>
    <mergeCell ref="L4:L5"/>
  </mergeCells>
  <printOptions/>
  <pageMargins left="0.61" right="0.15748031496062992" top="0.43" bottom="0.62" header="0" footer="0.35433070866141736"/>
  <pageSetup fitToHeight="27" fitToWidth="1" horizontalDpi="600" verticalDpi="600" orientation="landscape" paperSize="9" scale="69" r:id="rId1"/>
  <headerFooter alignWithMargins="0">
    <oddHeader>&amp;CСтраница &amp;P</oddHeader>
    <oddFooter>&amp;C&amp;9Отчет об исполнении бюджета муниципального образования город Норильск за 2011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 адм. г.Норильска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Марьева</dc:creator>
  <cp:keywords/>
  <dc:description/>
  <cp:lastModifiedBy>Марьёва Татьяна Вячеславовна</cp:lastModifiedBy>
  <cp:lastPrinted>2012-03-30T09:16:06Z</cp:lastPrinted>
  <dcterms:created xsi:type="dcterms:W3CDTF">2004-12-06T08:39:31Z</dcterms:created>
  <dcterms:modified xsi:type="dcterms:W3CDTF">2012-03-30T09:26:15Z</dcterms:modified>
  <cp:category/>
  <cp:version/>
  <cp:contentType/>
  <cp:contentStatus/>
</cp:coreProperties>
</file>