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nu_ad\shares\Почта\Общая\Совм отчеты бух бюдж доходн\Совместн отчет в УЭ (ежем до 20 числа)\2016 год\Для сайта\"/>
    </mc:Choice>
  </mc:AlternateContent>
  <bookViews>
    <workbookView xWindow="120" yWindow="90" windowWidth="28635" windowHeight="12270" activeTab="2"/>
  </bookViews>
  <sheets>
    <sheet name="доходы" sheetId="5" r:id="rId1"/>
    <sheet name="расходы" sheetId="2" r:id="rId2"/>
    <sheet name="источники" sheetId="6" r:id="rId3"/>
  </sheets>
  <externalReferences>
    <externalReference r:id="rId4"/>
  </externalReferences>
  <definedNames>
    <definedName name="_xlnm._FilterDatabase" localSheetId="1" hidden="1">расходы!$A$7:$K$49</definedName>
    <definedName name="Z_6943B490_3070_4625_8DEE_85B509FE6D1B_.wvu.PrintArea" localSheetId="1" hidden="1">расходы!$A$1:$E$53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расходы!$3:$4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расходы!$3:$4</definedName>
    <definedName name="_xlnm.Print_Titles" localSheetId="2">источники!$3:$4</definedName>
    <definedName name="_xlnm.Print_Titles" localSheetId="1">расходы!$3:$4</definedName>
    <definedName name="_xlnm.Print_Area" localSheetId="0">доходы!$A$1:$D$62</definedName>
    <definedName name="_xlnm.Print_Area" localSheetId="1">расходы!$A$1:$E$51</definedName>
  </definedNames>
  <calcPr calcId="152511"/>
  <customWorkbookViews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B22" i="6" l="1"/>
  <c r="B21" i="6" s="1"/>
  <c r="B20" i="6" s="1"/>
  <c r="B19" i="6" s="1"/>
  <c r="C21" i="6"/>
  <c r="C20" i="6" s="1"/>
  <c r="C19" i="6" s="1"/>
  <c r="C17" i="6"/>
  <c r="C16" i="6" s="1"/>
  <c r="C15" i="6" s="1"/>
  <c r="C12" i="6"/>
  <c r="C11" i="6" s="1"/>
  <c r="C10" i="6" s="1"/>
  <c r="B12" i="6"/>
  <c r="B11" i="6" s="1"/>
  <c r="B10" i="6" s="1"/>
  <c r="C8" i="6"/>
  <c r="B8" i="6"/>
  <c r="B7" i="6" s="1"/>
  <c r="C7" i="6"/>
  <c r="C51" i="2"/>
  <c r="C51" i="5"/>
  <c r="C50" i="5" s="1"/>
  <c r="C49" i="5" s="1"/>
  <c r="C11" i="5" s="1"/>
  <c r="D51" i="2" s="1"/>
  <c r="C45" i="5"/>
  <c r="C44" i="5" s="1"/>
  <c r="C38" i="5"/>
  <c r="C37" i="5" s="1"/>
  <c r="C30" i="5"/>
  <c r="C29" i="5" s="1"/>
  <c r="C26" i="5"/>
  <c r="C23" i="5"/>
  <c r="C19" i="5"/>
  <c r="C17" i="5"/>
  <c r="C14" i="5"/>
  <c r="B18" i="6" l="1"/>
  <c r="B17" i="6" s="1"/>
  <c r="B16" i="6" s="1"/>
  <c r="B15" i="6" s="1"/>
  <c r="B14" i="6" s="1"/>
  <c r="B5" i="6" s="1"/>
  <c r="C14" i="6"/>
  <c r="C5" i="6" s="1"/>
  <c r="E9" i="2"/>
  <c r="E15" i="2" l="1"/>
  <c r="D57" i="5" l="1"/>
  <c r="D11" i="5"/>
  <c r="D49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30" i="5"/>
  <c r="D31" i="5"/>
  <c r="D32" i="5"/>
  <c r="D34" i="5"/>
  <c r="D35" i="5"/>
  <c r="D36" i="5"/>
  <c r="D37" i="5"/>
  <c r="D38" i="5"/>
  <c r="D39" i="5"/>
  <c r="D41" i="5"/>
  <c r="D42" i="5"/>
  <c r="D43" i="5"/>
  <c r="D44" i="5"/>
  <c r="D45" i="5"/>
  <c r="D46" i="5"/>
  <c r="D47" i="5"/>
  <c r="D50" i="5"/>
  <c r="D51" i="5"/>
  <c r="D55" i="5"/>
  <c r="D56" i="5"/>
  <c r="D13" i="5"/>
  <c r="E5" i="2"/>
  <c r="E6" i="2" l="1"/>
  <c r="E7" i="2"/>
  <c r="E8" i="2"/>
  <c r="E10" i="2"/>
  <c r="E11" i="2"/>
  <c r="E12" i="2"/>
  <c r="E13" i="2"/>
  <c r="E14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</calcChain>
</file>

<file path=xl/sharedStrings.xml><?xml version="1.0" encoding="utf-8"?>
<sst xmlns="http://schemas.openxmlformats.org/spreadsheetml/2006/main" count="192" uniqueCount="173">
  <si>
    <t>Наименование показателя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</si>
  <si>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</si>
  <si>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</si>
  <si>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</si>
  <si>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</si>
  <si>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</si>
  <si>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</si>
  <si>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</si>
  <si>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</si>
  <si>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</si>
  <si>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</si>
  <si>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</si>
  <si>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</si>
  <si>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</si>
  <si>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</si>
  <si>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</si>
  <si>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</si>
  <si>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</si>
  <si>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</si>
  <si>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</si>
  <si>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</si>
  <si>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</si>
  <si>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</si>
  <si>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</si>
  <si>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</si>
  <si>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</si>
  <si>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</si>
  <si>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</si>
  <si>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</si>
  <si>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</si>
  <si>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</si>
  <si>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</si>
  <si>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</si>
  <si>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</si>
  <si>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</si>
  <si>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</si>
  <si>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</si>
  <si>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</si>
  <si>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</si>
  <si>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</si>
  <si>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</si>
  <si>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</si>
  <si>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</si>
  <si>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</si>
  <si>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</si>
  <si>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</si>
  <si>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1300</t>
  </si>
  <si>
    <t>1301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</si>
  <si>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</si>
  <si>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</si>
  <si>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</si>
  <si>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</si>
  <si>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</si>
  <si>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</si>
  <si>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</si>
  <si>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</si>
  <si>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</si>
  <si>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</si>
  <si>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</si>
  <si>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</si>
  <si>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</si>
  <si>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</si>
  <si>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</si>
  <si>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</si>
  <si>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</si>
  <si>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</si>
  <si>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</si>
  <si>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</si>
  <si>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</si>
  <si>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</si>
  <si>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</si>
  <si>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</si>
  <si>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</si>
  <si>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</si>
  <si>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</si>
  <si>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</si>
  <si>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</si>
  <si>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</si>
  <si>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</si>
  <si>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</si>
  <si>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</si>
  <si>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</si>
  <si>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</si>
  <si>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</si>
  <si>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</si>
  <si>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</si>
  <si>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</si>
  <si>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</si>
  <si>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</si>
  <si>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</si>
  <si>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</si>
  <si>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</si>
  <si>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</si>
  <si>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</si>
  <si>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</si>
  <si>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</si>
  <si>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</si>
  <si>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</si>
  <si>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</si>
  <si>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</si>
  <si>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</si>
  <si>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</si>
  <si>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</si>
  <si>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</si>
  <si>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</si>
  <si>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</si>
  <si>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</si>
  <si>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</si>
  <si>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</si>
  <si>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</si>
  <si>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</si>
  <si>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</si>
  <si>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</si>
  <si>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</si>
  <si>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</si>
  <si>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</si>
  <si>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</si>
  <si>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</si>
  <si>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</si>
  <si>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</si>
  <si>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</si>
  <si>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</si>
  <si>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</si>
  <si>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выбросы загрязняющих веществ в водные объекты   </t>
  </si>
  <si>
    <t xml:space="preserve">Плата за размещение отходов производства и потребления     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</si>
  <si>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</si>
  <si>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</si>
  <si>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</si>
  <si>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</si>
  <si>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</si>
  <si>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</si>
  <si>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</si>
  <si>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</si>
  <si>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 xml:space="preserve">Субсидии бюджетам субъектов Российской Федерации и муниципальных образований  (межбюджетные субсидии)  </t>
  </si>
  <si>
    <t>Субсидии бюджетам городских округов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</si>
  <si>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</si>
  <si>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</si>
  <si>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Прочие субсидии</t>
  </si>
  <si>
    <t xml:space="preserve">Субвенции бюджетам субъектов Российской Федерации и  муниципальных образований  </t>
  </si>
  <si>
    <t xml:space="preserve">Иные межбюджетные трансферты    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</si>
  <si>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</si>
  <si>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</si>
  <si>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 в бюджеты городских округов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</si>
  <si>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</si>
  <si>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</si>
  <si>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</si>
  <si>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</si>
  <si>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</si>
  <si>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>Организация предоставления дополнительных компенсационных выплат работникам учреждений, расположенных на территории муниципального образования город Норильск в соответствии с Решением Норильского городского Совета депутата</t>
  </si>
  <si>
    <t>Для экономики</t>
  </si>
  <si>
    <t xml:space="preserve">  3. Источники финансирования дефицита бюджета</t>
  </si>
  <si>
    <t>ИСТОЧНИКИ ВНУТРЕННЕГО ФИНАНСИРОВАНИЯ ДЕФИЦИТОВ  БЮДЖЕТОВ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</si>
  <si>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</si>
  <si>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</si>
  <si>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</si>
  <si>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</si>
  <si>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</si>
  <si>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</si>
  <si>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бюджетов бюджетной системы Российской Федерации в валюте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</si>
  <si>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</si>
  <si>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</si>
  <si>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</si>
  <si>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</si>
  <si>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</si>
  <si>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</si>
  <si>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</si>
  <si>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</si>
  <si>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</si>
  <si>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</si>
  <si>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Код расхода по бюджетной классификации</t>
  </si>
  <si>
    <t>5=4/3</t>
  </si>
  <si>
    <t>Отчет об исполнении  бюджета муниципального образования город Норильск</t>
  </si>
  <si>
    <t>по состоянию на 1 мая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</si>
</sst>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_р_._-;\-* #,##0.0_р_._-;_-* &quot;-&quot;?_р_._-;_-@_-"/>
    <numFmt numFmtId="166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rgb="FF000099"/>
      <name val="Arial"/>
      <family val="2"/>
      <charset val="204"/>
    </font>
    <font>
      <b/>
      <u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  <font>
      <i/>
      <sz val="11"/>
      <name val="Times New Roman"/>
      <family val="1"/>
      <charset val="204"/>
    </font>
    <font>
      <u/>
      <sz val="11"/>
      <color theme="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21" fillId="0" borderId="0"/>
  </cellStyleXfs>
  <cellXfs count="10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5" fontId="7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2" fillId="0" borderId="0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7" fillId="2" borderId="13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166" fontId="11" fillId="0" borderId="8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9" fillId="0" borderId="0" xfId="0" applyFont="1" applyAlignment="1">
      <alignment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/>
    <xf numFmtId="0" fontId="11" fillId="2" borderId="0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6" fontId="11" fillId="2" borderId="8" xfId="0" applyNumberFormat="1" applyFont="1" applyFill="1" applyBorder="1" applyAlignment="1">
      <alignment horizontal="center" vertical="center"/>
    </xf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5" fillId="0" borderId="20" xfId="0" applyFont="1" applyBorder="1"/>
    <xf numFmtId="166" fontId="14" fillId="0" borderId="16" xfId="0" applyNumberFormat="1" applyFont="1" applyBorder="1" applyAlignment="1">
      <alignment horizontal="center" vertical="center"/>
    </xf>
    <xf numFmtId="166" fontId="14" fillId="2" borderId="16" xfId="0" applyNumberFormat="1" applyFont="1" applyFill="1" applyBorder="1" applyAlignment="1">
      <alignment horizontal="center" vertical="center"/>
    </xf>
    <xf numFmtId="166" fontId="14" fillId="0" borderId="17" xfId="0" applyNumberFormat="1" applyFont="1" applyBorder="1" applyAlignment="1">
      <alignment horizontal="center" vertical="center"/>
    </xf>
    <xf numFmtId="0" fontId="11" fillId="0" borderId="21" xfId="0" applyFont="1" applyBorder="1"/>
    <xf numFmtId="0" fontId="14" fillId="0" borderId="21" xfId="0" applyFont="1" applyBorder="1"/>
    <xf numFmtId="0" fontId="14" fillId="0" borderId="21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shrinkToFit="1"/>
    </xf>
    <xf numFmtId="0" fontId="4" fillId="0" borderId="21" xfId="0" applyFont="1" applyFill="1" applyBorder="1" applyAlignment="1">
      <alignment horizontal="left" vertical="center" wrapText="1" shrinkToFit="1"/>
    </xf>
    <xf numFmtId="0" fontId="4" fillId="0" borderId="22" xfId="0" applyFont="1" applyFill="1" applyBorder="1" applyAlignment="1">
      <alignment horizontal="left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49" fontId="22" fillId="0" borderId="0" xfId="2" applyNumberFormat="1" applyFont="1" applyFill="1" applyAlignment="1">
      <alignment horizontal="center" vertical="center" wrapText="1"/>
    </xf>
    <xf numFmtId="0" fontId="22" fillId="0" borderId="0" xfId="2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4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95;&#1090;&#1072;/&#1054;&#1073;&#1097;&#1072;&#1103;/&#1057;&#1086;&#1074;&#1084;%20&#1086;&#1090;&#1095;&#1077;&#1090;&#1099;%20&#1073;&#1091;&#1093;%20&#1073;&#1102;&#1076;&#1078;%20&#1076;&#1086;&#1093;&#1086;&#1076;&#1085;/&#1057;&#1086;&#1074;&#1084;&#1077;&#1089;&#1090;&#1085;%20&#1086;&#1090;&#1095;&#1077;&#1090;%20&#1074;%20&#1059;&#1069;%20(&#1077;&#1078;&#1077;&#1084;%20&#1076;&#1086;%2020%20&#1095;&#1080;&#1089;&#1083;&#1072;)/2016%20&#1075;&#1086;&#1076;/&#1085;&#1072;%2001.05.2016%20&#1075;/&#1045;&#1078;&#1077;&#1084;&#1077;&#1089;&#1103;&#1095;&#1085;&#1099;&#1081;%20&#1086;&#1090;&#1095;&#1077;&#1090;%20&#1076;&#1086;%2020%20&#1095;&#1080;&#1089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/>
      <sheetData sheetId="1">
        <row r="5">
          <cell r="G5">
            <v>17659618.199999999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Y62"/>
  <sheetViews>
    <sheetView view="pageBreakPreview" topLeftCell="A4" zoomScaleSheetLayoutView="100" workbookViewId="0">
      <selection activeCell="E11" sqref="E11"/>
    </sheetView>
  </sheetViews>
  <sheetFormatPr defaultRowHeight="15" x14ac:dyDescent="0.25"/>
  <cols>
    <col min="1" max="1" width="33.140625" bestFit="1" customWidth="1"/>
    <col min="2" max="2" width="17.7109375" customWidth="1"/>
    <col min="3" max="3" width="13.7109375" style="56" customWidth="1"/>
    <col min="4" max="5" width="11.42578125" bestFit="1" customWidth="1"/>
    <col min="6" max="6" width="11.28515625" customWidth="1"/>
  </cols>
  <sheetData>
    <row r="1" spans="1:181" ht="15.75" x14ac:dyDescent="0.25">
      <c r="B1" s="75"/>
    </row>
    <row r="2" spans="1:181" ht="15.75" customHeight="1" x14ac:dyDescent="0.25">
      <c r="A2" s="104" t="s">
        <v>171</v>
      </c>
      <c r="B2" s="104"/>
      <c r="C2" s="104"/>
      <c r="D2" s="104"/>
    </row>
    <row r="3" spans="1:181" ht="15.75" customHeight="1" x14ac:dyDescent="0.25">
      <c r="A3" s="105" t="s">
        <v>172</v>
      </c>
      <c r="B3" s="105"/>
      <c r="C3" s="105"/>
      <c r="D3" s="105"/>
    </row>
    <row r="4" spans="1:181" x14ac:dyDescent="0.25">
      <c r="A4" s="41"/>
      <c r="B4" s="30"/>
    </row>
    <row r="5" spans="1:181" x14ac:dyDescent="0.25">
      <c r="A5" s="41" t="s">
        <v>147</v>
      </c>
      <c r="B5" s="41"/>
    </row>
    <row r="6" spans="1:181" x14ac:dyDescent="0.25">
      <c r="A6" s="41" t="s">
        <v>94</v>
      </c>
      <c r="B6" s="41"/>
      <c r="C6" s="5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1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1"/>
      <c r="EE6" s="21"/>
      <c r="EF6" s="21"/>
      <c r="EG6" s="21"/>
      <c r="EH6" s="21"/>
      <c r="EI6" s="21"/>
      <c r="EJ6" s="21"/>
      <c r="EK6" s="21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</row>
    <row r="7" spans="1:181" x14ac:dyDescent="0.25">
      <c r="A7" s="41"/>
      <c r="B7" s="41"/>
      <c r="D7" s="30"/>
      <c r="E7" s="30"/>
      <c r="F7" s="30"/>
      <c r="G7" s="30"/>
      <c r="H7" s="30"/>
      <c r="I7" s="30"/>
      <c r="J7" s="30"/>
      <c r="K7" s="30"/>
      <c r="L7" s="30"/>
      <c r="M7" s="30"/>
      <c r="N7" s="29"/>
      <c r="O7" s="29"/>
      <c r="P7" s="29"/>
      <c r="Q7" s="29"/>
      <c r="R7" s="47"/>
      <c r="S7" s="47"/>
      <c r="T7" s="47"/>
      <c r="U7" s="18"/>
      <c r="V7" s="18"/>
      <c r="W7" s="18"/>
      <c r="X7" s="18"/>
      <c r="Y7" s="18"/>
      <c r="Z7" s="18"/>
      <c r="AA7" s="18"/>
      <c r="AB7" s="18"/>
      <c r="AC7" s="48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18"/>
      <c r="AU7" s="18"/>
      <c r="AV7" s="18"/>
      <c r="AW7" s="18"/>
      <c r="AX7" s="47"/>
      <c r="AY7" s="47"/>
      <c r="AZ7" s="47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1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1"/>
      <c r="EE7" s="21"/>
      <c r="EF7" s="21"/>
      <c r="EG7" s="21"/>
      <c r="EH7" s="21"/>
      <c r="EI7" s="21"/>
      <c r="EJ7" s="21"/>
      <c r="EK7" s="21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</row>
    <row r="8" spans="1:181" ht="20.25" thickBot="1" x14ac:dyDescent="0.3">
      <c r="A8" s="106" t="s">
        <v>146</v>
      </c>
      <c r="B8" s="106"/>
      <c r="C8" s="106"/>
      <c r="D8" s="106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1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1"/>
      <c r="EE8" s="21"/>
      <c r="EF8" s="21"/>
      <c r="EG8" s="21"/>
      <c r="EH8" s="21"/>
      <c r="EI8" s="21"/>
      <c r="EJ8" s="21"/>
      <c r="EK8" s="21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</row>
    <row r="9" spans="1:181" ht="36.75" customHeight="1" thickBot="1" x14ac:dyDescent="0.3">
      <c r="A9" s="76" t="s">
        <v>0</v>
      </c>
      <c r="B9" s="77" t="s">
        <v>92</v>
      </c>
      <c r="C9" s="78" t="s">
        <v>2</v>
      </c>
      <c r="D9" s="79" t="s">
        <v>3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1"/>
      <c r="EE9" s="21"/>
      <c r="EF9" s="21"/>
      <c r="EG9" s="21"/>
      <c r="EH9" s="21"/>
      <c r="EI9" s="21"/>
      <c r="EJ9" s="21"/>
      <c r="EK9" s="2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</row>
    <row r="10" spans="1:181" ht="15" customHeight="1" thickBot="1" x14ac:dyDescent="0.3">
      <c r="A10" s="80">
        <v>1</v>
      </c>
      <c r="B10" s="81">
        <v>2</v>
      </c>
      <c r="C10" s="82">
        <v>3</v>
      </c>
      <c r="D10" s="83">
        <v>4</v>
      </c>
    </row>
    <row r="11" spans="1:181" x14ac:dyDescent="0.25">
      <c r="A11" s="84" t="s">
        <v>93</v>
      </c>
      <c r="B11" s="85">
        <v>16119912.4</v>
      </c>
      <c r="C11" s="86">
        <f>C13+C49</f>
        <v>4569158.3000000007</v>
      </c>
      <c r="D11" s="87">
        <f>C11/B11*100</f>
        <v>28.344808499083413</v>
      </c>
      <c r="E11" s="55"/>
    </row>
    <row r="12" spans="1:181" x14ac:dyDescent="0.25">
      <c r="A12" s="88" t="s">
        <v>5</v>
      </c>
      <c r="B12" s="44"/>
      <c r="C12" s="58"/>
      <c r="D12" s="45"/>
    </row>
    <row r="13" spans="1:181" x14ac:dyDescent="0.25">
      <c r="A13" s="89" t="s">
        <v>97</v>
      </c>
      <c r="B13" s="46">
        <v>6381981.2000000002</v>
      </c>
      <c r="C13" s="59">
        <v>2189173.1</v>
      </c>
      <c r="D13" s="45">
        <f t="shared" ref="D13:D20" si="0">C13/B13*100</f>
        <v>34.302405967601409</v>
      </c>
      <c r="E13" s="55"/>
    </row>
    <row r="14" spans="1:181" x14ac:dyDescent="0.25">
      <c r="A14" s="89" t="s">
        <v>98</v>
      </c>
      <c r="B14" s="40">
        <v>4849254.5999999996</v>
      </c>
      <c r="C14" s="60">
        <f>C15+C16</f>
        <v>1355538.1</v>
      </c>
      <c r="D14" s="31">
        <f t="shared" si="0"/>
        <v>27.953535374282062</v>
      </c>
      <c r="E14" s="55"/>
    </row>
    <row r="15" spans="1:181" x14ac:dyDescent="0.25">
      <c r="A15" s="88" t="s">
        <v>95</v>
      </c>
      <c r="B15" s="40">
        <v>1728758.6</v>
      </c>
      <c r="C15" s="60">
        <v>342219.5</v>
      </c>
      <c r="D15" s="31">
        <f t="shared" si="0"/>
        <v>19.795678818315061</v>
      </c>
    </row>
    <row r="16" spans="1:181" x14ac:dyDescent="0.25">
      <c r="A16" s="88" t="s">
        <v>96</v>
      </c>
      <c r="B16" s="40">
        <v>3120496</v>
      </c>
      <c r="C16" s="60">
        <v>1013318.6</v>
      </c>
      <c r="D16" s="31">
        <f t="shared" si="0"/>
        <v>32.472997882387929</v>
      </c>
    </row>
    <row r="17" spans="1:4" ht="34.5" x14ac:dyDescent="0.25">
      <c r="A17" s="90" t="s">
        <v>99</v>
      </c>
      <c r="B17" s="40">
        <v>22570.5</v>
      </c>
      <c r="C17" s="60">
        <f>C18</f>
        <v>6481.6</v>
      </c>
      <c r="D17" s="31">
        <f t="shared" si="0"/>
        <v>28.717130768037929</v>
      </c>
    </row>
    <row r="18" spans="1:4" ht="34.5" x14ac:dyDescent="0.25">
      <c r="A18" s="91" t="s">
        <v>100</v>
      </c>
      <c r="B18" s="40">
        <v>22570.5</v>
      </c>
      <c r="C18" s="60">
        <v>6481.6</v>
      </c>
      <c r="D18" s="31">
        <f t="shared" si="0"/>
        <v>28.717130768037929</v>
      </c>
    </row>
    <row r="19" spans="1:4" x14ac:dyDescent="0.25">
      <c r="A19" s="89" t="s">
        <v>101</v>
      </c>
      <c r="B19" s="40">
        <v>180864</v>
      </c>
      <c r="C19" s="60">
        <f>C20+C21+C22</f>
        <v>73839.8</v>
      </c>
      <c r="D19" s="31">
        <f t="shared" si="0"/>
        <v>40.826145612172681</v>
      </c>
    </row>
    <row r="20" spans="1:4" ht="23.25" x14ac:dyDescent="0.25">
      <c r="A20" s="91" t="s">
        <v>102</v>
      </c>
      <c r="B20" s="40">
        <v>178630.39999999999</v>
      </c>
      <c r="C20" s="60">
        <v>72819.5</v>
      </c>
      <c r="D20" s="31">
        <f t="shared" si="0"/>
        <v>40.765457615277136</v>
      </c>
    </row>
    <row r="21" spans="1:4" x14ac:dyDescent="0.25">
      <c r="A21" s="88" t="s">
        <v>103</v>
      </c>
      <c r="B21" s="40">
        <v>0</v>
      </c>
      <c r="C21" s="60">
        <v>0.3</v>
      </c>
      <c r="D21" s="31" t="s">
        <v>145</v>
      </c>
    </row>
    <row r="22" spans="1:4" ht="23.25" x14ac:dyDescent="0.25">
      <c r="A22" s="91" t="s">
        <v>104</v>
      </c>
      <c r="B22" s="40">
        <v>2233.6</v>
      </c>
      <c r="C22" s="60">
        <v>1020</v>
      </c>
      <c r="D22" s="31">
        <f t="shared" ref="D22:D32" si="1">C22/B22*100</f>
        <v>45.666189111747855</v>
      </c>
    </row>
    <row r="23" spans="1:4" x14ac:dyDescent="0.25">
      <c r="A23" s="89" t="s">
        <v>105</v>
      </c>
      <c r="B23" s="40">
        <v>80036.800000000003</v>
      </c>
      <c r="C23" s="60">
        <f>C24+C25</f>
        <v>9177.9</v>
      </c>
      <c r="D23" s="31">
        <f t="shared" si="1"/>
        <v>11.467100133938388</v>
      </c>
    </row>
    <row r="24" spans="1:4" x14ac:dyDescent="0.25">
      <c r="A24" s="88" t="s">
        <v>106</v>
      </c>
      <c r="B24" s="40">
        <v>70934.2</v>
      </c>
      <c r="C24" s="60">
        <v>5648.2</v>
      </c>
      <c r="D24" s="31">
        <f t="shared" si="1"/>
        <v>7.9625906826326363</v>
      </c>
    </row>
    <row r="25" spans="1:4" x14ac:dyDescent="0.25">
      <c r="A25" s="88" t="s">
        <v>107</v>
      </c>
      <c r="B25" s="40">
        <v>9102.6</v>
      </c>
      <c r="C25" s="60">
        <v>3529.7</v>
      </c>
      <c r="D25" s="31">
        <f t="shared" si="1"/>
        <v>38.77683299277129</v>
      </c>
    </row>
    <row r="26" spans="1:4" x14ac:dyDescent="0.25">
      <c r="A26" s="89" t="s">
        <v>108</v>
      </c>
      <c r="B26" s="40">
        <v>44922</v>
      </c>
      <c r="C26" s="60">
        <f>C27+C28</f>
        <v>17210.199999999997</v>
      </c>
      <c r="D26" s="31">
        <f t="shared" si="1"/>
        <v>38.311295133787446</v>
      </c>
    </row>
    <row r="27" spans="1:4" ht="34.5" x14ac:dyDescent="0.25">
      <c r="A27" s="91" t="s">
        <v>109</v>
      </c>
      <c r="B27" s="40">
        <v>40847</v>
      </c>
      <c r="C27" s="60">
        <v>12659.8</v>
      </c>
      <c r="D27" s="31">
        <f t="shared" si="1"/>
        <v>30.993218596224935</v>
      </c>
    </row>
    <row r="28" spans="1:4" ht="45.75" x14ac:dyDescent="0.25">
      <c r="A28" s="91" t="s">
        <v>110</v>
      </c>
      <c r="B28" s="40">
        <v>4075</v>
      </c>
      <c r="C28" s="60">
        <v>4550.3999999999996</v>
      </c>
      <c r="D28" s="31">
        <f t="shared" si="1"/>
        <v>111.66625766871165</v>
      </c>
    </row>
    <row r="29" spans="1:4" ht="45.75" x14ac:dyDescent="0.25">
      <c r="A29" s="90" t="s">
        <v>111</v>
      </c>
      <c r="B29" s="40">
        <v>752767.2</v>
      </c>
      <c r="C29" s="60">
        <f>C30+C35+C36</f>
        <v>326807.99999999994</v>
      </c>
      <c r="D29" s="31">
        <f t="shared" si="1"/>
        <v>43.414218897954107</v>
      </c>
    </row>
    <row r="30" spans="1:4" ht="102" x14ac:dyDescent="0.25">
      <c r="A30" s="91" t="s">
        <v>112</v>
      </c>
      <c r="B30" s="40">
        <v>659716.9</v>
      </c>
      <c r="C30" s="60">
        <f>C31+C32+C33+C34</f>
        <v>288490.39999999997</v>
      </c>
      <c r="D30" s="31">
        <f t="shared" si="1"/>
        <v>43.729423939268486</v>
      </c>
    </row>
    <row r="31" spans="1:4" ht="79.5" x14ac:dyDescent="0.25">
      <c r="A31" s="91" t="s">
        <v>113</v>
      </c>
      <c r="B31" s="40">
        <v>459461.3</v>
      </c>
      <c r="C31" s="60">
        <v>234441.3</v>
      </c>
      <c r="D31" s="31">
        <f t="shared" si="1"/>
        <v>51.025255010596105</v>
      </c>
    </row>
    <row r="32" spans="1:4" ht="90.75" x14ac:dyDescent="0.25">
      <c r="A32" s="91" t="s">
        <v>114</v>
      </c>
      <c r="B32" s="40">
        <v>719.8</v>
      </c>
      <c r="C32" s="60">
        <v>136.1</v>
      </c>
      <c r="D32" s="31">
        <f t="shared" si="1"/>
        <v>18.908030008335651</v>
      </c>
    </row>
    <row r="33" spans="1:4" ht="90.75" x14ac:dyDescent="0.25">
      <c r="A33" s="91" t="s">
        <v>115</v>
      </c>
      <c r="B33" s="40">
        <v>0</v>
      </c>
      <c r="C33" s="60">
        <v>177.3</v>
      </c>
      <c r="D33" s="31" t="s">
        <v>145</v>
      </c>
    </row>
    <row r="34" spans="1:4" ht="45.75" x14ac:dyDescent="0.25">
      <c r="A34" s="91" t="s">
        <v>116</v>
      </c>
      <c r="B34" s="40">
        <v>199535.8</v>
      </c>
      <c r="C34" s="60">
        <v>53735.7</v>
      </c>
      <c r="D34" s="31">
        <f t="shared" ref="D34:D39" si="2">C34/B34*100</f>
        <v>26.930355354778442</v>
      </c>
    </row>
    <row r="35" spans="1:4" ht="23.25" x14ac:dyDescent="0.25">
      <c r="A35" s="91" t="s">
        <v>117</v>
      </c>
      <c r="B35" s="40">
        <v>1300</v>
      </c>
      <c r="C35" s="60">
        <v>4400</v>
      </c>
      <c r="D35" s="31">
        <f t="shared" si="2"/>
        <v>338.46153846153845</v>
      </c>
    </row>
    <row r="36" spans="1:4" ht="102" x14ac:dyDescent="0.25">
      <c r="A36" s="91" t="s">
        <v>118</v>
      </c>
      <c r="B36" s="40">
        <v>91750.3</v>
      </c>
      <c r="C36" s="60">
        <v>33917.599999999999</v>
      </c>
      <c r="D36" s="31">
        <f t="shared" si="2"/>
        <v>36.967290570167073</v>
      </c>
    </row>
    <row r="37" spans="1:4" ht="23.25" x14ac:dyDescent="0.25">
      <c r="A37" s="90" t="s">
        <v>119</v>
      </c>
      <c r="B37" s="40">
        <v>5238.3</v>
      </c>
      <c r="C37" s="60">
        <f>C38</f>
        <v>11744.800000000001</v>
      </c>
      <c r="D37" s="31">
        <f t="shared" si="2"/>
        <v>224.21014451253271</v>
      </c>
    </row>
    <row r="38" spans="1:4" ht="23.25" x14ac:dyDescent="0.25">
      <c r="A38" s="91" t="s">
        <v>120</v>
      </c>
      <c r="B38" s="40">
        <v>5238.3</v>
      </c>
      <c r="C38" s="60">
        <f>C39+C40+C41+C42</f>
        <v>11744.800000000001</v>
      </c>
      <c r="D38" s="31">
        <f t="shared" si="2"/>
        <v>224.21014451253271</v>
      </c>
    </row>
    <row r="39" spans="1:4" ht="34.5" x14ac:dyDescent="0.25">
      <c r="A39" s="91" t="s">
        <v>121</v>
      </c>
      <c r="B39" s="40">
        <v>568.5</v>
      </c>
      <c r="C39" s="60">
        <v>906.9</v>
      </c>
      <c r="D39" s="31">
        <f t="shared" si="2"/>
        <v>159.52506596306068</v>
      </c>
    </row>
    <row r="40" spans="1:4" ht="34.5" x14ac:dyDescent="0.25">
      <c r="A40" s="91" t="s">
        <v>122</v>
      </c>
      <c r="B40" s="40">
        <v>0</v>
      </c>
      <c r="C40" s="60">
        <v>71.599999999999994</v>
      </c>
      <c r="D40" s="31" t="s">
        <v>145</v>
      </c>
    </row>
    <row r="41" spans="1:4" ht="23.25" x14ac:dyDescent="0.25">
      <c r="A41" s="91" t="s">
        <v>123</v>
      </c>
      <c r="B41" s="40">
        <v>1598</v>
      </c>
      <c r="C41" s="60">
        <v>2457.6</v>
      </c>
      <c r="D41" s="31">
        <f t="shared" ref="D41:D47" si="3">C41/B41*100</f>
        <v>153.79224030037545</v>
      </c>
    </row>
    <row r="42" spans="1:4" ht="23.25" x14ac:dyDescent="0.25">
      <c r="A42" s="91" t="s">
        <v>124</v>
      </c>
      <c r="B42" s="40">
        <v>3071.8</v>
      </c>
      <c r="C42" s="60">
        <v>8308.7000000000007</v>
      </c>
      <c r="D42" s="31">
        <f t="shared" si="3"/>
        <v>270.48310436877398</v>
      </c>
    </row>
    <row r="43" spans="1:4" ht="34.5" x14ac:dyDescent="0.25">
      <c r="A43" s="90" t="s">
        <v>125</v>
      </c>
      <c r="B43" s="40">
        <v>1023.4</v>
      </c>
      <c r="C43" s="60">
        <v>168.6</v>
      </c>
      <c r="D43" s="31">
        <f t="shared" si="3"/>
        <v>16.474496775454366</v>
      </c>
    </row>
    <row r="44" spans="1:4" ht="25.5" customHeight="1" x14ac:dyDescent="0.25">
      <c r="A44" s="90" t="s">
        <v>126</v>
      </c>
      <c r="B44" s="40">
        <v>213325.9</v>
      </c>
      <c r="C44" s="60">
        <f>C45+C46</f>
        <v>116380.79999999999</v>
      </c>
      <c r="D44" s="31">
        <f t="shared" si="3"/>
        <v>54.555400914750621</v>
      </c>
    </row>
    <row r="45" spans="1:4" ht="90.75" x14ac:dyDescent="0.25">
      <c r="A45" s="91" t="s">
        <v>127</v>
      </c>
      <c r="B45" s="40">
        <v>212325.9</v>
      </c>
      <c r="C45" s="60">
        <f>92664.4</f>
        <v>92664.4</v>
      </c>
      <c r="D45" s="31">
        <f t="shared" si="3"/>
        <v>43.642532540778113</v>
      </c>
    </row>
    <row r="46" spans="1:4" ht="57" x14ac:dyDescent="0.25">
      <c r="A46" s="91" t="s">
        <v>128</v>
      </c>
      <c r="B46" s="40">
        <v>1000</v>
      </c>
      <c r="C46" s="60">
        <v>23716.400000000001</v>
      </c>
      <c r="D46" s="31">
        <f t="shared" si="3"/>
        <v>2371.64</v>
      </c>
    </row>
    <row r="47" spans="1:4" ht="23.25" x14ac:dyDescent="0.25">
      <c r="A47" s="90" t="s">
        <v>129</v>
      </c>
      <c r="B47" s="40">
        <v>231978.5</v>
      </c>
      <c r="C47" s="60">
        <v>256376.8</v>
      </c>
      <c r="D47" s="31">
        <f t="shared" si="3"/>
        <v>110.51748330125422</v>
      </c>
    </row>
    <row r="48" spans="1:4" x14ac:dyDescent="0.25">
      <c r="A48" s="90" t="s">
        <v>130</v>
      </c>
      <c r="B48" s="40">
        <v>0</v>
      </c>
      <c r="C48" s="60">
        <v>15446.5</v>
      </c>
      <c r="D48" s="31" t="s">
        <v>145</v>
      </c>
    </row>
    <row r="49" spans="1:6" x14ac:dyDescent="0.25">
      <c r="A49" s="90" t="s">
        <v>131</v>
      </c>
      <c r="B49" s="46">
        <v>9737931.1999999993</v>
      </c>
      <c r="C49" s="59">
        <f>C50</f>
        <v>2379985.2000000002</v>
      </c>
      <c r="D49" s="45">
        <f>C49/B49*100</f>
        <v>24.440357516594492</v>
      </c>
    </row>
    <row r="50" spans="1:6" ht="34.5" x14ac:dyDescent="0.25">
      <c r="A50" s="90" t="s">
        <v>132</v>
      </c>
      <c r="B50" s="40">
        <v>9737931.1999999993</v>
      </c>
      <c r="C50" s="60">
        <f>C51+C56+C61+C62</f>
        <v>2379985.2000000002</v>
      </c>
      <c r="D50" s="31">
        <f>C50/B50*100</f>
        <v>24.440357516594492</v>
      </c>
      <c r="E50" s="55"/>
      <c r="F50" s="55"/>
    </row>
    <row r="51" spans="1:6" ht="34.5" x14ac:dyDescent="0.25">
      <c r="A51" s="91" t="s">
        <v>133</v>
      </c>
      <c r="B51" s="40">
        <v>4142499</v>
      </c>
      <c r="C51" s="60">
        <f>C55</f>
        <v>683784.1</v>
      </c>
      <c r="D51" s="31">
        <f>C51/B51*100</f>
        <v>16.506560411963889</v>
      </c>
    </row>
    <row r="52" spans="1:6" ht="23.25" x14ac:dyDescent="0.25">
      <c r="A52" s="91" t="s">
        <v>134</v>
      </c>
      <c r="B52" s="40">
        <v>0</v>
      </c>
      <c r="C52" s="60">
        <v>0</v>
      </c>
      <c r="D52" s="31" t="s">
        <v>145</v>
      </c>
    </row>
    <row r="53" spans="1:6" ht="45.75" x14ac:dyDescent="0.25">
      <c r="A53" s="91" t="s">
        <v>135</v>
      </c>
      <c r="B53" s="40">
        <v>0</v>
      </c>
      <c r="C53" s="60">
        <v>0</v>
      </c>
      <c r="D53" s="31" t="s">
        <v>145</v>
      </c>
    </row>
    <row r="54" spans="1:6" ht="23.25" x14ac:dyDescent="0.25">
      <c r="A54" s="91" t="s">
        <v>136</v>
      </c>
      <c r="B54" s="40">
        <v>0</v>
      </c>
      <c r="C54" s="60">
        <v>0</v>
      </c>
      <c r="D54" s="31" t="s">
        <v>145</v>
      </c>
    </row>
    <row r="55" spans="1:6" x14ac:dyDescent="0.25">
      <c r="A55" s="91" t="s">
        <v>137</v>
      </c>
      <c r="B55" s="40">
        <v>4142499</v>
      </c>
      <c r="C55" s="60">
        <v>683784.1</v>
      </c>
      <c r="D55" s="31">
        <f>C55/B55*100</f>
        <v>16.506560411963889</v>
      </c>
    </row>
    <row r="56" spans="1:6" ht="34.5" x14ac:dyDescent="0.25">
      <c r="A56" s="91" t="s">
        <v>138</v>
      </c>
      <c r="B56" s="40">
        <v>5595423.7999999998</v>
      </c>
      <c r="C56" s="60">
        <v>1706054</v>
      </c>
      <c r="D56" s="31">
        <f>C56/B56*100</f>
        <v>30.490165910221133</v>
      </c>
    </row>
    <row r="57" spans="1:6" x14ac:dyDescent="0.25">
      <c r="A57" s="91" t="s">
        <v>139</v>
      </c>
      <c r="B57" s="40">
        <v>8.4</v>
      </c>
      <c r="C57" s="60">
        <v>0</v>
      </c>
      <c r="D57" s="31">
        <f>C57/B57*100</f>
        <v>0</v>
      </c>
    </row>
    <row r="58" spans="1:6" ht="34.5" x14ac:dyDescent="0.25">
      <c r="A58" s="91" t="s">
        <v>140</v>
      </c>
      <c r="B58" s="40">
        <v>0</v>
      </c>
      <c r="C58" s="60">
        <v>0</v>
      </c>
      <c r="D58" s="31" t="s">
        <v>145</v>
      </c>
    </row>
    <row r="59" spans="1:6" ht="23.25" x14ac:dyDescent="0.25">
      <c r="A59" s="91" t="s">
        <v>141</v>
      </c>
      <c r="B59" s="40">
        <v>0</v>
      </c>
      <c r="C59" s="60">
        <v>0</v>
      </c>
      <c r="D59" s="31" t="s">
        <v>145</v>
      </c>
    </row>
    <row r="60" spans="1:6" ht="23.25" x14ac:dyDescent="0.25">
      <c r="A60" s="91" t="s">
        <v>142</v>
      </c>
      <c r="B60" s="40">
        <v>0</v>
      </c>
      <c r="C60" s="60">
        <v>0</v>
      </c>
      <c r="D60" s="31" t="s">
        <v>145</v>
      </c>
    </row>
    <row r="61" spans="1:6" ht="57" x14ac:dyDescent="0.25">
      <c r="A61" s="91" t="s">
        <v>143</v>
      </c>
      <c r="B61" s="40">
        <v>0</v>
      </c>
      <c r="C61" s="60">
        <v>509.7</v>
      </c>
      <c r="D61" s="31" t="s">
        <v>145</v>
      </c>
    </row>
    <row r="62" spans="1:6" ht="46.5" thickBot="1" x14ac:dyDescent="0.3">
      <c r="A62" s="92" t="s">
        <v>144</v>
      </c>
      <c r="B62" s="42">
        <v>0</v>
      </c>
      <c r="C62" s="61">
        <v>-10362.6</v>
      </c>
      <c r="D62" s="43" t="s">
        <v>145</v>
      </c>
    </row>
  </sheetData>
  <customSheetViews>
    <customSheetView guid="{6943B490-3070-4625-8DEE-85B509FE6D1B}" topLeftCell="A36">
      <selection activeCell="C44" sqref="C44"/>
      <pageMargins left="0.7" right="0.7" top="0.75" bottom="0.75" header="0.3" footer="0.3"/>
    </customSheetView>
    <customSheetView guid="{A4D09F0F-4C69-4056-BD3D-99C01656B021}" topLeftCell="A36">
      <selection activeCell="C44" sqref="C44"/>
      <pageMargins left="0.7" right="0.7" top="0.75" bottom="0.75" header="0.3" footer="0.3"/>
    </customSheetView>
  </customSheetViews>
  <mergeCells count="3">
    <mergeCell ref="A2:D2"/>
    <mergeCell ref="A3:D3"/>
    <mergeCell ref="A8:D8"/>
  </mergeCells>
  <pageMargins left="0.31496062992125984" right="0" top="0.35433070866141736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51"/>
  <sheetViews>
    <sheetView view="pageBreakPreview" zoomScaleNormal="85" zoomScaleSheetLayoutView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I12" sqref="I12"/>
    </sheetView>
  </sheetViews>
  <sheetFormatPr defaultRowHeight="15" x14ac:dyDescent="0.25"/>
  <cols>
    <col min="1" max="1" width="57.7109375" style="1" customWidth="1"/>
    <col min="2" max="2" width="17.140625" style="2" customWidth="1"/>
    <col min="3" max="3" width="17.5703125" style="2" customWidth="1"/>
    <col min="4" max="4" width="17.140625" style="2" customWidth="1"/>
    <col min="5" max="5" width="14.140625" style="2" customWidth="1"/>
    <col min="6" max="6" width="9.140625" style="1"/>
    <col min="7" max="7" width="14.42578125" style="1" customWidth="1"/>
    <col min="8" max="16384" width="9.140625" style="1"/>
  </cols>
  <sheetData>
    <row r="1" spans="1:7" ht="19.5" x14ac:dyDescent="0.25">
      <c r="A1" s="107" t="s">
        <v>91</v>
      </c>
      <c r="B1" s="107"/>
      <c r="C1" s="107"/>
      <c r="D1" s="107"/>
      <c r="E1" s="107"/>
    </row>
    <row r="3" spans="1:7" ht="60" customHeight="1" x14ac:dyDescent="0.25">
      <c r="A3" s="5" t="s">
        <v>0</v>
      </c>
      <c r="B3" s="70" t="s">
        <v>169</v>
      </c>
      <c r="C3" s="5" t="s">
        <v>1</v>
      </c>
      <c r="D3" s="5" t="s">
        <v>2</v>
      </c>
      <c r="E3" s="5" t="s">
        <v>3</v>
      </c>
    </row>
    <row r="4" spans="1:7" s="4" customFormat="1" ht="12" thickBot="1" x14ac:dyDescent="0.3">
      <c r="A4" s="6">
        <v>1</v>
      </c>
      <c r="B4" s="71">
        <v>2</v>
      </c>
      <c r="C4" s="6">
        <v>3</v>
      </c>
      <c r="D4" s="71">
        <v>4</v>
      </c>
      <c r="E4" s="6" t="s">
        <v>170</v>
      </c>
    </row>
    <row r="5" spans="1:7" s="3" customFormat="1" ht="15.75" x14ac:dyDescent="0.25">
      <c r="A5" s="22" t="s">
        <v>4</v>
      </c>
      <c r="B5" s="69"/>
      <c r="C5" s="73">
        <v>17659618.199999999</v>
      </c>
      <c r="D5" s="26">
        <v>4423728.08</v>
      </c>
      <c r="E5" s="27">
        <f t="shared" ref="E5:E49" si="0">IF(D5=0,"-",D5/C5)</f>
        <v>0.25049964443738654</v>
      </c>
    </row>
    <row r="6" spans="1:7" ht="15.75" x14ac:dyDescent="0.25">
      <c r="A6" s="23" t="s">
        <v>5</v>
      </c>
      <c r="B6" s="72"/>
      <c r="C6" s="14"/>
      <c r="D6" s="7"/>
      <c r="E6" s="8" t="str">
        <f t="shared" si="0"/>
        <v>-</v>
      </c>
    </row>
    <row r="7" spans="1:7" x14ac:dyDescent="0.25">
      <c r="A7" s="24" t="s">
        <v>48</v>
      </c>
      <c r="B7" s="15" t="s">
        <v>6</v>
      </c>
      <c r="C7" s="11">
        <v>2163878.7999999998</v>
      </c>
      <c r="D7" s="9">
        <v>527348.27</v>
      </c>
      <c r="E7" s="36">
        <f t="shared" si="0"/>
        <v>0.2437050864401463</v>
      </c>
    </row>
    <row r="8" spans="1:7" ht="30" x14ac:dyDescent="0.25">
      <c r="A8" s="25" t="s">
        <v>49</v>
      </c>
      <c r="B8" s="13" t="s">
        <v>7</v>
      </c>
      <c r="C8" s="12">
        <v>2633.1</v>
      </c>
      <c r="D8" s="10">
        <v>607.74</v>
      </c>
      <c r="E8" s="8">
        <f t="shared" si="0"/>
        <v>0.23080779309559077</v>
      </c>
    </row>
    <row r="9" spans="1:7" ht="45" x14ac:dyDescent="0.25">
      <c r="A9" s="25" t="s">
        <v>50</v>
      </c>
      <c r="B9" s="13" t="s">
        <v>8</v>
      </c>
      <c r="C9" s="12">
        <v>58760.4</v>
      </c>
      <c r="D9" s="10">
        <v>13406.35</v>
      </c>
      <c r="E9" s="8">
        <f t="shared" si="0"/>
        <v>0.22815280358881151</v>
      </c>
    </row>
    <row r="10" spans="1:7" ht="45" x14ac:dyDescent="0.25">
      <c r="A10" s="25" t="s">
        <v>51</v>
      </c>
      <c r="B10" s="13" t="s">
        <v>9</v>
      </c>
      <c r="C10" s="12">
        <v>356031.9</v>
      </c>
      <c r="D10" s="10">
        <v>82181.47</v>
      </c>
      <c r="E10" s="8">
        <f t="shared" si="0"/>
        <v>0.23082614226421844</v>
      </c>
    </row>
    <row r="11" spans="1:7" x14ac:dyDescent="0.25">
      <c r="A11" s="25" t="s">
        <v>52</v>
      </c>
      <c r="B11" s="17" t="s">
        <v>10</v>
      </c>
      <c r="C11" s="12">
        <v>97.3</v>
      </c>
      <c r="D11" s="10">
        <v>0</v>
      </c>
      <c r="E11" s="8" t="str">
        <f t="shared" si="0"/>
        <v>-</v>
      </c>
    </row>
    <row r="12" spans="1:7" ht="45" x14ac:dyDescent="0.25">
      <c r="A12" s="25" t="s">
        <v>53</v>
      </c>
      <c r="B12" s="13" t="s">
        <v>11</v>
      </c>
      <c r="C12" s="12">
        <v>50508.3</v>
      </c>
      <c r="D12" s="10">
        <v>16907.849999999999</v>
      </c>
      <c r="E12" s="8">
        <f t="shared" si="0"/>
        <v>0.33475389193459287</v>
      </c>
    </row>
    <row r="13" spans="1:7" x14ac:dyDescent="0.25">
      <c r="A13" s="25" t="s">
        <v>54</v>
      </c>
      <c r="B13" s="13" t="s">
        <v>12</v>
      </c>
      <c r="C13" s="12">
        <v>40000</v>
      </c>
      <c r="D13" s="10">
        <v>0</v>
      </c>
      <c r="E13" s="8" t="str">
        <f t="shared" si="0"/>
        <v>-</v>
      </c>
    </row>
    <row r="14" spans="1:7" x14ac:dyDescent="0.25">
      <c r="A14" s="25" t="s">
        <v>55</v>
      </c>
      <c r="B14" s="13" t="s">
        <v>13</v>
      </c>
      <c r="C14" s="12">
        <v>1655847.8</v>
      </c>
      <c r="D14" s="38">
        <v>414244.86</v>
      </c>
      <c r="E14" s="8">
        <f t="shared" si="0"/>
        <v>0.25017085507496523</v>
      </c>
    </row>
    <row r="15" spans="1:7" ht="75" hidden="1" x14ac:dyDescent="0.25">
      <c r="A15" s="50" t="s">
        <v>148</v>
      </c>
      <c r="B15" s="51" t="s">
        <v>13</v>
      </c>
      <c r="C15" s="52">
        <v>782945.5</v>
      </c>
      <c r="D15" s="53">
        <v>232698.73199999999</v>
      </c>
      <c r="E15" s="54">
        <f t="shared" si="0"/>
        <v>0.2972093613156982</v>
      </c>
      <c r="G15" s="49" t="s">
        <v>149</v>
      </c>
    </row>
    <row r="16" spans="1:7" ht="28.5" x14ac:dyDescent="0.25">
      <c r="A16" s="24" t="s">
        <v>56</v>
      </c>
      <c r="B16" s="15" t="s">
        <v>14</v>
      </c>
      <c r="C16" s="11">
        <v>269226.8</v>
      </c>
      <c r="D16" s="37">
        <v>58401.49</v>
      </c>
      <c r="E16" s="36">
        <f t="shared" si="0"/>
        <v>0.21692301806506634</v>
      </c>
    </row>
    <row r="17" spans="1:5" ht="30" x14ac:dyDescent="0.25">
      <c r="A17" s="25" t="s">
        <v>57</v>
      </c>
      <c r="B17" s="13" t="s">
        <v>15</v>
      </c>
      <c r="C17" s="12">
        <v>269226.8</v>
      </c>
      <c r="D17" s="38">
        <v>58401.49</v>
      </c>
      <c r="E17" s="8">
        <f t="shared" si="0"/>
        <v>0.21692301806506634</v>
      </c>
    </row>
    <row r="18" spans="1:5" x14ac:dyDescent="0.25">
      <c r="A18" s="24" t="s">
        <v>58</v>
      </c>
      <c r="B18" s="16" t="s">
        <v>16</v>
      </c>
      <c r="C18" s="11">
        <v>2208284.1</v>
      </c>
      <c r="D18" s="37">
        <v>367068.18</v>
      </c>
      <c r="E18" s="36">
        <f t="shared" si="0"/>
        <v>0.1662232590453375</v>
      </c>
    </row>
    <row r="19" spans="1:5" x14ac:dyDescent="0.25">
      <c r="A19" s="25" t="s">
        <v>59</v>
      </c>
      <c r="B19" s="13" t="s">
        <v>17</v>
      </c>
      <c r="C19" s="12">
        <v>487.9</v>
      </c>
      <c r="D19" s="38">
        <v>81.400000000000006</v>
      </c>
      <c r="E19" s="8">
        <f t="shared" si="0"/>
        <v>0.16683746669399468</v>
      </c>
    </row>
    <row r="20" spans="1:5" x14ac:dyDescent="0.25">
      <c r="A20" s="25" t="s">
        <v>60</v>
      </c>
      <c r="B20" s="13" t="s">
        <v>18</v>
      </c>
      <c r="C20" s="12">
        <v>708973.4</v>
      </c>
      <c r="D20" s="38">
        <v>159350.82</v>
      </c>
      <c r="E20" s="8">
        <f t="shared" si="0"/>
        <v>0.22476276260858305</v>
      </c>
    </row>
    <row r="21" spans="1:5" x14ac:dyDescent="0.25">
      <c r="A21" s="25" t="s">
        <v>61</v>
      </c>
      <c r="B21" s="13" t="s">
        <v>19</v>
      </c>
      <c r="C21" s="12">
        <v>1482542.8</v>
      </c>
      <c r="D21" s="38">
        <v>201705.96</v>
      </c>
      <c r="E21" s="8">
        <f t="shared" si="0"/>
        <v>0.13605405523536993</v>
      </c>
    </row>
    <row r="22" spans="1:5" x14ac:dyDescent="0.25">
      <c r="A22" s="25" t="s">
        <v>62</v>
      </c>
      <c r="B22" s="17" t="s">
        <v>20</v>
      </c>
      <c r="C22" s="12">
        <v>16280</v>
      </c>
      <c r="D22" s="38">
        <v>5930</v>
      </c>
      <c r="E22" s="8">
        <f t="shared" si="0"/>
        <v>0.36425061425061422</v>
      </c>
    </row>
    <row r="23" spans="1:5" x14ac:dyDescent="0.25">
      <c r="A23" s="24" t="s">
        <v>63</v>
      </c>
      <c r="B23" s="15" t="s">
        <v>21</v>
      </c>
      <c r="C23" s="11">
        <v>2058408.9</v>
      </c>
      <c r="D23" s="9">
        <v>587406.9</v>
      </c>
      <c r="E23" s="36">
        <f t="shared" si="0"/>
        <v>0.28536939380703225</v>
      </c>
    </row>
    <row r="24" spans="1:5" x14ac:dyDescent="0.25">
      <c r="A24" s="25" t="s">
        <v>64</v>
      </c>
      <c r="B24" s="13" t="s">
        <v>22</v>
      </c>
      <c r="C24" s="12">
        <v>1231555.7</v>
      </c>
      <c r="D24" s="10">
        <v>272153.05</v>
      </c>
      <c r="E24" s="8">
        <f t="shared" si="0"/>
        <v>0.22098314351514917</v>
      </c>
    </row>
    <row r="25" spans="1:5" x14ac:dyDescent="0.25">
      <c r="A25" s="25" t="s">
        <v>65</v>
      </c>
      <c r="B25" s="13" t="s">
        <v>23</v>
      </c>
      <c r="C25" s="12">
        <v>175748.4</v>
      </c>
      <c r="D25" s="10">
        <v>3873.45</v>
      </c>
      <c r="E25" s="8">
        <f t="shared" si="0"/>
        <v>2.2039745454297165E-2</v>
      </c>
    </row>
    <row r="26" spans="1:5" x14ac:dyDescent="0.25">
      <c r="A26" s="25" t="s">
        <v>66</v>
      </c>
      <c r="B26" s="13" t="s">
        <v>24</v>
      </c>
      <c r="C26" s="12">
        <v>242654.7</v>
      </c>
      <c r="D26" s="10">
        <v>29969.86</v>
      </c>
      <c r="E26" s="8">
        <f t="shared" si="0"/>
        <v>0.12350826091561383</v>
      </c>
    </row>
    <row r="27" spans="1:5" ht="30" x14ac:dyDescent="0.25">
      <c r="A27" s="25" t="s">
        <v>67</v>
      </c>
      <c r="B27" s="13" t="s">
        <v>25</v>
      </c>
      <c r="C27" s="12">
        <v>408450.1</v>
      </c>
      <c r="D27" s="10">
        <v>281410.53000000003</v>
      </c>
      <c r="E27" s="8">
        <f t="shared" si="0"/>
        <v>0.68897162713388993</v>
      </c>
    </row>
    <row r="28" spans="1:5" x14ac:dyDescent="0.25">
      <c r="A28" s="24" t="s">
        <v>68</v>
      </c>
      <c r="B28" s="16" t="s">
        <v>26</v>
      </c>
      <c r="C28" s="11">
        <v>9195270.4000000004</v>
      </c>
      <c r="D28" s="9">
        <v>2370454.29</v>
      </c>
      <c r="E28" s="36">
        <f t="shared" si="0"/>
        <v>0.25779060178589203</v>
      </c>
    </row>
    <row r="29" spans="1:5" x14ac:dyDescent="0.25">
      <c r="A29" s="25" t="s">
        <v>69</v>
      </c>
      <c r="B29" s="13" t="s">
        <v>27</v>
      </c>
      <c r="C29" s="12">
        <v>2963134.4</v>
      </c>
      <c r="D29" s="10">
        <v>719595.43</v>
      </c>
      <c r="E29" s="8">
        <f t="shared" si="0"/>
        <v>0.24284940635834812</v>
      </c>
    </row>
    <row r="30" spans="1:5" x14ac:dyDescent="0.25">
      <c r="A30" s="25" t="s">
        <v>70</v>
      </c>
      <c r="B30" s="33" t="s">
        <v>28</v>
      </c>
      <c r="C30" s="12">
        <v>5425050.0999999996</v>
      </c>
      <c r="D30" s="10">
        <v>1447750.56</v>
      </c>
      <c r="E30" s="8">
        <f t="shared" si="0"/>
        <v>0.26686399817763895</v>
      </c>
    </row>
    <row r="31" spans="1:5" x14ac:dyDescent="0.25">
      <c r="A31" s="25" t="s">
        <v>71</v>
      </c>
      <c r="B31" s="33" t="s">
        <v>29</v>
      </c>
      <c r="C31" s="12">
        <v>260666.6</v>
      </c>
      <c r="D31" s="10">
        <v>47362.04</v>
      </c>
      <c r="E31" s="8">
        <f t="shared" si="0"/>
        <v>0.18169585209612585</v>
      </c>
    </row>
    <row r="32" spans="1:5" x14ac:dyDescent="0.25">
      <c r="A32" s="25" t="s">
        <v>72</v>
      </c>
      <c r="B32" s="33" t="s">
        <v>30</v>
      </c>
      <c r="C32" s="12">
        <v>546419.30000000005</v>
      </c>
      <c r="D32" s="10">
        <v>155746.26</v>
      </c>
      <c r="E32" s="8">
        <f t="shared" si="0"/>
        <v>0.2850306715008053</v>
      </c>
    </row>
    <row r="33" spans="1:5" x14ac:dyDescent="0.25">
      <c r="A33" s="24" t="s">
        <v>73</v>
      </c>
      <c r="B33" s="32" t="s">
        <v>31</v>
      </c>
      <c r="C33" s="11">
        <v>509627.9</v>
      </c>
      <c r="D33" s="9">
        <v>185557.25</v>
      </c>
      <c r="E33" s="36">
        <f t="shared" si="0"/>
        <v>0.36410339779278172</v>
      </c>
    </row>
    <row r="34" spans="1:5" x14ac:dyDescent="0.25">
      <c r="A34" s="25" t="s">
        <v>74</v>
      </c>
      <c r="B34" s="33" t="s">
        <v>32</v>
      </c>
      <c r="C34" s="12">
        <v>459242.3</v>
      </c>
      <c r="D34" s="10">
        <v>171052.33</v>
      </c>
      <c r="E34" s="8">
        <f t="shared" si="0"/>
        <v>0.37246640825551131</v>
      </c>
    </row>
    <row r="35" spans="1:5" x14ac:dyDescent="0.25">
      <c r="A35" s="25" t="s">
        <v>75</v>
      </c>
      <c r="B35" s="33" t="s">
        <v>33</v>
      </c>
      <c r="C35" s="12">
        <v>50385.599999999999</v>
      </c>
      <c r="D35" s="10">
        <v>14504.92</v>
      </c>
      <c r="E35" s="8">
        <f t="shared" si="0"/>
        <v>0.28787828268394144</v>
      </c>
    </row>
    <row r="36" spans="1:5" x14ac:dyDescent="0.25">
      <c r="A36" s="24" t="s">
        <v>76</v>
      </c>
      <c r="B36" s="32" t="s">
        <v>34</v>
      </c>
      <c r="C36" s="11">
        <v>737009.3</v>
      </c>
      <c r="D36" s="9">
        <v>207766.14</v>
      </c>
      <c r="E36" s="36">
        <f t="shared" si="0"/>
        <v>0.28190436674272629</v>
      </c>
    </row>
    <row r="37" spans="1:5" x14ac:dyDescent="0.25">
      <c r="A37" s="25" t="s">
        <v>77</v>
      </c>
      <c r="B37" s="33" t="s">
        <v>35</v>
      </c>
      <c r="C37" s="12">
        <v>13479.7</v>
      </c>
      <c r="D37" s="10">
        <v>4316.2</v>
      </c>
      <c r="E37" s="8">
        <f t="shared" si="0"/>
        <v>0.32020000445113761</v>
      </c>
    </row>
    <row r="38" spans="1:5" x14ac:dyDescent="0.25">
      <c r="A38" s="25" t="s">
        <v>78</v>
      </c>
      <c r="B38" s="33" t="s">
        <v>36</v>
      </c>
      <c r="C38" s="12">
        <v>352200.3</v>
      </c>
      <c r="D38" s="10">
        <v>99132.76</v>
      </c>
      <c r="E38" s="8">
        <f t="shared" si="0"/>
        <v>0.28146699477541615</v>
      </c>
    </row>
    <row r="39" spans="1:5" x14ac:dyDescent="0.25">
      <c r="A39" s="25" t="s">
        <v>79</v>
      </c>
      <c r="B39" s="35" t="s">
        <v>37</v>
      </c>
      <c r="C39" s="12">
        <v>136602.79999999999</v>
      </c>
      <c r="D39" s="10">
        <v>34434.129999999997</v>
      </c>
      <c r="E39" s="8">
        <f t="shared" si="0"/>
        <v>0.25207484766051647</v>
      </c>
    </row>
    <row r="40" spans="1:5" x14ac:dyDescent="0.25">
      <c r="A40" s="25" t="s">
        <v>80</v>
      </c>
      <c r="B40" s="34" t="s">
        <v>38</v>
      </c>
      <c r="C40" s="12">
        <v>101186.3</v>
      </c>
      <c r="D40" s="10">
        <v>38076.519999999997</v>
      </c>
      <c r="E40" s="8">
        <f t="shared" si="0"/>
        <v>0.3763011395811488</v>
      </c>
    </row>
    <row r="41" spans="1:5" x14ac:dyDescent="0.25">
      <c r="A41" s="25" t="s">
        <v>81</v>
      </c>
      <c r="B41" s="35" t="s">
        <v>39</v>
      </c>
      <c r="C41" s="12">
        <v>133540.20000000001</v>
      </c>
      <c r="D41" s="10">
        <v>31806.52</v>
      </c>
      <c r="E41" s="8">
        <f t="shared" si="0"/>
        <v>0.23817936471564366</v>
      </c>
    </row>
    <row r="42" spans="1:5" x14ac:dyDescent="0.25">
      <c r="A42" s="24" t="s">
        <v>82</v>
      </c>
      <c r="B42" s="32" t="s">
        <v>40</v>
      </c>
      <c r="C42" s="11">
        <v>454815.4</v>
      </c>
      <c r="D42" s="9">
        <v>112225.55</v>
      </c>
      <c r="E42" s="36">
        <f t="shared" si="0"/>
        <v>0.24674967030579878</v>
      </c>
    </row>
    <row r="43" spans="1:5" x14ac:dyDescent="0.25">
      <c r="A43" s="25" t="s">
        <v>83</v>
      </c>
      <c r="B43" s="33" t="s">
        <v>41</v>
      </c>
      <c r="C43" s="12">
        <v>390550.5</v>
      </c>
      <c r="D43" s="10">
        <v>96953.87</v>
      </c>
      <c r="E43" s="8">
        <f t="shared" si="0"/>
        <v>0.2482492532975889</v>
      </c>
    </row>
    <row r="44" spans="1:5" x14ac:dyDescent="0.25">
      <c r="A44" s="25" t="s">
        <v>84</v>
      </c>
      <c r="B44" s="33" t="s">
        <v>42</v>
      </c>
      <c r="C44" s="12">
        <v>6360.7</v>
      </c>
      <c r="D44" s="10">
        <v>196.14</v>
      </c>
      <c r="E44" s="8">
        <f t="shared" si="0"/>
        <v>3.0836228716965113E-2</v>
      </c>
    </row>
    <row r="45" spans="1:5" x14ac:dyDescent="0.25">
      <c r="A45" s="25" t="s">
        <v>85</v>
      </c>
      <c r="B45" s="33" t="s">
        <v>43</v>
      </c>
      <c r="C45" s="12">
        <v>57904.2</v>
      </c>
      <c r="D45" s="10">
        <v>15075.55</v>
      </c>
      <c r="E45" s="8">
        <f t="shared" si="0"/>
        <v>0.26035330770479514</v>
      </c>
    </row>
    <row r="46" spans="1:5" x14ac:dyDescent="0.25">
      <c r="A46" s="24" t="s">
        <v>86</v>
      </c>
      <c r="B46" s="32" t="s">
        <v>44</v>
      </c>
      <c r="C46" s="11">
        <v>35096.6</v>
      </c>
      <c r="D46" s="9">
        <v>7500</v>
      </c>
      <c r="E46" s="36">
        <f t="shared" si="0"/>
        <v>0.21369591356427689</v>
      </c>
    </row>
    <row r="47" spans="1:5" x14ac:dyDescent="0.25">
      <c r="A47" s="25" t="s">
        <v>87</v>
      </c>
      <c r="B47" s="33" t="s">
        <v>45</v>
      </c>
      <c r="C47" s="12">
        <v>35096.6</v>
      </c>
      <c r="D47" s="10">
        <v>7500</v>
      </c>
      <c r="E47" s="8">
        <f t="shared" si="0"/>
        <v>0.21369591356427689</v>
      </c>
    </row>
    <row r="48" spans="1:5" ht="28.5" x14ac:dyDescent="0.25">
      <c r="A48" s="24" t="s">
        <v>88</v>
      </c>
      <c r="B48" s="32" t="s">
        <v>46</v>
      </c>
      <c r="C48" s="11">
        <v>28000</v>
      </c>
      <c r="D48" s="9">
        <v>0</v>
      </c>
      <c r="E48" s="8" t="str">
        <f t="shared" si="0"/>
        <v>-</v>
      </c>
    </row>
    <row r="49" spans="1:5" ht="30" x14ac:dyDescent="0.25">
      <c r="A49" s="25" t="s">
        <v>89</v>
      </c>
      <c r="B49" s="33" t="s">
        <v>47</v>
      </c>
      <c r="C49" s="12">
        <v>28000</v>
      </c>
      <c r="D49" s="10">
        <v>0</v>
      </c>
      <c r="E49" s="8" t="str">
        <f t="shared" si="0"/>
        <v>-</v>
      </c>
    </row>
    <row r="50" spans="1:5" ht="15.75" thickBot="1" x14ac:dyDescent="0.3">
      <c r="B50" s="74"/>
    </row>
    <row r="51" spans="1:5" s="3" customFormat="1" ht="16.5" thickBot="1" x14ac:dyDescent="0.3">
      <c r="A51" s="22" t="s">
        <v>90</v>
      </c>
      <c r="B51" s="68"/>
      <c r="C51" s="39">
        <f>доходы!B11-расходы!C5</f>
        <v>-1539705.7999999989</v>
      </c>
      <c r="D51" s="39">
        <f>доходы!C11-расходы!D5</f>
        <v>145430.22000000067</v>
      </c>
      <c r="E51" s="28"/>
    </row>
  </sheetData>
  <customSheetViews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1"/>
    </customSheetView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59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8" sqref="G8"/>
    </sheetView>
  </sheetViews>
  <sheetFormatPr defaultRowHeight="15" x14ac:dyDescent="0.25"/>
  <cols>
    <col min="1" max="1" width="51.5703125" customWidth="1"/>
    <col min="2" max="3" width="17" customWidth="1"/>
  </cols>
  <sheetData>
    <row r="1" spans="1:5" ht="18.75" customHeight="1" x14ac:dyDescent="0.25">
      <c r="A1" s="108" t="s">
        <v>150</v>
      </c>
      <c r="B1" s="108"/>
      <c r="C1" s="108"/>
    </row>
    <row r="2" spans="1:5" ht="15.75" thickBot="1" x14ac:dyDescent="0.3"/>
    <row r="3" spans="1:5" ht="85.5" customHeight="1" thickBot="1" x14ac:dyDescent="0.3">
      <c r="A3" s="96" t="s">
        <v>0</v>
      </c>
      <c r="B3" s="95" t="s">
        <v>1</v>
      </c>
      <c r="C3" s="94" t="s">
        <v>2</v>
      </c>
    </row>
    <row r="4" spans="1:5" ht="15.75" thickBot="1" x14ac:dyDescent="0.3">
      <c r="A4" s="93">
        <v>1</v>
      </c>
      <c r="B4" s="93">
        <v>2</v>
      </c>
      <c r="C4" s="101">
        <v>3</v>
      </c>
    </row>
    <row r="5" spans="1:5" ht="42.75" x14ac:dyDescent="0.25">
      <c r="A5" s="97" t="s">
        <v>151</v>
      </c>
      <c r="B5" s="100">
        <f>B7+B10+B14</f>
        <v>1539705.7999999993</v>
      </c>
      <c r="C5" s="103">
        <f t="shared" ref="C5" si="0">C7+C10+C14</f>
        <v>-145430.20000000019</v>
      </c>
      <c r="D5" s="62"/>
      <c r="E5" s="62"/>
    </row>
    <row r="6" spans="1:5" x14ac:dyDescent="0.25">
      <c r="A6" s="102" t="s">
        <v>152</v>
      </c>
      <c r="B6" s="63"/>
      <c r="C6" s="64"/>
      <c r="D6" s="62"/>
      <c r="E6" s="62"/>
    </row>
    <row r="7" spans="1:5" ht="28.5" x14ac:dyDescent="0.25">
      <c r="A7" s="97" t="s">
        <v>153</v>
      </c>
      <c r="B7" s="100">
        <f>B8</f>
        <v>319098.09999999998</v>
      </c>
      <c r="C7" s="103">
        <f t="shared" ref="C7:C8" si="1">C8</f>
        <v>0</v>
      </c>
      <c r="D7" s="62"/>
      <c r="E7" s="62"/>
    </row>
    <row r="8" spans="1:5" ht="28.5" x14ac:dyDescent="0.25">
      <c r="A8" s="97" t="s">
        <v>154</v>
      </c>
      <c r="B8" s="100">
        <f>B9</f>
        <v>319098.09999999998</v>
      </c>
      <c r="C8" s="103">
        <f t="shared" si="1"/>
        <v>0</v>
      </c>
      <c r="D8" s="62"/>
      <c r="E8" s="62"/>
    </row>
    <row r="9" spans="1:5" ht="45" x14ac:dyDescent="0.25">
      <c r="A9" s="98" t="s">
        <v>155</v>
      </c>
      <c r="B9" s="63">
        <v>319098.09999999998</v>
      </c>
      <c r="C9" s="64">
        <v>0</v>
      </c>
      <c r="D9" s="62"/>
      <c r="E9" s="62"/>
    </row>
    <row r="10" spans="1:5" ht="28.5" x14ac:dyDescent="0.25">
      <c r="A10" s="97" t="s">
        <v>156</v>
      </c>
      <c r="B10" s="100">
        <f>B11</f>
        <v>319100</v>
      </c>
      <c r="C10" s="103">
        <f t="shared" ref="C10:C12" si="2">C11</f>
        <v>0</v>
      </c>
      <c r="D10" s="62"/>
      <c r="E10" s="62"/>
    </row>
    <row r="11" spans="1:5" ht="42.75" x14ac:dyDescent="0.25">
      <c r="A11" s="97" t="s">
        <v>157</v>
      </c>
      <c r="B11" s="100">
        <f>B12</f>
        <v>319100</v>
      </c>
      <c r="C11" s="103">
        <f t="shared" si="2"/>
        <v>0</v>
      </c>
      <c r="D11" s="62"/>
      <c r="E11" s="62"/>
    </row>
    <row r="12" spans="1:5" ht="57" x14ac:dyDescent="0.25">
      <c r="A12" s="97" t="s">
        <v>158</v>
      </c>
      <c r="B12" s="100">
        <f>B13</f>
        <v>319100</v>
      </c>
      <c r="C12" s="103">
        <f t="shared" si="2"/>
        <v>0</v>
      </c>
      <c r="D12" s="62"/>
      <c r="E12" s="62"/>
    </row>
    <row r="13" spans="1:5" ht="45" x14ac:dyDescent="0.25">
      <c r="A13" s="98" t="s">
        <v>159</v>
      </c>
      <c r="B13" s="63">
        <v>319100</v>
      </c>
      <c r="C13" s="64">
        <v>0</v>
      </c>
      <c r="D13" s="62"/>
      <c r="E13" s="62"/>
    </row>
    <row r="14" spans="1:5" ht="28.5" x14ac:dyDescent="0.25">
      <c r="A14" s="97" t="s">
        <v>160</v>
      </c>
      <c r="B14" s="100">
        <f>B15+B19</f>
        <v>901507.69999999925</v>
      </c>
      <c r="C14" s="103">
        <f>C15+C19</f>
        <v>-145430.20000000019</v>
      </c>
      <c r="D14" s="62"/>
      <c r="E14" s="62"/>
    </row>
    <row r="15" spans="1:5" x14ac:dyDescent="0.25">
      <c r="A15" s="97" t="s">
        <v>161</v>
      </c>
      <c r="B15" s="100">
        <f>B16</f>
        <v>-16758110.5</v>
      </c>
      <c r="C15" s="103">
        <f t="shared" ref="C15:C17" si="3">C16</f>
        <v>-4579246.9000000004</v>
      </c>
      <c r="D15" s="62"/>
      <c r="E15" s="62"/>
    </row>
    <row r="16" spans="1:5" x14ac:dyDescent="0.25">
      <c r="A16" s="98" t="s">
        <v>162</v>
      </c>
      <c r="B16" s="63">
        <f>B17</f>
        <v>-16758110.5</v>
      </c>
      <c r="C16" s="64">
        <f t="shared" si="3"/>
        <v>-4579246.9000000004</v>
      </c>
      <c r="D16" s="62"/>
      <c r="E16" s="62"/>
    </row>
    <row r="17" spans="1:5" ht="30" x14ac:dyDescent="0.25">
      <c r="A17" s="98" t="s">
        <v>163</v>
      </c>
      <c r="B17" s="63">
        <f>B18</f>
        <v>-16758110.5</v>
      </c>
      <c r="C17" s="64">
        <f t="shared" si="3"/>
        <v>-4579246.9000000004</v>
      </c>
      <c r="D17" s="62"/>
      <c r="E17" s="62"/>
    </row>
    <row r="18" spans="1:5" ht="30" x14ac:dyDescent="0.25">
      <c r="A18" s="98" t="s">
        <v>164</v>
      </c>
      <c r="B18" s="38">
        <f>-(16119912.4+B7+B10)</f>
        <v>-16758110.5</v>
      </c>
      <c r="C18" s="65">
        <v>-4579246.9000000004</v>
      </c>
      <c r="D18" s="62"/>
      <c r="E18" s="62"/>
    </row>
    <row r="19" spans="1:5" x14ac:dyDescent="0.25">
      <c r="A19" s="97" t="s">
        <v>165</v>
      </c>
      <c r="B19" s="100">
        <f>B20</f>
        <v>17659618.199999999</v>
      </c>
      <c r="C19" s="103">
        <f t="shared" ref="C19:C21" si="4">C20</f>
        <v>4433816.7</v>
      </c>
      <c r="D19" s="62"/>
      <c r="E19" s="62"/>
    </row>
    <row r="20" spans="1:5" x14ac:dyDescent="0.25">
      <c r="A20" s="98" t="s">
        <v>166</v>
      </c>
      <c r="B20" s="63">
        <f>B21</f>
        <v>17659618.199999999</v>
      </c>
      <c r="C20" s="64">
        <f t="shared" si="4"/>
        <v>4433816.7</v>
      </c>
      <c r="D20" s="62"/>
      <c r="E20" s="62"/>
    </row>
    <row r="21" spans="1:5" ht="30" x14ac:dyDescent="0.25">
      <c r="A21" s="98" t="s">
        <v>167</v>
      </c>
      <c r="B21" s="63">
        <f>B22</f>
        <v>17659618.199999999</v>
      </c>
      <c r="C21" s="64">
        <f t="shared" si="4"/>
        <v>4433816.7</v>
      </c>
      <c r="D21" s="62"/>
      <c r="E21" s="62"/>
    </row>
    <row r="22" spans="1:5" ht="30.75" thickBot="1" x14ac:dyDescent="0.3">
      <c r="A22" s="99" t="s">
        <v>168</v>
      </c>
      <c r="B22" s="66">
        <f>[1]расходы!G5</f>
        <v>17659618.199999999</v>
      </c>
      <c r="C22" s="67">
        <v>4433816.7</v>
      </c>
      <c r="D22" s="62"/>
      <c r="E22" s="62"/>
    </row>
    <row r="23" spans="1:5" x14ac:dyDescent="0.25">
      <c r="B23" s="62"/>
      <c r="C23" s="62"/>
      <c r="D23" s="62"/>
      <c r="E23" s="62"/>
    </row>
    <row r="24" spans="1:5" x14ac:dyDescent="0.25">
      <c r="B24" s="62"/>
      <c r="C24" s="62"/>
      <c r="D24" s="62"/>
      <c r="E24" s="62"/>
    </row>
    <row r="25" spans="1:5" x14ac:dyDescent="0.25">
      <c r="B25" s="62"/>
      <c r="C25" s="62"/>
      <c r="D25" s="62"/>
      <c r="E25" s="62"/>
    </row>
    <row r="26" spans="1:5" x14ac:dyDescent="0.25">
      <c r="B26" s="62"/>
      <c r="C26" s="62"/>
      <c r="D26" s="62"/>
      <c r="E26" s="62"/>
    </row>
  </sheetData>
  <mergeCells count="1">
    <mergeCell ref="A1:C1"/>
  </mergeCells>
  <pageMargins left="0.15748031496062992" right="0.19685039370078741" top="0.43307086614173229" bottom="0.39370078740157483" header="0.31496062992125984" footer="0.19685039370078741"/>
  <pageSetup paperSize="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Марьёва Татьяна Вячеславовна</cp:lastModifiedBy>
  <cp:lastPrinted>2016-12-01T03:43:09Z</cp:lastPrinted>
  <dcterms:created xsi:type="dcterms:W3CDTF">2016-04-27T02:46:00Z</dcterms:created>
  <dcterms:modified xsi:type="dcterms:W3CDTF">2016-12-01T04:15:50Z</dcterms:modified>
</cp:coreProperties>
</file>