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u_ad\shares\Почта\Общая\Совм отчеты бух бюдж доходн\Совместн отчет в УЭ (ежем до 20 числа)\2016 год\Для сайта\"/>
    </mc:Choice>
  </mc:AlternateContent>
  <bookViews>
    <workbookView xWindow="120" yWindow="120" windowWidth="28620" windowHeight="12660"/>
  </bookViews>
  <sheets>
    <sheet name="Доходы" sheetId="11" r:id="rId1"/>
    <sheet name="Расходы 2016" sheetId="6" r:id="rId2"/>
  </sheets>
  <definedNames>
    <definedName name="_xlnm._FilterDatabase" localSheetId="1" hidden="1">'Расходы 2016'!$C$6:$F$55</definedName>
    <definedName name="_xlnm.Print_Titles" localSheetId="1">'Расходы 2016'!$5:$6</definedName>
    <definedName name="_xlnm.Print_Area" localSheetId="0">Доходы!$A$1:$D$61</definedName>
    <definedName name="_xlnm.Print_Area" localSheetId="1">'Расходы 2016'!$A$1:$F$56</definedName>
  </definedNames>
  <calcPr calcId="152511"/>
</workbook>
</file>

<file path=xl/calcChain.xml><?xml version="1.0" encoding="utf-8"?>
<calcChain xmlns="http://schemas.openxmlformats.org/spreadsheetml/2006/main">
  <c r="C28" i="11" l="1"/>
  <c r="D18" i="6" l="1"/>
  <c r="D55" i="11"/>
  <c r="D54" i="11"/>
  <c r="D53" i="11"/>
  <c r="C49" i="11"/>
  <c r="C48" i="11" s="1"/>
  <c r="C47" i="11" s="1"/>
  <c r="B49" i="11"/>
  <c r="B48" i="11" s="1"/>
  <c r="B47" i="11" s="1"/>
  <c r="D45" i="11"/>
  <c r="D44" i="11"/>
  <c r="D43" i="11"/>
  <c r="C42" i="11"/>
  <c r="B42" i="11"/>
  <c r="D41" i="11"/>
  <c r="D40" i="11"/>
  <c r="D39" i="11"/>
  <c r="D37" i="11"/>
  <c r="C36" i="11"/>
  <c r="B36" i="11"/>
  <c r="B35" i="11" s="1"/>
  <c r="D34" i="11"/>
  <c r="D33" i="11"/>
  <c r="D32" i="11"/>
  <c r="D30" i="11"/>
  <c r="D29" i="11"/>
  <c r="B28" i="11"/>
  <c r="B27" i="11" s="1"/>
  <c r="C27" i="11"/>
  <c r="D26" i="11"/>
  <c r="D25" i="11"/>
  <c r="C24" i="11"/>
  <c r="B24" i="11"/>
  <c r="D23" i="11"/>
  <c r="D22" i="11"/>
  <c r="C21" i="11"/>
  <c r="B21" i="11"/>
  <c r="D20" i="11"/>
  <c r="D18" i="11"/>
  <c r="C17" i="11"/>
  <c r="B17" i="11"/>
  <c r="D16" i="11"/>
  <c r="C15" i="11"/>
  <c r="B15" i="11"/>
  <c r="D14" i="11"/>
  <c r="D13" i="11"/>
  <c r="C12" i="11"/>
  <c r="B12" i="11"/>
  <c r="D17" i="11" l="1"/>
  <c r="D21" i="11"/>
  <c r="D24" i="11"/>
  <c r="D36" i="11"/>
  <c r="D47" i="11"/>
  <c r="C35" i="11"/>
  <c r="C11" i="11"/>
  <c r="D15" i="11"/>
  <c r="D35" i="11"/>
  <c r="D42" i="11"/>
  <c r="B11" i="11"/>
  <c r="B61" i="11" s="1"/>
  <c r="D28" i="11"/>
  <c r="D49" i="11"/>
  <c r="D27" i="11"/>
  <c r="D48" i="11"/>
  <c r="D12" i="11"/>
  <c r="F10" i="6"/>
  <c r="F11" i="6"/>
  <c r="F12" i="6"/>
  <c r="F13" i="6"/>
  <c r="F14" i="6"/>
  <c r="F15" i="6"/>
  <c r="F16" i="6"/>
  <c r="F18" i="6"/>
  <c r="F20" i="6"/>
  <c r="F22" i="6"/>
  <c r="F23" i="6"/>
  <c r="F25" i="6"/>
  <c r="F26" i="6"/>
  <c r="F27" i="6"/>
  <c r="F28" i="6"/>
  <c r="F30" i="6"/>
  <c r="F31" i="6"/>
  <c r="F32" i="6"/>
  <c r="F33" i="6"/>
  <c r="F35" i="6"/>
  <c r="F36" i="6"/>
  <c r="F37" i="6"/>
  <c r="F38" i="6"/>
  <c r="F40" i="6"/>
  <c r="F41" i="6"/>
  <c r="F43" i="6"/>
  <c r="F44" i="6"/>
  <c r="F45" i="6"/>
  <c r="F46" i="6"/>
  <c r="F47" i="6"/>
  <c r="F49" i="6"/>
  <c r="F50" i="6"/>
  <c r="F51" i="6"/>
  <c r="F53" i="6"/>
  <c r="F55" i="6"/>
  <c r="E54" i="6"/>
  <c r="D54" i="6"/>
  <c r="E52" i="6"/>
  <c r="D52" i="6"/>
  <c r="E48" i="6"/>
  <c r="D48" i="6"/>
  <c r="E42" i="6"/>
  <c r="D42" i="6"/>
  <c r="E39" i="6"/>
  <c r="D39" i="6"/>
  <c r="E34" i="6"/>
  <c r="D34" i="6"/>
  <c r="E9" i="6"/>
  <c r="D9" i="6"/>
  <c r="E19" i="6"/>
  <c r="D19" i="6"/>
  <c r="E24" i="6"/>
  <c r="D24" i="6"/>
  <c r="E29" i="6"/>
  <c r="D29" i="6"/>
  <c r="D11" i="11" l="1"/>
  <c r="F29" i="6"/>
  <c r="F19" i="6"/>
  <c r="F39" i="6"/>
  <c r="F54" i="6"/>
  <c r="F48" i="6"/>
  <c r="F42" i="6"/>
  <c r="F34" i="6"/>
  <c r="F24" i="6"/>
  <c r="F9" i="6"/>
  <c r="C61" i="11"/>
  <c r="D61" i="11" s="1"/>
  <c r="F52" i="6"/>
  <c r="E8" i="6"/>
  <c r="E56" i="6" s="1"/>
  <c r="D8" i="6"/>
  <c r="D56" i="6" s="1"/>
  <c r="F8" i="6" l="1"/>
</calcChain>
</file>

<file path=xl/sharedStrings.xml><?xml version="1.0" encoding="utf-8"?>
<sst xmlns="http://schemas.openxmlformats.org/spreadsheetml/2006/main" count="226" uniqueCount="132">
  <si>
    <t>01</t>
  </si>
  <si>
    <t>13</t>
  </si>
  <si>
    <t/>
  </si>
  <si>
    <t>Обслуживание государственного внутреннего и муниципального долга</t>
  </si>
  <si>
    <t>00</t>
  </si>
  <si>
    <t>ОБСЛУЖИВАНИЕ ГОСУДАРСТВЕННОГО И МУНИЦИПАЛЬНОГО ДОЛГА</t>
  </si>
  <si>
    <t>02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</si>
  <si>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</si>
  <si>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</si>
  <si>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</si>
  <si>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</si>
  <si>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</si>
  <si>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Муниципальная программа "Поддержание сохранности действующих и строительство новых объектов социальной инфраструктуры"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</si>
  <si>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</si>
  <si>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</si>
  <si>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</si>
  <si>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</si>
  <si>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</si>
  <si>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</si>
  <si>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</si>
  <si>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04</t>
  </si>
  <si>
    <t>Охрана семьи и детства</t>
  </si>
  <si>
    <t>03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</si>
  <si>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</si>
  <si>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</si>
  <si>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</si>
  <si>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</si>
  <si>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</si>
  <si>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</si>
  <si>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</si>
  <si>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</si>
  <si>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09</t>
  </si>
  <si>
    <t>07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</si>
  <si>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</si>
  <si>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</si>
  <si>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</si>
  <si>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</si>
  <si>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</si>
  <si>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</si>
  <si>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</si>
  <si>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</si>
  <si>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</si>
  <si>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</si>
  <si>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</si>
  <si>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</si>
  <si>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</si>
  <si>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</si>
  <si>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</si>
  <si>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Муниципальная программа: "Защита населения и территории от чрезвычайных ситуаций"</t>
  </si>
  <si>
    <t>НАЦИОНАЛЬНАЯ БЕЗОПАСНОСТЬ И ПРАВООХРАНИТЕЛЬНАЯ ДЕЯТЕЛЬНОСТЬ</t>
  </si>
  <si>
    <t>Непрограммные расходы местных администраций по осуществлению выполнения государственных полномочий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</si>
  <si>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</si>
  <si>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</si>
  <si>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</si>
  <si>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</si>
  <si>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</si>
  <si>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</si>
  <si>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</si>
  <si>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</si>
  <si>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</si>
  <si>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</si>
  <si>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Организация предоставления дополнительных компенсационных выплат работникам учреждений, расположенных на территории муниципального образования город Норильск в соответствии с Решением Норильского городского Совета депутата</t>
  </si>
  <si>
    <t>тыс. рублей</t>
  </si>
  <si>
    <t xml:space="preserve">плановые назначения </t>
  </si>
  <si>
    <t>фактическое исполнение</t>
  </si>
  <si>
    <t>факт. исполнение к годовому плану, %</t>
  </si>
  <si>
    <t>на год</t>
  </si>
  <si>
    <t>с начала года</t>
  </si>
  <si>
    <t>Р А С Х О Д Ы - всего, в том числе:</t>
  </si>
  <si>
    <t>Отчет об исполнении  бюджета муниципального образования город Норильск</t>
  </si>
  <si>
    <t xml:space="preserve"> Наименование </t>
  </si>
  <si>
    <t xml:space="preserve">НАЛОГОВЫЕ И НЕНАЛОГОВЫЕ ДОХОДЫ  </t>
  </si>
  <si>
    <t xml:space="preserve">НАЛОГИ НА ПРИБЫЛЬ, ДОХОДЫ       </t>
  </si>
  <si>
    <t xml:space="preserve">Налог на прибыль организаций    </t>
  </si>
  <si>
    <t xml:space="preserve">Налог на доходы физических лиц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</si>
  <si>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</si>
  <si>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</si>
  <si>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</si>
  <si>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</si>
  <si>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</si>
  <si>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</si>
  <si>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            </t>
  </si>
  <si>
    <t xml:space="preserve">Налог на имущество физических лиц  </t>
  </si>
  <si>
    <t>Земельный налог</t>
  </si>
  <si>
    <t xml:space="preserve">ГОСУДАРСТВЕННАЯ ПОШЛИНА        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</si>
  <si>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</si>
  <si>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</si>
  <si>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</si>
  <si>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</si>
  <si>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</si>
  <si>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   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</si>
  <si>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</si>
  <si>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</si>
  <si>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</si>
  <si>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</si>
  <si>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      </t>
  </si>
  <si>
    <t xml:space="preserve">Плата за негативное воздействие на окружающую среду    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</si>
  <si>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</si>
  <si>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</si>
  <si>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</si>
  <si>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</si>
  <si>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</si>
  <si>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</si>
  <si>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</si>
  <si>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</si>
  <si>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ШТРАФЫ, САНКЦИИ, ВОЗМЕЩЕНИЕ  УЩЕРБА       </t>
  </si>
  <si>
    <t>ПРОЧИЕ НЕНАЛОГОВЫЕ ДОХОДЫ</t>
  </si>
  <si>
    <t xml:space="preserve">БЕЗВОЗМЕЗДНЫЕ ПОСТУПЛЕНИЯ       </t>
  </si>
  <si>
    <t xml:space="preserve">БЕЗВОЗМЕЗДНЫЕ ПОСТУПЛЕНИЯ ОТ ДРУГИХ БЮДЖЕТОВ БЮДЖЕТНОЙ СИСТЕМЫ РОССИЙСКОЙ ФЕДЕРАЦИИ      </t>
  </si>
  <si>
    <t xml:space="preserve">Субсидии бюджетам субъектов Российской Федерации и муниципальных образований  (межбюджетные субсидии)     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</si>
  <si>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</si>
  <si>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</si>
  <si>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</si>
  <si>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Прочие субсидии</t>
  </si>
  <si>
    <t xml:space="preserve">Субвенции бюджетам субъектов Российской Федерации и  муниципальных образований  </t>
  </si>
  <si>
    <t xml:space="preserve">Иные межбюджетные трансферты    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</si>
  <si>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</si>
  <si>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</si>
  <si>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 в бюджеты городских округов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</si>
  <si>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</si>
  <si>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</si>
  <si>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                  </t>
  </si>
  <si>
    <t>в том числе</t>
  </si>
  <si>
    <t>Превышение доходов над расходами                  
(профицит +   дефицит -)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</si>
  <si>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</si>
  <si>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-</t>
  </si>
  <si>
    <t>-</t>
  </si>
  <si>
    <t>на 01 апреля 2016 года</t>
  </si>
  <si>
    <t>по состоянию на 1 апреля 2016 г.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</si>
  <si>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</si>
  <si>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Единица измерения: тыс. руб.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</si>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</sst>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5" fillId="0" borderId="0" xfId="0" applyFont="1"/>
    <xf numFmtId="49" fontId="3" fillId="0" borderId="1" xfId="1" applyNumberFormat="1" applyFont="1" applyFill="1" applyBorder="1" applyAlignment="1">
      <alignment horizontal="justify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10" fillId="0" borderId="16" xfId="1" applyFont="1" applyFill="1" applyBorder="1" applyAlignment="1">
      <alignment horizontal="justify" vertical="center" wrapText="1"/>
    </xf>
    <xf numFmtId="0" fontId="11" fillId="0" borderId="11" xfId="1" applyFont="1" applyFill="1" applyBorder="1" applyAlignment="1">
      <alignment horizontal="justify" vertical="center" wrapText="1"/>
    </xf>
    <xf numFmtId="0" fontId="10" fillId="0" borderId="14" xfId="1" applyFont="1" applyFill="1" applyBorder="1" applyAlignment="1">
      <alignment horizontal="justify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justify" vertical="center" wrapText="1"/>
    </xf>
    <xf numFmtId="2" fontId="10" fillId="0" borderId="16" xfId="1" applyNumberFormat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4" fillId="3" borderId="8" xfId="4" applyNumberFormat="1" applyFont="1" applyFill="1" applyBorder="1" applyAlignment="1">
      <alignment horizontal="center" vertical="center" wrapText="1"/>
    </xf>
    <xf numFmtId="164" fontId="4" fillId="3" borderId="5" xfId="4" applyNumberFormat="1" applyFont="1" applyFill="1" applyBorder="1" applyAlignment="1">
      <alignment horizontal="center" vertical="center" wrapText="1"/>
    </xf>
    <xf numFmtId="164" fontId="6" fillId="0" borderId="14" xfId="4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justify" vertical="center" wrapText="1"/>
    </xf>
    <xf numFmtId="0" fontId="6" fillId="0" borderId="14" xfId="4" applyFont="1" applyFill="1" applyBorder="1" applyAlignment="1">
      <alignment horizontal="justify" vertical="center" wrapText="1"/>
    </xf>
    <xf numFmtId="164" fontId="6" fillId="0" borderId="20" xfId="4" applyNumberFormat="1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justify" vertical="center" wrapText="1"/>
    </xf>
    <xf numFmtId="164" fontId="4" fillId="0" borderId="20" xfId="4" applyNumberFormat="1" applyFont="1" applyFill="1" applyBorder="1" applyAlignment="1">
      <alignment horizontal="center" vertical="center" wrapText="1"/>
    </xf>
    <xf numFmtId="164" fontId="4" fillId="0" borderId="11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justify" vertical="center" wrapText="1"/>
    </xf>
    <xf numFmtId="164" fontId="6" fillId="0" borderId="8" xfId="4" applyNumberFormat="1" applyFont="1" applyFill="1" applyBorder="1" applyAlignment="1">
      <alignment horizontal="center" vertical="center" wrapText="1"/>
    </xf>
    <xf numFmtId="164" fontId="6" fillId="0" borderId="5" xfId="4" applyNumberFormat="1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justify" vertical="center" wrapText="1"/>
    </xf>
    <xf numFmtId="164" fontId="6" fillId="0" borderId="16" xfId="4" applyNumberFormat="1" applyFont="1" applyFill="1" applyBorder="1" applyAlignment="1">
      <alignment horizontal="center" vertical="center" wrapText="1"/>
    </xf>
    <xf numFmtId="164" fontId="6" fillId="0" borderId="17" xfId="4" applyNumberFormat="1" applyFont="1" applyFill="1" applyBorder="1" applyAlignment="1">
      <alignment horizontal="center" vertical="center" wrapText="1"/>
    </xf>
    <xf numFmtId="164" fontId="6" fillId="0" borderId="15" xfId="4" applyNumberFormat="1" applyFont="1" applyFill="1" applyBorder="1" applyAlignment="1">
      <alignment horizontal="center" vertical="center" wrapText="1"/>
    </xf>
    <xf numFmtId="164" fontId="6" fillId="0" borderId="21" xfId="4" applyNumberFormat="1" applyFont="1" applyFill="1" applyBorder="1" applyAlignment="1">
      <alignment horizontal="center" vertical="center" wrapText="1"/>
    </xf>
    <xf numFmtId="164" fontId="6" fillId="0" borderId="18" xfId="4" applyNumberFormat="1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justify" vertical="center" wrapText="1"/>
    </xf>
    <xf numFmtId="164" fontId="6" fillId="0" borderId="11" xfId="4" applyNumberFormat="1" applyFont="1" applyFill="1" applyBorder="1" applyAlignment="1">
      <alignment horizontal="center" vertical="center" wrapText="1"/>
    </xf>
    <xf numFmtId="164" fontId="6" fillId="0" borderId="19" xfId="4" applyNumberFormat="1" applyFont="1" applyFill="1" applyBorder="1" applyAlignment="1">
      <alignment horizontal="center" vertical="center" wrapText="1"/>
    </xf>
    <xf numFmtId="164" fontId="6" fillId="0" borderId="12" xfId="4" applyNumberFormat="1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justify" vertical="center" wrapText="1"/>
    </xf>
    <xf numFmtId="164" fontId="4" fillId="0" borderId="8" xfId="4" applyNumberFormat="1" applyFont="1" applyFill="1" applyBorder="1" applyAlignment="1">
      <alignment horizontal="center" vertical="center" wrapText="1"/>
    </xf>
    <xf numFmtId="164" fontId="4" fillId="0" borderId="3" xfId="4" applyNumberFormat="1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justify" vertical="center" wrapText="1"/>
    </xf>
    <xf numFmtId="164" fontId="4" fillId="0" borderId="6" xfId="4" applyNumberFormat="1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22" xfId="0" applyFont="1" applyFill="1" applyBorder="1"/>
    <xf numFmtId="166" fontId="14" fillId="0" borderId="1" xfId="0" applyNumberFormat="1" applyFont="1" applyBorder="1" applyAlignment="1">
      <alignment horizontal="center" vertical="center"/>
    </xf>
    <xf numFmtId="0" fontId="5" fillId="2" borderId="9" xfId="0" applyFont="1" applyFill="1" applyBorder="1"/>
    <xf numFmtId="0" fontId="5" fillId="2" borderId="10" xfId="0" applyFont="1" applyFill="1" applyBorder="1"/>
    <xf numFmtId="0" fontId="11" fillId="2" borderId="23" xfId="3" applyFont="1" applyFill="1" applyBorder="1" applyAlignment="1">
      <alignment horizontal="left" vertical="center" wrapText="1"/>
    </xf>
    <xf numFmtId="165" fontId="14" fillId="2" borderId="10" xfId="0" applyNumberFormat="1" applyFont="1" applyFill="1" applyBorder="1" applyAlignment="1">
      <alignment horizontal="center" vertical="center"/>
    </xf>
    <xf numFmtId="0" fontId="5" fillId="2" borderId="24" xfId="0" applyFont="1" applyFill="1" applyBorder="1"/>
    <xf numFmtId="0" fontId="17" fillId="0" borderId="0" xfId="0" applyFont="1"/>
    <xf numFmtId="0" fontId="11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8" fillId="0" borderId="0" xfId="0" applyFont="1" applyAlignment="1">
      <alignment horizontal="right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0" fontId="22" fillId="0" borderId="0" xfId="0" applyFont="1" applyAlignment="1">
      <alignment vertical="center" wrapText="1"/>
    </xf>
    <xf numFmtId="49" fontId="4" fillId="0" borderId="0" xfId="4" applyNumberFormat="1" applyFont="1" applyFill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61"/>
  <sheetViews>
    <sheetView tabSelected="1"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58.140625" customWidth="1"/>
    <col min="2" max="2" width="15.85546875" customWidth="1"/>
    <col min="3" max="3" width="15" customWidth="1"/>
    <col min="4" max="4" width="14" customWidth="1"/>
  </cols>
  <sheetData>
    <row r="1" spans="1:182" ht="15.75" x14ac:dyDescent="0.25">
      <c r="A1" s="59"/>
      <c r="B1" s="59"/>
      <c r="C1" s="59"/>
      <c r="D1" s="59"/>
    </row>
    <row r="2" spans="1:182" ht="15.75" customHeight="1" x14ac:dyDescent="0.25">
      <c r="A2" s="76" t="s">
        <v>69</v>
      </c>
      <c r="B2" s="76"/>
      <c r="C2" s="76"/>
      <c r="D2" s="76"/>
    </row>
    <row r="3" spans="1:182" ht="15.75" customHeight="1" x14ac:dyDescent="0.25">
      <c r="A3" s="77" t="s">
        <v>128</v>
      </c>
      <c r="B3" s="77"/>
      <c r="C3" s="77"/>
      <c r="D3" s="77"/>
    </row>
    <row r="4" spans="1:182" ht="15.75" customHeight="1" x14ac:dyDescent="0.25">
      <c r="A4" s="69"/>
      <c r="B4" s="69"/>
      <c r="C4" s="69"/>
      <c r="D4" s="69"/>
    </row>
    <row r="5" spans="1:182" x14ac:dyDescent="0.25">
      <c r="A5" s="70" t="s">
        <v>129</v>
      </c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2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4"/>
      <c r="EF5" s="74"/>
      <c r="EG5" s="74"/>
      <c r="EH5" s="74"/>
      <c r="EI5" s="74"/>
      <c r="EJ5" s="74"/>
      <c r="EK5" s="74"/>
      <c r="EL5" s="74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</row>
    <row r="6" spans="1:182" x14ac:dyDescent="0.25">
      <c r="A6" s="70" t="s">
        <v>130</v>
      </c>
      <c r="B6" s="70"/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4"/>
      <c r="EG6" s="74"/>
      <c r="EH6" s="74"/>
      <c r="EI6" s="74"/>
      <c r="EJ6" s="74"/>
      <c r="EK6" s="74"/>
      <c r="EL6" s="74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</row>
    <row r="7" spans="1:182" ht="15" customHeight="1" x14ac:dyDescent="0.25">
      <c r="A7" s="70"/>
      <c r="B7" s="70"/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4"/>
      <c r="EF7" s="74"/>
      <c r="EG7" s="74"/>
      <c r="EH7" s="74"/>
      <c r="EI7" s="74"/>
      <c r="EJ7" s="74"/>
      <c r="EK7" s="74"/>
      <c r="EL7" s="74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</row>
    <row r="8" spans="1:182" ht="27" customHeight="1" thickBot="1" x14ac:dyDescent="0.3">
      <c r="A8" s="82" t="s">
        <v>131</v>
      </c>
      <c r="B8" s="82"/>
      <c r="C8" s="82"/>
      <c r="D8" s="82"/>
      <c r="E8" s="75"/>
      <c r="F8" s="75"/>
      <c r="G8" s="75"/>
      <c r="H8" s="75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4"/>
      <c r="EF8" s="74"/>
      <c r="EG8" s="74"/>
      <c r="EH8" s="74"/>
      <c r="EI8" s="74"/>
      <c r="EJ8" s="74"/>
      <c r="EK8" s="74"/>
      <c r="EL8" s="74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</row>
    <row r="9" spans="1:182" ht="42" customHeight="1" thickBot="1" x14ac:dyDescent="0.3">
      <c r="A9" s="78" t="s">
        <v>70</v>
      </c>
      <c r="B9" s="68" t="s">
        <v>63</v>
      </c>
      <c r="C9" s="68" t="s">
        <v>64</v>
      </c>
      <c r="D9" s="80" t="s">
        <v>65</v>
      </c>
    </row>
    <row r="10" spans="1:182" ht="39" customHeight="1" thickBot="1" x14ac:dyDescent="0.3">
      <c r="A10" s="79"/>
      <c r="B10" s="60" t="s">
        <v>66</v>
      </c>
      <c r="C10" s="60" t="s">
        <v>67</v>
      </c>
      <c r="D10" s="81"/>
    </row>
    <row r="11" spans="1:182" ht="16.5" customHeight="1" thickBot="1" x14ac:dyDescent="0.3">
      <c r="A11" s="49" t="s">
        <v>71</v>
      </c>
      <c r="B11" s="48">
        <f>B12+B17+B21+B24+B27+B35+B41+B42+B45+B46+B15</f>
        <v>6381981.2000000002</v>
      </c>
      <c r="C11" s="47">
        <f>C12+C17+C21+C24+C27+C35+C41+C42+C45+C46+C15</f>
        <v>1469309.4999999998</v>
      </c>
      <c r="D11" s="50">
        <f t="shared" ref="D11:D18" si="0">C11/B11*100</f>
        <v>23.022780136049285</v>
      </c>
    </row>
    <row r="12" spans="1:182" ht="15.75" customHeight="1" x14ac:dyDescent="0.25">
      <c r="A12" s="33" t="s">
        <v>72</v>
      </c>
      <c r="B12" s="45">
        <f>B13+B14</f>
        <v>4849254.5999999996</v>
      </c>
      <c r="C12" s="43">
        <f>C13+C14</f>
        <v>939333.6</v>
      </c>
      <c r="D12" s="43">
        <f t="shared" si="0"/>
        <v>19.370680186600225</v>
      </c>
    </row>
    <row r="13" spans="1:182" ht="15.75" customHeight="1" x14ac:dyDescent="0.25">
      <c r="A13" s="28" t="s">
        <v>73</v>
      </c>
      <c r="B13" s="39">
        <v>1728758.6</v>
      </c>
      <c r="C13" s="25">
        <v>183334.5</v>
      </c>
      <c r="D13" s="25">
        <f t="shared" si="0"/>
        <v>10.604979781445483</v>
      </c>
    </row>
    <row r="14" spans="1:182" ht="16.5" customHeight="1" thickBot="1" x14ac:dyDescent="0.3">
      <c r="A14" s="42" t="s">
        <v>74</v>
      </c>
      <c r="B14" s="38">
        <v>3120496</v>
      </c>
      <c r="C14" s="37">
        <v>755999.1</v>
      </c>
      <c r="D14" s="37">
        <f t="shared" si="0"/>
        <v>24.22688893047772</v>
      </c>
    </row>
    <row r="15" spans="1:182" ht="47.25" customHeight="1" x14ac:dyDescent="0.25">
      <c r="A15" s="33" t="s">
        <v>75</v>
      </c>
      <c r="B15" s="43">
        <f>B16</f>
        <v>22570.5</v>
      </c>
      <c r="C15" s="45">
        <f>C16</f>
        <v>4604.5</v>
      </c>
      <c r="D15" s="43">
        <f t="shared" si="0"/>
        <v>20.40052280631798</v>
      </c>
    </row>
    <row r="16" spans="1:182" ht="32.25" customHeight="1" thickBot="1" x14ac:dyDescent="0.3">
      <c r="A16" s="46" t="s">
        <v>76</v>
      </c>
      <c r="B16" s="41">
        <v>22570.5</v>
      </c>
      <c r="C16" s="44">
        <v>4604.5</v>
      </c>
      <c r="D16" s="41">
        <f t="shared" si="0"/>
        <v>20.40052280631798</v>
      </c>
    </row>
    <row r="17" spans="1:4" ht="15.75" customHeight="1" x14ac:dyDescent="0.25">
      <c r="A17" s="30" t="s">
        <v>77</v>
      </c>
      <c r="B17" s="40">
        <f>B18+B20+B19</f>
        <v>180864</v>
      </c>
      <c r="C17" s="29">
        <f>C18+C20+C19</f>
        <v>40331.600000000006</v>
      </c>
      <c r="D17" s="29">
        <f t="shared" si="0"/>
        <v>22.299407289455065</v>
      </c>
    </row>
    <row r="18" spans="1:4" ht="31.5" customHeight="1" x14ac:dyDescent="0.25">
      <c r="A18" s="28" t="s">
        <v>78</v>
      </c>
      <c r="B18" s="39">
        <v>178630.39999999999</v>
      </c>
      <c r="C18" s="25">
        <v>39653.300000000003</v>
      </c>
      <c r="D18" s="25">
        <f t="shared" si="0"/>
        <v>22.198517161692525</v>
      </c>
    </row>
    <row r="19" spans="1:4" ht="15.75" customHeight="1" x14ac:dyDescent="0.25">
      <c r="A19" s="42" t="s">
        <v>79</v>
      </c>
      <c r="B19" s="38">
        <v>0</v>
      </c>
      <c r="C19" s="25">
        <v>0.3</v>
      </c>
      <c r="D19" s="25" t="s">
        <v>126</v>
      </c>
    </row>
    <row r="20" spans="1:4" ht="32.25" customHeight="1" thickBot="1" x14ac:dyDescent="0.3">
      <c r="A20" s="42" t="s">
        <v>80</v>
      </c>
      <c r="B20" s="38">
        <v>2233.6</v>
      </c>
      <c r="C20" s="25">
        <v>678</v>
      </c>
      <c r="D20" s="25">
        <f t="shared" ref="D20:D30" si="1">C20/B20*100</f>
        <v>30.354584527220631</v>
      </c>
    </row>
    <row r="21" spans="1:4" ht="15.75" customHeight="1" x14ac:dyDescent="0.25">
      <c r="A21" s="33" t="s">
        <v>81</v>
      </c>
      <c r="B21" s="45">
        <f>B22+B23</f>
        <v>80036.800000000003</v>
      </c>
      <c r="C21" s="43">
        <f>C22+C23</f>
        <v>7327.6</v>
      </c>
      <c r="D21" s="43">
        <f t="shared" si="1"/>
        <v>9.1552885672590616</v>
      </c>
    </row>
    <row r="22" spans="1:4" ht="15.75" customHeight="1" x14ac:dyDescent="0.25">
      <c r="A22" s="28" t="s">
        <v>82</v>
      </c>
      <c r="B22" s="39">
        <v>70934.2</v>
      </c>
      <c r="C22" s="25">
        <v>4737.3</v>
      </c>
      <c r="D22" s="25">
        <f t="shared" si="1"/>
        <v>6.678442838574342</v>
      </c>
    </row>
    <row r="23" spans="1:4" ht="16.5" customHeight="1" thickBot="1" x14ac:dyDescent="0.3">
      <c r="A23" s="46" t="s">
        <v>83</v>
      </c>
      <c r="B23" s="44">
        <v>9102.6</v>
      </c>
      <c r="C23" s="41">
        <v>2590.3000000000002</v>
      </c>
      <c r="D23" s="41">
        <f t="shared" si="1"/>
        <v>28.456704677784373</v>
      </c>
    </row>
    <row r="24" spans="1:4" ht="15.75" customHeight="1" x14ac:dyDescent="0.25">
      <c r="A24" s="30" t="s">
        <v>84</v>
      </c>
      <c r="B24" s="40">
        <f>B25+B26</f>
        <v>44922</v>
      </c>
      <c r="C24" s="29">
        <f>C25+C26</f>
        <v>11710.2</v>
      </c>
      <c r="D24" s="29">
        <f t="shared" si="1"/>
        <v>26.067850941632166</v>
      </c>
    </row>
    <row r="25" spans="1:4" ht="31.5" customHeight="1" x14ac:dyDescent="0.25">
      <c r="A25" s="28" t="s">
        <v>85</v>
      </c>
      <c r="B25" s="39">
        <v>40847</v>
      </c>
      <c r="C25" s="25">
        <v>8103.8</v>
      </c>
      <c r="D25" s="25">
        <f t="shared" si="1"/>
        <v>19.839400690381179</v>
      </c>
    </row>
    <row r="26" spans="1:4" ht="48" customHeight="1" thickBot="1" x14ac:dyDescent="0.3">
      <c r="A26" s="9" t="s">
        <v>86</v>
      </c>
      <c r="B26" s="38">
        <v>4075</v>
      </c>
      <c r="C26" s="41">
        <v>3606.4</v>
      </c>
      <c r="D26" s="41">
        <f t="shared" si="1"/>
        <v>88.500613496932516</v>
      </c>
    </row>
    <row r="27" spans="1:4" ht="47.25" customHeight="1" x14ac:dyDescent="0.25">
      <c r="A27" s="10" t="s">
        <v>87</v>
      </c>
      <c r="B27" s="45">
        <f>B28+B33+B34</f>
        <v>752767.2</v>
      </c>
      <c r="C27" s="43">
        <f>C28+C33+C34</f>
        <v>185742.69999999995</v>
      </c>
      <c r="D27" s="43">
        <f t="shared" si="1"/>
        <v>24.674653730927698</v>
      </c>
    </row>
    <row r="28" spans="1:4" ht="94.5" x14ac:dyDescent="0.25">
      <c r="A28" s="11" t="s">
        <v>88</v>
      </c>
      <c r="B28" s="39">
        <f>B29+B30+B32+B31</f>
        <v>659716.89999999991</v>
      </c>
      <c r="C28" s="39">
        <f>C29+C30+C32+C31</f>
        <v>160469.89999999997</v>
      </c>
      <c r="D28" s="25">
        <f t="shared" si="1"/>
        <v>24.32405475742701</v>
      </c>
    </row>
    <row r="29" spans="1:4" ht="78.75" x14ac:dyDescent="0.25">
      <c r="A29" s="11" t="s">
        <v>89</v>
      </c>
      <c r="B29" s="39">
        <v>459461.3</v>
      </c>
      <c r="C29" s="25">
        <v>122109.2</v>
      </c>
      <c r="D29" s="25">
        <f t="shared" si="1"/>
        <v>26.576601772554078</v>
      </c>
    </row>
    <row r="30" spans="1:4" ht="94.5" x14ac:dyDescent="0.25">
      <c r="A30" s="28" t="s">
        <v>90</v>
      </c>
      <c r="B30" s="39">
        <v>719.8</v>
      </c>
      <c r="C30" s="39">
        <v>133.19999999999999</v>
      </c>
      <c r="D30" s="25">
        <f t="shared" si="1"/>
        <v>18.505140316754655</v>
      </c>
    </row>
    <row r="31" spans="1:4" ht="94.5" x14ac:dyDescent="0.25">
      <c r="A31" s="12" t="s">
        <v>91</v>
      </c>
      <c r="B31" s="39">
        <v>0</v>
      </c>
      <c r="C31" s="39">
        <v>153.30000000000001</v>
      </c>
      <c r="D31" s="25" t="s">
        <v>126</v>
      </c>
    </row>
    <row r="32" spans="1:4" ht="47.25" customHeight="1" x14ac:dyDescent="0.25">
      <c r="A32" s="12" t="s">
        <v>92</v>
      </c>
      <c r="B32" s="39">
        <v>199535.8</v>
      </c>
      <c r="C32" s="39">
        <v>38074.199999999997</v>
      </c>
      <c r="D32" s="25">
        <f t="shared" ref="D32:D37" si="2">C32/B32*100</f>
        <v>19.081387901318962</v>
      </c>
    </row>
    <row r="33" spans="1:4" ht="31.5" customHeight="1" x14ac:dyDescent="0.25">
      <c r="A33" s="11" t="s">
        <v>93</v>
      </c>
      <c r="B33" s="39">
        <v>1300</v>
      </c>
      <c r="C33" s="39">
        <v>0</v>
      </c>
      <c r="D33" s="25">
        <f t="shared" si="2"/>
        <v>0</v>
      </c>
    </row>
    <row r="34" spans="1:4" ht="95.25" thickBot="1" x14ac:dyDescent="0.3">
      <c r="A34" s="13" t="s">
        <v>94</v>
      </c>
      <c r="B34" s="44">
        <v>91750.3</v>
      </c>
      <c r="C34" s="44">
        <v>25272.799999999999</v>
      </c>
      <c r="D34" s="41">
        <f t="shared" si="2"/>
        <v>27.545196037506141</v>
      </c>
    </row>
    <row r="35" spans="1:4" ht="31.5" customHeight="1" x14ac:dyDescent="0.25">
      <c r="A35" s="30" t="s">
        <v>95</v>
      </c>
      <c r="B35" s="40">
        <f>B36</f>
        <v>5238.3</v>
      </c>
      <c r="C35" s="43">
        <f>C36</f>
        <v>6604.1</v>
      </c>
      <c r="D35" s="43">
        <f t="shared" si="2"/>
        <v>126.07334440562778</v>
      </c>
    </row>
    <row r="36" spans="1:4" ht="15.75" customHeight="1" x14ac:dyDescent="0.25">
      <c r="A36" s="28" t="s">
        <v>96</v>
      </c>
      <c r="B36" s="39">
        <f>B37+B38+B39+B40</f>
        <v>5238.3</v>
      </c>
      <c r="C36" s="39">
        <f>C37+C38+C39+C40</f>
        <v>6604.1</v>
      </c>
      <c r="D36" s="25">
        <f t="shared" si="2"/>
        <v>126.07334440562778</v>
      </c>
    </row>
    <row r="37" spans="1:4" ht="31.5" customHeight="1" x14ac:dyDescent="0.25">
      <c r="A37" s="28" t="s">
        <v>97</v>
      </c>
      <c r="B37" s="39">
        <v>568.5</v>
      </c>
      <c r="C37" s="25">
        <v>454.3</v>
      </c>
      <c r="D37" s="25">
        <f t="shared" si="2"/>
        <v>79.912049252418655</v>
      </c>
    </row>
    <row r="38" spans="1:4" ht="31.5" customHeight="1" x14ac:dyDescent="0.25">
      <c r="A38" s="28" t="s">
        <v>98</v>
      </c>
      <c r="B38" s="39">
        <v>0</v>
      </c>
      <c r="C38" s="25">
        <v>51</v>
      </c>
      <c r="D38" s="25" t="s">
        <v>126</v>
      </c>
    </row>
    <row r="39" spans="1:4" ht="31.5" customHeight="1" x14ac:dyDescent="0.25">
      <c r="A39" s="28" t="s">
        <v>99</v>
      </c>
      <c r="B39" s="39">
        <v>1598</v>
      </c>
      <c r="C39" s="25">
        <v>1118.8</v>
      </c>
      <c r="D39" s="25">
        <f t="shared" ref="D39:D45" si="3">C39/B39*100</f>
        <v>70.012515644555691</v>
      </c>
    </row>
    <row r="40" spans="1:4" ht="32.25" customHeight="1" thickBot="1" x14ac:dyDescent="0.3">
      <c r="A40" s="42" t="s">
        <v>100</v>
      </c>
      <c r="B40" s="38">
        <v>3071.8</v>
      </c>
      <c r="C40" s="41">
        <v>4980</v>
      </c>
      <c r="D40" s="41">
        <f t="shared" si="3"/>
        <v>162.11992968292205</v>
      </c>
    </row>
    <row r="41" spans="1:4" ht="48" customHeight="1" thickBot="1" x14ac:dyDescent="0.3">
      <c r="A41" s="36" t="s">
        <v>101</v>
      </c>
      <c r="B41" s="35">
        <v>1023.4</v>
      </c>
      <c r="C41" s="35">
        <v>105.9</v>
      </c>
      <c r="D41" s="34">
        <f t="shared" si="3"/>
        <v>10.347860074262263</v>
      </c>
    </row>
    <row r="42" spans="1:4" ht="31.5" customHeight="1" x14ac:dyDescent="0.25">
      <c r="A42" s="30" t="s">
        <v>102</v>
      </c>
      <c r="B42" s="40">
        <f>B43+B44</f>
        <v>213325.9</v>
      </c>
      <c r="C42" s="40">
        <f>C43+C44</f>
        <v>91438.5</v>
      </c>
      <c r="D42" s="29">
        <f t="shared" si="3"/>
        <v>42.863290392774623</v>
      </c>
    </row>
    <row r="43" spans="1:4" ht="94.5" x14ac:dyDescent="0.25">
      <c r="A43" s="11" t="s">
        <v>103</v>
      </c>
      <c r="B43" s="39">
        <v>212325.9</v>
      </c>
      <c r="C43" s="39">
        <v>67740</v>
      </c>
      <c r="D43" s="25">
        <f t="shared" si="3"/>
        <v>31.903785642731293</v>
      </c>
    </row>
    <row r="44" spans="1:4" ht="63.75" thickBot="1" x14ac:dyDescent="0.3">
      <c r="A44" s="14" t="s">
        <v>104</v>
      </c>
      <c r="B44" s="38">
        <v>1000</v>
      </c>
      <c r="C44" s="38">
        <v>23698.5</v>
      </c>
      <c r="D44" s="37">
        <f t="shared" si="3"/>
        <v>2369.85</v>
      </c>
    </row>
    <row r="45" spans="1:4" ht="16.5" customHeight="1" thickBot="1" x14ac:dyDescent="0.3">
      <c r="A45" s="36" t="s">
        <v>105</v>
      </c>
      <c r="B45" s="35">
        <v>231978.5</v>
      </c>
      <c r="C45" s="35">
        <v>179783.1</v>
      </c>
      <c r="D45" s="34">
        <f t="shared" si="3"/>
        <v>77.499897619822534</v>
      </c>
    </row>
    <row r="46" spans="1:4" ht="16.5" customHeight="1" thickBot="1" x14ac:dyDescent="0.3">
      <c r="A46" s="36" t="s">
        <v>106</v>
      </c>
      <c r="B46" s="35">
        <v>0</v>
      </c>
      <c r="C46" s="35">
        <v>2327.6999999999998</v>
      </c>
      <c r="D46" s="34" t="s">
        <v>126</v>
      </c>
    </row>
    <row r="47" spans="1:4" ht="15.75" customHeight="1" x14ac:dyDescent="0.25">
      <c r="A47" s="33" t="s">
        <v>107</v>
      </c>
      <c r="B47" s="32">
        <f>B48+B56+B57+B58+B59+B60</f>
        <v>9769468.9000000004</v>
      </c>
      <c r="C47" s="32">
        <f>C48+C56+C57+C58+C59+C60</f>
        <v>1305793.8</v>
      </c>
      <c r="D47" s="31">
        <f>C47/B47*100</f>
        <v>13.366067422559686</v>
      </c>
    </row>
    <row r="48" spans="1:4" ht="47.25" customHeight="1" x14ac:dyDescent="0.25">
      <c r="A48" s="30" t="s">
        <v>108</v>
      </c>
      <c r="B48" s="29">
        <f>B49+B54+B55</f>
        <v>9769468.9000000004</v>
      </c>
      <c r="C48" s="29">
        <f>C49+C54+C55</f>
        <v>1315024.8999999999</v>
      </c>
      <c r="D48" s="29">
        <f>C48/B48*100</f>
        <v>13.460556694131038</v>
      </c>
    </row>
    <row r="49" spans="1:4" ht="47.25" customHeight="1" x14ac:dyDescent="0.25">
      <c r="A49" s="28" t="s">
        <v>109</v>
      </c>
      <c r="B49" s="25">
        <f>B52+B53+B50+B51</f>
        <v>4156516.3</v>
      </c>
      <c r="C49" s="25">
        <f>C52+C53+C50+C51</f>
        <v>372665</v>
      </c>
      <c r="D49" s="25">
        <f>C49/B49*100</f>
        <v>8.9658014813992182</v>
      </c>
    </row>
    <row r="50" spans="1:4" ht="31.5" customHeight="1" x14ac:dyDescent="0.25">
      <c r="A50" s="28" t="s">
        <v>110</v>
      </c>
      <c r="B50" s="25">
        <v>0</v>
      </c>
      <c r="C50" s="25">
        <v>0</v>
      </c>
      <c r="D50" s="25" t="s">
        <v>126</v>
      </c>
    </row>
    <row r="51" spans="1:4" ht="47.25" customHeight="1" x14ac:dyDescent="0.25">
      <c r="A51" s="28" t="s">
        <v>111</v>
      </c>
      <c r="B51" s="25">
        <v>0</v>
      </c>
      <c r="C51" s="25">
        <v>0</v>
      </c>
      <c r="D51" s="25" t="s">
        <v>126</v>
      </c>
    </row>
    <row r="52" spans="1:4" ht="31.5" customHeight="1" x14ac:dyDescent="0.25">
      <c r="A52" s="28" t="s">
        <v>112</v>
      </c>
      <c r="B52" s="25">
        <v>0</v>
      </c>
      <c r="C52" s="25">
        <v>0</v>
      </c>
      <c r="D52" s="25" t="s">
        <v>126</v>
      </c>
    </row>
    <row r="53" spans="1:4" ht="15.75" customHeight="1" x14ac:dyDescent="0.25">
      <c r="A53" s="28" t="s">
        <v>113</v>
      </c>
      <c r="B53" s="25">
        <v>4156516.3</v>
      </c>
      <c r="C53" s="25">
        <v>372665</v>
      </c>
      <c r="D53" s="25">
        <f>C53/B53*100</f>
        <v>8.9658014813992182</v>
      </c>
    </row>
    <row r="54" spans="1:4" ht="31.5" customHeight="1" x14ac:dyDescent="0.25">
      <c r="A54" s="28" t="s">
        <v>114</v>
      </c>
      <c r="B54" s="25">
        <v>5612944.2000000002</v>
      </c>
      <c r="C54" s="25">
        <v>942359.9</v>
      </c>
      <c r="D54" s="25">
        <f>C54/B54*100</f>
        <v>16.789048072132982</v>
      </c>
    </row>
    <row r="55" spans="1:4" ht="15.75" customHeight="1" x14ac:dyDescent="0.25">
      <c r="A55" s="28" t="s">
        <v>115</v>
      </c>
      <c r="B55" s="25">
        <v>8.4</v>
      </c>
      <c r="C55" s="25">
        <v>0</v>
      </c>
      <c r="D55" s="25">
        <f>C55/B55*100</f>
        <v>0</v>
      </c>
    </row>
    <row r="56" spans="1:4" ht="31.5" customHeight="1" x14ac:dyDescent="0.25">
      <c r="A56" s="28" t="s">
        <v>116</v>
      </c>
      <c r="B56" s="25">
        <v>0</v>
      </c>
      <c r="C56" s="25">
        <v>0</v>
      </c>
      <c r="D56" s="25" t="s">
        <v>125</v>
      </c>
    </row>
    <row r="57" spans="1:4" ht="31.5" customHeight="1" x14ac:dyDescent="0.25">
      <c r="A57" s="28" t="s">
        <v>117</v>
      </c>
      <c r="B57" s="25">
        <v>0</v>
      </c>
      <c r="C57" s="25">
        <v>0</v>
      </c>
      <c r="D57" s="25" t="s">
        <v>125</v>
      </c>
    </row>
    <row r="58" spans="1:4" ht="31.5" customHeight="1" x14ac:dyDescent="0.25">
      <c r="A58" s="28" t="s">
        <v>118</v>
      </c>
      <c r="B58" s="25">
        <v>0</v>
      </c>
      <c r="C58" s="25">
        <v>0</v>
      </c>
      <c r="D58" s="25" t="s">
        <v>125</v>
      </c>
    </row>
    <row r="59" spans="1:4" ht="63" x14ac:dyDescent="0.25">
      <c r="A59" s="28" t="s">
        <v>119</v>
      </c>
      <c r="B59" s="25">
        <v>0</v>
      </c>
      <c r="C59" s="25">
        <v>673.8</v>
      </c>
      <c r="D59" s="25" t="s">
        <v>125</v>
      </c>
    </row>
    <row r="60" spans="1:4" ht="48" customHeight="1" thickBot="1" x14ac:dyDescent="0.3">
      <c r="A60" s="27" t="s">
        <v>120</v>
      </c>
      <c r="B60" s="26">
        <v>0</v>
      </c>
      <c r="C60" s="26">
        <v>-9904.9</v>
      </c>
      <c r="D60" s="25" t="s">
        <v>125</v>
      </c>
    </row>
    <row r="61" spans="1:4" ht="16.5" thickBot="1" x14ac:dyDescent="0.3">
      <c r="A61" s="36" t="s">
        <v>121</v>
      </c>
      <c r="B61" s="24">
        <f>B11+B47</f>
        <v>16151450.100000001</v>
      </c>
      <c r="C61" s="23">
        <f>C11+C47</f>
        <v>2775103.3</v>
      </c>
      <c r="D61" s="23">
        <f>C61/B61*100</f>
        <v>17.181759426046828</v>
      </c>
    </row>
  </sheetData>
  <mergeCells count="5">
    <mergeCell ref="A2:D2"/>
    <mergeCell ref="A3:D3"/>
    <mergeCell ref="A9:A10"/>
    <mergeCell ref="D9:D10"/>
    <mergeCell ref="A8:D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&amp;CСтраница &amp;С&amp;P из &amp;N&amp;К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G56"/>
  <sheetViews>
    <sheetView showGridLines="0" view="pageBreakPreview" zoomScaleNormal="100" zoomScaleSheetLayoutView="100" workbookViewId="0">
      <selection activeCell="O11" sqref="O11"/>
    </sheetView>
  </sheetViews>
  <sheetFormatPr defaultColWidth="8.85546875" defaultRowHeight="15" x14ac:dyDescent="0.25"/>
  <cols>
    <col min="1" max="1" width="8.7109375" style="1" customWidth="1"/>
    <col min="2" max="2" width="12.7109375" style="1" customWidth="1"/>
    <col min="3" max="3" width="38.85546875" style="1" customWidth="1"/>
    <col min="4" max="4" width="17" style="1" customWidth="1"/>
    <col min="5" max="5" width="19.7109375" style="1" customWidth="1"/>
    <col min="6" max="6" width="16.85546875" style="1" customWidth="1"/>
    <col min="7" max="7" width="8.85546875" style="1"/>
    <col min="8" max="8" width="11" style="1" bestFit="1" customWidth="1"/>
    <col min="9" max="16384" width="8.85546875" style="1"/>
  </cols>
  <sheetData>
    <row r="2" spans="1:7" x14ac:dyDescent="0.25">
      <c r="A2" s="85" t="s">
        <v>69</v>
      </c>
      <c r="B2" s="85"/>
      <c r="C2" s="85"/>
      <c r="D2" s="85"/>
      <c r="E2" s="85"/>
      <c r="F2" s="85"/>
    </row>
    <row r="3" spans="1:7" x14ac:dyDescent="0.25">
      <c r="A3" s="85" t="s">
        <v>127</v>
      </c>
      <c r="B3" s="85"/>
      <c r="C3" s="85"/>
      <c r="D3" s="85"/>
      <c r="E3" s="85"/>
      <c r="F3" s="85"/>
    </row>
    <row r="4" spans="1:7" x14ac:dyDescent="0.25">
      <c r="F4" s="8" t="s">
        <v>62</v>
      </c>
    </row>
    <row r="5" spans="1:7" ht="38.25" customHeight="1" x14ac:dyDescent="0.25">
      <c r="A5" s="84" t="s">
        <v>59</v>
      </c>
      <c r="B5" s="84" t="s">
        <v>58</v>
      </c>
      <c r="C5" s="84" t="s">
        <v>60</v>
      </c>
      <c r="D5" s="67" t="s">
        <v>63</v>
      </c>
      <c r="E5" s="67" t="s">
        <v>64</v>
      </c>
      <c r="F5" s="83" t="s">
        <v>65</v>
      </c>
    </row>
    <row r="6" spans="1:7" x14ac:dyDescent="0.25">
      <c r="A6" s="84"/>
      <c r="B6" s="84"/>
      <c r="C6" s="84"/>
      <c r="D6" s="61" t="s">
        <v>66</v>
      </c>
      <c r="E6" s="61" t="s">
        <v>67</v>
      </c>
      <c r="F6" s="83"/>
    </row>
    <row r="7" spans="1:7" ht="9.75" customHeight="1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7" ht="26.25" customHeight="1" x14ac:dyDescent="0.25">
      <c r="A8" s="3" t="s">
        <v>2</v>
      </c>
      <c r="B8" s="3" t="s">
        <v>2</v>
      </c>
      <c r="C8" s="7" t="s">
        <v>68</v>
      </c>
      <c r="D8" s="21">
        <f>D9+D19+D24+D29+D34+D39+D42+D48+D52+D54</f>
        <v>17691155.900000002</v>
      </c>
      <c r="E8" s="21">
        <f>E9+E19+E24+E29+E34+E39+E42+E48+E52+E54</f>
        <v>2703692.2</v>
      </c>
      <c r="F8" s="53">
        <f t="shared" ref="F8:F16" si="0">E8/D8</f>
        <v>0.1528273344762057</v>
      </c>
      <c r="G8" s="51"/>
    </row>
    <row r="9" spans="1:7" s="6" customFormat="1" ht="32.25" thickBot="1" x14ac:dyDescent="0.3">
      <c r="A9" s="3" t="s">
        <v>0</v>
      </c>
      <c r="B9" s="3" t="s">
        <v>4</v>
      </c>
      <c r="C9" s="2" t="s">
        <v>57</v>
      </c>
      <c r="D9" s="17">
        <f>SUM(D10:D16)</f>
        <v>2160454.4</v>
      </c>
      <c r="E9" s="17">
        <f>SUM(E10:E16)</f>
        <v>330695.8</v>
      </c>
      <c r="F9" s="53">
        <f t="shared" si="0"/>
        <v>0.15306770649729984</v>
      </c>
      <c r="G9" s="52"/>
    </row>
    <row r="10" spans="1:7" s="6" customFormat="1" ht="66.75" customHeight="1" x14ac:dyDescent="0.25">
      <c r="A10" s="5" t="s">
        <v>0</v>
      </c>
      <c r="B10" s="5" t="s">
        <v>6</v>
      </c>
      <c r="C10" s="4" t="s">
        <v>56</v>
      </c>
      <c r="D10" s="16">
        <v>2633.1</v>
      </c>
      <c r="E10" s="16">
        <v>302.39999999999998</v>
      </c>
      <c r="F10" s="22">
        <f t="shared" si="0"/>
        <v>0.11484561923208385</v>
      </c>
    </row>
    <row r="11" spans="1:7" s="6" customFormat="1" ht="78.75" x14ac:dyDescent="0.25">
      <c r="A11" s="5" t="s">
        <v>0</v>
      </c>
      <c r="B11" s="5" t="s">
        <v>22</v>
      </c>
      <c r="C11" s="4" t="s">
        <v>55</v>
      </c>
      <c r="D11" s="16">
        <v>58760.4</v>
      </c>
      <c r="E11" s="16">
        <v>8635.7999999999993</v>
      </c>
      <c r="F11" s="22">
        <f t="shared" si="0"/>
        <v>0.14696632425919495</v>
      </c>
    </row>
    <row r="12" spans="1:7" s="6" customFormat="1" ht="94.5" x14ac:dyDescent="0.25">
      <c r="A12" s="5" t="s">
        <v>0</v>
      </c>
      <c r="B12" s="5" t="s">
        <v>20</v>
      </c>
      <c r="C12" s="4" t="s">
        <v>54</v>
      </c>
      <c r="D12" s="16">
        <v>356031.9</v>
      </c>
      <c r="E12" s="16">
        <v>52076.800000000003</v>
      </c>
      <c r="F12" s="22">
        <f t="shared" si="0"/>
        <v>0.14627003928580556</v>
      </c>
    </row>
    <row r="13" spans="1:7" s="6" customFormat="1" ht="63" x14ac:dyDescent="0.25">
      <c r="A13" s="5" t="s">
        <v>0</v>
      </c>
      <c r="B13" s="5" t="s">
        <v>10</v>
      </c>
      <c r="C13" s="4" t="s">
        <v>50</v>
      </c>
      <c r="D13" s="16">
        <v>27.4</v>
      </c>
      <c r="E13" s="16">
        <v>0</v>
      </c>
      <c r="F13" s="22">
        <f t="shared" si="0"/>
        <v>0</v>
      </c>
    </row>
    <row r="14" spans="1:7" s="6" customFormat="1" ht="78.75" x14ac:dyDescent="0.25">
      <c r="A14" s="5" t="s">
        <v>0</v>
      </c>
      <c r="B14" s="5" t="s">
        <v>17</v>
      </c>
      <c r="C14" s="4" t="s">
        <v>53</v>
      </c>
      <c r="D14" s="16">
        <v>50508.3</v>
      </c>
      <c r="E14" s="16">
        <v>11303.9</v>
      </c>
      <c r="F14" s="22">
        <f t="shared" si="0"/>
        <v>0.22380282052652731</v>
      </c>
    </row>
    <row r="15" spans="1:7" s="6" customFormat="1" ht="15.75" x14ac:dyDescent="0.25">
      <c r="A15" s="5" t="s">
        <v>0</v>
      </c>
      <c r="B15" s="5" t="s">
        <v>11</v>
      </c>
      <c r="C15" s="4" t="s">
        <v>52</v>
      </c>
      <c r="D15" s="16">
        <v>36645.5</v>
      </c>
      <c r="E15" s="16">
        <v>0</v>
      </c>
      <c r="F15" s="22">
        <f t="shared" si="0"/>
        <v>0</v>
      </c>
    </row>
    <row r="16" spans="1:7" s="6" customFormat="1" ht="25.5" customHeight="1" x14ac:dyDescent="0.25">
      <c r="A16" s="5" t="s">
        <v>0</v>
      </c>
      <c r="B16" s="5" t="s">
        <v>1</v>
      </c>
      <c r="C16" s="4" t="s">
        <v>51</v>
      </c>
      <c r="D16" s="16">
        <v>1655847.8</v>
      </c>
      <c r="E16" s="16">
        <v>258376.9</v>
      </c>
      <c r="F16" s="22">
        <f t="shared" si="0"/>
        <v>0.15603903933682792</v>
      </c>
    </row>
    <row r="17" spans="1:6" s="6" customFormat="1" ht="20.25" customHeight="1" x14ac:dyDescent="0.25">
      <c r="A17" s="5"/>
      <c r="B17" s="5"/>
      <c r="C17" s="4" t="s">
        <v>122</v>
      </c>
      <c r="D17" s="16"/>
      <c r="E17" s="16"/>
      <c r="F17" s="22"/>
    </row>
    <row r="18" spans="1:6" s="6" customFormat="1" ht="126" x14ac:dyDescent="0.25">
      <c r="A18" s="62" t="s">
        <v>0</v>
      </c>
      <c r="B18" s="62" t="s">
        <v>1</v>
      </c>
      <c r="C18" s="63" t="s">
        <v>61</v>
      </c>
      <c r="D18" s="64">
        <f>613302+169643.5</f>
        <v>782945.5</v>
      </c>
      <c r="E18" s="64">
        <v>145628.5</v>
      </c>
      <c r="F18" s="65">
        <f>E18/D18</f>
        <v>0.18600081359430509</v>
      </c>
    </row>
    <row r="19" spans="1:6" s="6" customFormat="1" ht="63" x14ac:dyDescent="0.25">
      <c r="A19" s="3" t="s">
        <v>22</v>
      </c>
      <c r="B19" s="3" t="s">
        <v>4</v>
      </c>
      <c r="C19" s="2" t="s">
        <v>49</v>
      </c>
      <c r="D19" s="17">
        <f>D20</f>
        <v>269226.8</v>
      </c>
      <c r="E19" s="17">
        <f>E20</f>
        <v>39275.1</v>
      </c>
      <c r="F19" s="22">
        <f>E19/D19</f>
        <v>0.14588109356126508</v>
      </c>
    </row>
    <row r="20" spans="1:6" s="6" customFormat="1" ht="63" x14ac:dyDescent="0.25">
      <c r="A20" s="5" t="s">
        <v>22</v>
      </c>
      <c r="B20" s="5" t="s">
        <v>31</v>
      </c>
      <c r="C20" s="4" t="s">
        <v>124</v>
      </c>
      <c r="D20" s="16">
        <v>269226.8</v>
      </c>
      <c r="E20" s="16">
        <v>39275.1</v>
      </c>
      <c r="F20" s="22">
        <f>E20/D20</f>
        <v>0.14588109356126508</v>
      </c>
    </row>
    <row r="21" spans="1:6" s="6" customFormat="1" ht="15.75" x14ac:dyDescent="0.25">
      <c r="A21" s="5"/>
      <c r="B21" s="5"/>
      <c r="C21" s="4" t="s">
        <v>122</v>
      </c>
      <c r="D21" s="16"/>
      <c r="E21" s="16"/>
      <c r="F21" s="22"/>
    </row>
    <row r="22" spans="1:6" s="6" customFormat="1" ht="47.25" x14ac:dyDescent="0.25">
      <c r="A22" s="62" t="s">
        <v>22</v>
      </c>
      <c r="B22" s="62" t="s">
        <v>31</v>
      </c>
      <c r="C22" s="63" t="s">
        <v>48</v>
      </c>
      <c r="D22" s="64">
        <v>262186.8</v>
      </c>
      <c r="E22" s="64">
        <v>39275.1</v>
      </c>
      <c r="F22" s="66">
        <f t="shared" ref="F22:F55" si="1">E22/D22</f>
        <v>0.14979815917506145</v>
      </c>
    </row>
    <row r="23" spans="1:6" s="6" customFormat="1" ht="78.75" x14ac:dyDescent="0.25">
      <c r="A23" s="62" t="s">
        <v>22</v>
      </c>
      <c r="B23" s="62" t="s">
        <v>31</v>
      </c>
      <c r="C23" s="63" t="s">
        <v>12</v>
      </c>
      <c r="D23" s="64">
        <v>7040</v>
      </c>
      <c r="E23" s="64">
        <v>0</v>
      </c>
      <c r="F23" s="66">
        <f t="shared" si="1"/>
        <v>0</v>
      </c>
    </row>
    <row r="24" spans="1:6" s="6" customFormat="1" ht="15.75" x14ac:dyDescent="0.25">
      <c r="A24" s="3" t="s">
        <v>20</v>
      </c>
      <c r="B24" s="3" t="s">
        <v>4</v>
      </c>
      <c r="C24" s="2" t="s">
        <v>47</v>
      </c>
      <c r="D24" s="17">
        <f>D25+D26+D27+D28</f>
        <v>2222164.4000000004</v>
      </c>
      <c r="E24" s="17">
        <f>E25+E26+E27+E28</f>
        <v>225427</v>
      </c>
      <c r="F24" s="53">
        <f t="shared" si="1"/>
        <v>0.10144478959342521</v>
      </c>
    </row>
    <row r="25" spans="1:6" s="6" customFormat="1" ht="15.75" x14ac:dyDescent="0.25">
      <c r="A25" s="5" t="s">
        <v>20</v>
      </c>
      <c r="B25" s="5" t="s">
        <v>10</v>
      </c>
      <c r="C25" s="4" t="s">
        <v>46</v>
      </c>
      <c r="D25" s="16">
        <v>487.9</v>
      </c>
      <c r="E25" s="16">
        <v>40.700000000000003</v>
      </c>
      <c r="F25" s="22">
        <f t="shared" si="1"/>
        <v>8.3418733346997342E-2</v>
      </c>
    </row>
    <row r="26" spans="1:6" s="6" customFormat="1" ht="15.75" x14ac:dyDescent="0.25">
      <c r="A26" s="5" t="s">
        <v>20</v>
      </c>
      <c r="B26" s="5" t="s">
        <v>27</v>
      </c>
      <c r="C26" s="4" t="s">
        <v>45</v>
      </c>
      <c r="D26" s="16">
        <v>708973.4</v>
      </c>
      <c r="E26" s="16">
        <v>104904.7</v>
      </c>
      <c r="F26" s="22">
        <f t="shared" si="1"/>
        <v>0.14796704643643893</v>
      </c>
    </row>
    <row r="27" spans="1:6" s="6" customFormat="1" ht="31.5" x14ac:dyDescent="0.25">
      <c r="A27" s="5" t="s">
        <v>20</v>
      </c>
      <c r="B27" s="5" t="s">
        <v>31</v>
      </c>
      <c r="C27" s="4" t="s">
        <v>44</v>
      </c>
      <c r="D27" s="16">
        <v>1496423.1</v>
      </c>
      <c r="E27" s="16">
        <v>114551.6</v>
      </c>
      <c r="F27" s="22">
        <f t="shared" si="1"/>
        <v>7.6550275119383018E-2</v>
      </c>
    </row>
    <row r="28" spans="1:6" s="6" customFormat="1" ht="31.5" x14ac:dyDescent="0.25">
      <c r="A28" s="5" t="s">
        <v>20</v>
      </c>
      <c r="B28" s="5" t="s">
        <v>7</v>
      </c>
      <c r="C28" s="4" t="s">
        <v>43</v>
      </c>
      <c r="D28" s="16">
        <v>16280</v>
      </c>
      <c r="E28" s="16">
        <v>5930</v>
      </c>
      <c r="F28" s="22">
        <f t="shared" si="1"/>
        <v>0.36425061425061422</v>
      </c>
    </row>
    <row r="29" spans="1:6" s="6" customFormat="1" ht="31.5" x14ac:dyDescent="0.25">
      <c r="A29" s="3" t="s">
        <v>10</v>
      </c>
      <c r="B29" s="3" t="s">
        <v>4</v>
      </c>
      <c r="C29" s="2" t="s">
        <v>42</v>
      </c>
      <c r="D29" s="17">
        <f>D30+D31+D32+D33</f>
        <v>2058408.9</v>
      </c>
      <c r="E29" s="17">
        <f>E30+E31+E32+E33</f>
        <v>390148.7</v>
      </c>
      <c r="F29" s="53">
        <f t="shared" si="1"/>
        <v>0.18953896866652686</v>
      </c>
    </row>
    <row r="30" spans="1:6" s="6" customFormat="1" ht="15.75" x14ac:dyDescent="0.25">
      <c r="A30" s="5" t="s">
        <v>10</v>
      </c>
      <c r="B30" s="5" t="s">
        <v>0</v>
      </c>
      <c r="C30" s="4" t="s">
        <v>41</v>
      </c>
      <c r="D30" s="16">
        <v>1231555.7</v>
      </c>
      <c r="E30" s="16">
        <v>215486.9</v>
      </c>
      <c r="F30" s="22">
        <f t="shared" si="1"/>
        <v>0.17497129849668999</v>
      </c>
    </row>
    <row r="31" spans="1:6" s="6" customFormat="1" ht="15.75" x14ac:dyDescent="0.25">
      <c r="A31" s="5" t="s">
        <v>10</v>
      </c>
      <c r="B31" s="5" t="s">
        <v>6</v>
      </c>
      <c r="C31" s="4" t="s">
        <v>40</v>
      </c>
      <c r="D31" s="16">
        <v>175748.4</v>
      </c>
      <c r="E31" s="16">
        <v>1519.6</v>
      </c>
      <c r="F31" s="22">
        <f t="shared" si="1"/>
        <v>8.646451404394009E-3</v>
      </c>
    </row>
    <row r="32" spans="1:6" s="6" customFormat="1" ht="15.75" x14ac:dyDescent="0.25">
      <c r="A32" s="5" t="s">
        <v>10</v>
      </c>
      <c r="B32" s="5" t="s">
        <v>22</v>
      </c>
      <c r="C32" s="4" t="s">
        <v>39</v>
      </c>
      <c r="D32" s="16">
        <v>242654.7</v>
      </c>
      <c r="E32" s="16">
        <v>15340.1</v>
      </c>
      <c r="F32" s="22">
        <f t="shared" si="1"/>
        <v>6.3217815274132338E-2</v>
      </c>
    </row>
    <row r="33" spans="1:6" s="6" customFormat="1" ht="31.5" x14ac:dyDescent="0.25">
      <c r="A33" s="5" t="s">
        <v>10</v>
      </c>
      <c r="B33" s="5" t="s">
        <v>10</v>
      </c>
      <c r="C33" s="4" t="s">
        <v>38</v>
      </c>
      <c r="D33" s="16">
        <v>408450.1</v>
      </c>
      <c r="E33" s="16">
        <v>157802.1</v>
      </c>
      <c r="F33" s="22">
        <f t="shared" si="1"/>
        <v>0.38634364393594228</v>
      </c>
    </row>
    <row r="34" spans="1:6" s="6" customFormat="1" ht="15.75" x14ac:dyDescent="0.25">
      <c r="A34" s="3" t="s">
        <v>32</v>
      </c>
      <c r="B34" s="3" t="s">
        <v>4</v>
      </c>
      <c r="C34" s="2" t="s">
        <v>37</v>
      </c>
      <c r="D34" s="17">
        <f>D35+D36+D37+D38</f>
        <v>9217931</v>
      </c>
      <c r="E34" s="17">
        <f>E35+E36+E37+E38</f>
        <v>1424755.5000000002</v>
      </c>
      <c r="F34" s="53">
        <f t="shared" si="1"/>
        <v>0.15456348067695455</v>
      </c>
    </row>
    <row r="35" spans="1:6" s="6" customFormat="1" ht="15.75" x14ac:dyDescent="0.25">
      <c r="A35" s="5" t="s">
        <v>32</v>
      </c>
      <c r="B35" s="5" t="s">
        <v>0</v>
      </c>
      <c r="C35" s="4" t="s">
        <v>36</v>
      </c>
      <c r="D35" s="16">
        <v>2963134.4</v>
      </c>
      <c r="E35" s="16">
        <v>448483.5</v>
      </c>
      <c r="F35" s="22">
        <f t="shared" si="1"/>
        <v>0.15135442388303413</v>
      </c>
    </row>
    <row r="36" spans="1:6" s="6" customFormat="1" ht="15.75" x14ac:dyDescent="0.25">
      <c r="A36" s="5" t="s">
        <v>32</v>
      </c>
      <c r="B36" s="5" t="s">
        <v>6</v>
      </c>
      <c r="C36" s="4" t="s">
        <v>35</v>
      </c>
      <c r="D36" s="16">
        <v>5447593.7000000002</v>
      </c>
      <c r="E36" s="16">
        <v>839289.1</v>
      </c>
      <c r="F36" s="22">
        <f t="shared" si="1"/>
        <v>0.15406602368308048</v>
      </c>
    </row>
    <row r="37" spans="1:6" s="6" customFormat="1" ht="31.5" x14ac:dyDescent="0.25">
      <c r="A37" s="5" t="s">
        <v>32</v>
      </c>
      <c r="B37" s="5" t="s">
        <v>32</v>
      </c>
      <c r="C37" s="4" t="s">
        <v>34</v>
      </c>
      <c r="D37" s="16">
        <v>260666.6</v>
      </c>
      <c r="E37" s="16">
        <v>30850.3</v>
      </c>
      <c r="F37" s="22">
        <f t="shared" si="1"/>
        <v>0.11835156479579662</v>
      </c>
    </row>
    <row r="38" spans="1:6" s="6" customFormat="1" ht="31.5" x14ac:dyDescent="0.25">
      <c r="A38" s="5" t="s">
        <v>32</v>
      </c>
      <c r="B38" s="5" t="s">
        <v>31</v>
      </c>
      <c r="C38" s="4" t="s">
        <v>33</v>
      </c>
      <c r="D38" s="16">
        <v>546536.30000000005</v>
      </c>
      <c r="E38" s="16">
        <v>106132.6</v>
      </c>
      <c r="F38" s="22">
        <f t="shared" si="1"/>
        <v>0.19419130989103559</v>
      </c>
    </row>
    <row r="39" spans="1:6" s="6" customFormat="1" ht="31.5" x14ac:dyDescent="0.25">
      <c r="A39" s="3" t="s">
        <v>27</v>
      </c>
      <c r="B39" s="3" t="s">
        <v>4</v>
      </c>
      <c r="C39" s="2" t="s">
        <v>30</v>
      </c>
      <c r="D39" s="17">
        <f>D40+D41</f>
        <v>509764.89999999997</v>
      </c>
      <c r="E39" s="17">
        <f>E40+E41</f>
        <v>84320.700000000012</v>
      </c>
      <c r="F39" s="53">
        <f t="shared" si="1"/>
        <v>0.16541095709021947</v>
      </c>
    </row>
    <row r="40" spans="1:6" s="6" customFormat="1" ht="15.75" x14ac:dyDescent="0.25">
      <c r="A40" s="5" t="s">
        <v>27</v>
      </c>
      <c r="B40" s="5" t="s">
        <v>0</v>
      </c>
      <c r="C40" s="4" t="s">
        <v>29</v>
      </c>
      <c r="D40" s="16">
        <v>459379.3</v>
      </c>
      <c r="E40" s="16">
        <v>75412.600000000006</v>
      </c>
      <c r="F40" s="22">
        <f t="shared" si="1"/>
        <v>0.16416194634803966</v>
      </c>
    </row>
    <row r="41" spans="1:6" s="6" customFormat="1" ht="31.5" x14ac:dyDescent="0.25">
      <c r="A41" s="5" t="s">
        <v>27</v>
      </c>
      <c r="B41" s="5" t="s">
        <v>20</v>
      </c>
      <c r="C41" s="4" t="s">
        <v>28</v>
      </c>
      <c r="D41" s="16">
        <v>50385.599999999999</v>
      </c>
      <c r="E41" s="16">
        <v>8908.1</v>
      </c>
      <c r="F41" s="22">
        <f t="shared" si="1"/>
        <v>0.17679852973865551</v>
      </c>
    </row>
    <row r="42" spans="1:6" s="6" customFormat="1" ht="15.75" x14ac:dyDescent="0.25">
      <c r="A42" s="3" t="s">
        <v>18</v>
      </c>
      <c r="B42" s="3" t="s">
        <v>4</v>
      </c>
      <c r="C42" s="2" t="s">
        <v>26</v>
      </c>
      <c r="D42" s="17">
        <f>D43+D44+D45+D46+D47</f>
        <v>735222.7</v>
      </c>
      <c r="E42" s="17">
        <f>E43+E44+E45+E46+E47</f>
        <v>135196.1</v>
      </c>
      <c r="F42" s="53">
        <f t="shared" si="1"/>
        <v>0.18388455633918813</v>
      </c>
    </row>
    <row r="43" spans="1:6" s="6" customFormat="1" ht="15.75" x14ac:dyDescent="0.25">
      <c r="A43" s="5" t="s">
        <v>18</v>
      </c>
      <c r="B43" s="5" t="s">
        <v>0</v>
      </c>
      <c r="C43" s="4" t="s">
        <v>25</v>
      </c>
      <c r="D43" s="16">
        <v>13479.7</v>
      </c>
      <c r="E43" s="16">
        <v>3288.7</v>
      </c>
      <c r="F43" s="22">
        <f t="shared" si="1"/>
        <v>0.24397427242446046</v>
      </c>
    </row>
    <row r="44" spans="1:6" s="6" customFormat="1" ht="24" customHeight="1" x14ac:dyDescent="0.25">
      <c r="A44" s="5" t="s">
        <v>18</v>
      </c>
      <c r="B44" s="5" t="s">
        <v>6</v>
      </c>
      <c r="C44" s="4" t="s">
        <v>24</v>
      </c>
      <c r="D44" s="16">
        <v>352200.3</v>
      </c>
      <c r="E44" s="16">
        <v>60714.3</v>
      </c>
      <c r="F44" s="22">
        <f t="shared" si="1"/>
        <v>0.17238571347043147</v>
      </c>
    </row>
    <row r="45" spans="1:6" s="6" customFormat="1" ht="15.75" x14ac:dyDescent="0.25">
      <c r="A45" s="5" t="s">
        <v>18</v>
      </c>
      <c r="B45" s="5" t="s">
        <v>22</v>
      </c>
      <c r="C45" s="4" t="s">
        <v>23</v>
      </c>
      <c r="D45" s="16">
        <v>136690.29999999999</v>
      </c>
      <c r="E45" s="16">
        <v>23248</v>
      </c>
      <c r="F45" s="22">
        <f t="shared" si="1"/>
        <v>0.17007790604015063</v>
      </c>
    </row>
    <row r="46" spans="1:6" s="6" customFormat="1" ht="15.75" x14ac:dyDescent="0.25">
      <c r="A46" s="5" t="s">
        <v>18</v>
      </c>
      <c r="B46" s="5" t="s">
        <v>20</v>
      </c>
      <c r="C46" s="4" t="s">
        <v>21</v>
      </c>
      <c r="D46" s="16">
        <v>98312.2</v>
      </c>
      <c r="E46" s="16">
        <v>27094.799999999999</v>
      </c>
      <c r="F46" s="22">
        <f t="shared" si="1"/>
        <v>0.27559956953460507</v>
      </c>
    </row>
    <row r="47" spans="1:6" s="6" customFormat="1" ht="31.5" x14ac:dyDescent="0.25">
      <c r="A47" s="5" t="s">
        <v>18</v>
      </c>
      <c r="B47" s="5" t="s">
        <v>17</v>
      </c>
      <c r="C47" s="4" t="s">
        <v>19</v>
      </c>
      <c r="D47" s="16">
        <v>134540.20000000001</v>
      </c>
      <c r="E47" s="16">
        <v>20850.3</v>
      </c>
      <c r="F47" s="22">
        <f t="shared" si="1"/>
        <v>0.15497449832838064</v>
      </c>
    </row>
    <row r="48" spans="1:6" s="6" customFormat="1" ht="31.5" x14ac:dyDescent="0.25">
      <c r="A48" s="3" t="s">
        <v>11</v>
      </c>
      <c r="B48" s="3" t="s">
        <v>4</v>
      </c>
      <c r="C48" s="2" t="s">
        <v>16</v>
      </c>
      <c r="D48" s="17">
        <f>D49+D50+D51</f>
        <v>454886.2</v>
      </c>
      <c r="E48" s="17">
        <f>E49+E50+E51</f>
        <v>68873.3</v>
      </c>
      <c r="F48" s="53">
        <f t="shared" si="1"/>
        <v>0.15140775868777731</v>
      </c>
    </row>
    <row r="49" spans="1:6" s="6" customFormat="1" ht="18" customHeight="1" x14ac:dyDescent="0.25">
      <c r="A49" s="5" t="s">
        <v>11</v>
      </c>
      <c r="B49" s="5" t="s">
        <v>0</v>
      </c>
      <c r="C49" s="4" t="s">
        <v>15</v>
      </c>
      <c r="D49" s="16">
        <v>390550.5</v>
      </c>
      <c r="E49" s="16">
        <v>59133.9</v>
      </c>
      <c r="F49" s="22">
        <f t="shared" si="1"/>
        <v>0.15141166123203018</v>
      </c>
    </row>
    <row r="50" spans="1:6" s="6" customFormat="1" ht="15.75" x14ac:dyDescent="0.25">
      <c r="A50" s="5" t="s">
        <v>11</v>
      </c>
      <c r="B50" s="5" t="s">
        <v>6</v>
      </c>
      <c r="C50" s="4" t="s">
        <v>14</v>
      </c>
      <c r="D50" s="16">
        <v>6360.7</v>
      </c>
      <c r="E50" s="16">
        <v>161.1</v>
      </c>
      <c r="F50" s="22">
        <f t="shared" si="1"/>
        <v>2.5327401072209033E-2</v>
      </c>
    </row>
    <row r="51" spans="1:6" s="6" customFormat="1" ht="31.5" x14ac:dyDescent="0.25">
      <c r="A51" s="5" t="s">
        <v>11</v>
      </c>
      <c r="B51" s="5" t="s">
        <v>10</v>
      </c>
      <c r="C51" s="4" t="s">
        <v>13</v>
      </c>
      <c r="D51" s="16">
        <v>57975</v>
      </c>
      <c r="E51" s="16">
        <v>9578.2999999999993</v>
      </c>
      <c r="F51" s="22">
        <f t="shared" si="1"/>
        <v>0.16521431651573953</v>
      </c>
    </row>
    <row r="52" spans="1:6" s="6" customFormat="1" ht="31.5" x14ac:dyDescent="0.25">
      <c r="A52" s="3" t="s">
        <v>7</v>
      </c>
      <c r="B52" s="3" t="s">
        <v>4</v>
      </c>
      <c r="C52" s="2" t="s">
        <v>9</v>
      </c>
      <c r="D52" s="17">
        <f>D53</f>
        <v>35096.6</v>
      </c>
      <c r="E52" s="17">
        <f>E53</f>
        <v>5000</v>
      </c>
      <c r="F52" s="22">
        <f t="shared" si="1"/>
        <v>0.14246394237618459</v>
      </c>
    </row>
    <row r="53" spans="1:6" s="6" customFormat="1" ht="15.75" x14ac:dyDescent="0.25">
      <c r="A53" s="5" t="s">
        <v>7</v>
      </c>
      <c r="B53" s="5" t="s">
        <v>6</v>
      </c>
      <c r="C53" s="4" t="s">
        <v>8</v>
      </c>
      <c r="D53" s="16">
        <v>35096.6</v>
      </c>
      <c r="E53" s="16">
        <v>5000</v>
      </c>
      <c r="F53" s="22">
        <f t="shared" si="1"/>
        <v>0.14246394237618459</v>
      </c>
    </row>
    <row r="54" spans="1:6" s="6" customFormat="1" ht="47.25" x14ac:dyDescent="0.25">
      <c r="A54" s="3" t="s">
        <v>1</v>
      </c>
      <c r="B54" s="3" t="s">
        <v>4</v>
      </c>
      <c r="C54" s="2" t="s">
        <v>5</v>
      </c>
      <c r="D54" s="17">
        <f>D55</f>
        <v>28000</v>
      </c>
      <c r="E54" s="17">
        <f>E55</f>
        <v>0</v>
      </c>
      <c r="F54" s="53">
        <f t="shared" si="1"/>
        <v>0</v>
      </c>
    </row>
    <row r="55" spans="1:6" s="6" customFormat="1" ht="32.25" thickBot="1" x14ac:dyDescent="0.3">
      <c r="A55" s="18" t="s">
        <v>1</v>
      </c>
      <c r="B55" s="18" t="s">
        <v>0</v>
      </c>
      <c r="C55" s="19" t="s">
        <v>3</v>
      </c>
      <c r="D55" s="20">
        <v>28000</v>
      </c>
      <c r="E55" s="20">
        <v>0</v>
      </c>
      <c r="F55" s="22">
        <f t="shared" si="1"/>
        <v>0</v>
      </c>
    </row>
    <row r="56" spans="1:6" ht="47.25" x14ac:dyDescent="0.25">
      <c r="A56" s="54"/>
      <c r="B56" s="55"/>
      <c r="C56" s="56" t="s">
        <v>123</v>
      </c>
      <c r="D56" s="57">
        <f>Доходы!B61-'Расходы 2016'!D8</f>
        <v>-1539705.8000000007</v>
      </c>
      <c r="E56" s="57">
        <f>Доходы!C61-'Расходы 2016'!E8</f>
        <v>71411.099999999627</v>
      </c>
      <c r="F56" s="58"/>
    </row>
  </sheetData>
  <mergeCells count="6">
    <mergeCell ref="F5:F6"/>
    <mergeCell ref="A5:A6"/>
    <mergeCell ref="B5:B6"/>
    <mergeCell ref="C5:C6"/>
    <mergeCell ref="A2:F2"/>
    <mergeCell ref="A3:F3"/>
  </mergeCells>
  <pageMargins left="0.47244094488188981" right="0.23622047244094491" top="0.59055118110236227" bottom="0.59055118110236227" header="0.23622047244094491" footer="0.23622047244094491"/>
  <pageSetup paperSize="9" scale="52" fitToHeight="0" orientation="portrait" r:id="rId1"/>
  <headerFooter>
    <oddHeader>&amp;CСтраница &amp;С &amp;P из &amp;N&amp;К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 2016</vt:lpstr>
      <vt:lpstr>'Расходы 2016'!Заголовки_для_печати</vt:lpstr>
      <vt:lpstr>Доходы!Область_печати</vt:lpstr>
      <vt:lpstr>'Расходы 2016'!Область_печати</vt:lpstr>
    </vt:vector>
  </TitlesOfParts>
  <Company>ФИНУ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Аниферова Наталия Алексеевна</dc:creator>
  <cp:lastModifiedBy>Кислинская Виолетта Витальевна</cp:lastModifiedBy>
  <cp:lastPrinted>2016-12-01T03:32:16Z</cp:lastPrinted>
  <dcterms:created xsi:type="dcterms:W3CDTF">2015-11-11T03:16:56Z</dcterms:created>
  <dcterms:modified xsi:type="dcterms:W3CDTF">2016-12-01T03:32:29Z</dcterms:modified>
</cp:coreProperties>
</file>