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u_ad\shares\Почта\Общая\Совм отчеты бух бюдж доходн\Совместн отчет в УЭ (ежем до 20 числа)\2016 год\Для сайта\"/>
    </mc:Choice>
  </mc:AlternateContent>
  <bookViews>
    <workbookView xWindow="120" yWindow="120" windowWidth="28620" windowHeight="12660"/>
  </bookViews>
  <sheets>
    <sheet name="Доходы" sheetId="10" r:id="rId1"/>
    <sheet name="Расходы 2016" sheetId="6" r:id="rId2"/>
  </sheets>
  <definedNames>
    <definedName name="_xlnm._FilterDatabase" localSheetId="0" hidden="1">Доходы!$A$13:$D$13</definedName>
    <definedName name="_xlnm._FilterDatabase" localSheetId="1" hidden="1">'Расходы 2016'!$C$6:$F$55</definedName>
    <definedName name="Z_1A6C9FDC_ACBC_4778_A18D_6A2153FBA681_.wvu.FilterData" localSheetId="0" hidden="1">Доходы!$A$13:$D$13</definedName>
    <definedName name="Z_1A6C9FDC_ACBC_4778_A18D_6A2153FBA681_.wvu.PrintArea" localSheetId="0" hidden="1">Доходы!$A$1:$D$64</definedName>
    <definedName name="Z_1A6C9FDC_ACBC_4778_A18D_6A2153FBA681_.wvu.PrintTitles" localSheetId="0" hidden="1">Доходы!$A$12:$IS$13</definedName>
    <definedName name="Z_4927AF9B_D736_45DE_B2E4_6712662EAA1F_.wvu.FilterData" localSheetId="0" hidden="1">Доходы!$A$13:$D$13</definedName>
    <definedName name="Z_4927AF9B_D736_45DE_B2E4_6712662EAA1F_.wvu.PrintArea" localSheetId="0" hidden="1">Доходы!$A$1:$D$64</definedName>
    <definedName name="Z_4927AF9B_D736_45DE_B2E4_6712662EAA1F_.wvu.PrintTitles" localSheetId="0" hidden="1">Доходы!$A$12:$IS$13</definedName>
    <definedName name="Z_8838D4F1_FC14_4507_B1C3_D4613A2D7DC7_.wvu.FilterData" localSheetId="0" hidden="1">Доходы!$A$13:$D$13</definedName>
    <definedName name="Z_A3966ED8_F570_49AB_B6F7_EC03FF4A230D_.wvu.FilterData" localSheetId="0" hidden="1">Доходы!$A$13:$D$13</definedName>
    <definedName name="Z_A3966ED8_F570_49AB_B6F7_EC03FF4A230D_.wvu.PrintArea" localSheetId="0" hidden="1">Доходы!$A$1:$D$64</definedName>
    <definedName name="Z_A3966ED8_F570_49AB_B6F7_EC03FF4A230D_.wvu.PrintTitles" localSheetId="0" hidden="1">Доходы!$A$12:$IS$13</definedName>
    <definedName name="Z_A6BE4F45_BBDE_4090_8D9A_12BAF7437338_.wvu.FilterData" localSheetId="0" hidden="1">Доходы!$A$13:$D$13</definedName>
    <definedName name="Z_A6BE4F45_BBDE_4090_8D9A_12BAF7437338_.wvu.PrintArea" localSheetId="0" hidden="1">Доходы!$A$1:$D$64</definedName>
    <definedName name="Z_A6BE4F45_BBDE_4090_8D9A_12BAF7437338_.wvu.PrintTitles" localSheetId="0" hidden="1">Доходы!$A$12:$IS$13</definedName>
    <definedName name="Z_BAFD94F6_B37B_4620_B2B2_E02864FCC888_.wvu.FilterData" localSheetId="0" hidden="1">Доходы!$A$13:$D$13</definedName>
    <definedName name="Z_CB589001_4816_492C_9EA1_EC9512191746_.wvu.FilterData" localSheetId="0" hidden="1">Доходы!$A$13:$D$13</definedName>
    <definedName name="Z_CB589001_4816_492C_9EA1_EC9512191746_.wvu.PrintArea" localSheetId="0" hidden="1">Доходы!$A$1:$D$64</definedName>
    <definedName name="Z_CB589001_4816_492C_9EA1_EC9512191746_.wvu.PrintTitles" localSheetId="0" hidden="1">Доходы!$A$12:$IS$13</definedName>
    <definedName name="_xlnm.Print_Titles" localSheetId="0">Доходы!$A$12:$IS$13</definedName>
    <definedName name="_xlnm.Print_Titles" localSheetId="1">'Расходы 2016'!$5:$6</definedName>
    <definedName name="_xlnm.Print_Area" localSheetId="0">Доходы!$A$1:$D$64</definedName>
    <definedName name="_xlnm.Print_Area" localSheetId="1">'Расходы 2016'!$A$1:$F$56</definedName>
  </definedNames>
  <calcPr calcId="152511"/>
</workbook>
</file>

<file path=xl/calcChain.xml><?xml version="1.0" encoding="utf-8"?>
<calcChain xmlns="http://schemas.openxmlformats.org/spreadsheetml/2006/main">
  <c r="E18" i="6" l="1"/>
  <c r="F55" i="6" l="1"/>
  <c r="E54" i="6"/>
  <c r="D54" i="6"/>
  <c r="F53" i="6"/>
  <c r="E52" i="6"/>
  <c r="D52" i="6"/>
  <c r="F51" i="6"/>
  <c r="F50" i="6"/>
  <c r="F49" i="6"/>
  <c r="E48" i="6"/>
  <c r="D48" i="6"/>
  <c r="F47" i="6"/>
  <c r="F46" i="6"/>
  <c r="F45" i="6"/>
  <c r="F44" i="6"/>
  <c r="F43" i="6"/>
  <c r="E42" i="6"/>
  <c r="D42" i="6"/>
  <c r="F41" i="6"/>
  <c r="F40" i="6"/>
  <c r="F54" i="6" l="1"/>
  <c r="F48" i="6"/>
  <c r="F42" i="6"/>
  <c r="F52" i="6"/>
  <c r="E39" i="6"/>
  <c r="D39" i="6"/>
  <c r="F38" i="6"/>
  <c r="F37" i="6"/>
  <c r="F36" i="6"/>
  <c r="F35" i="6"/>
  <c r="E34" i="6"/>
  <c r="D34" i="6"/>
  <c r="F33" i="6"/>
  <c r="F32" i="6"/>
  <c r="F31" i="6"/>
  <c r="F30" i="6"/>
  <c r="E29" i="6"/>
  <c r="D29" i="6"/>
  <c r="F28" i="6"/>
  <c r="F27" i="6"/>
  <c r="F26" i="6"/>
  <c r="F25" i="6"/>
  <c r="E24" i="6"/>
  <c r="D24" i="6"/>
  <c r="F23" i="6"/>
  <c r="F22" i="6"/>
  <c r="F20" i="6"/>
  <c r="E19" i="6"/>
  <c r="D19" i="6"/>
  <c r="F18" i="6"/>
  <c r="F16" i="6"/>
  <c r="F15" i="6"/>
  <c r="F14" i="6"/>
  <c r="F13" i="6"/>
  <c r="F12" i="6"/>
  <c r="F11" i="6"/>
  <c r="F10" i="6"/>
  <c r="E9" i="6"/>
  <c r="D9" i="6"/>
  <c r="F29" i="6" l="1"/>
  <c r="F39" i="6"/>
  <c r="F19" i="6"/>
  <c r="F24" i="6"/>
  <c r="F9" i="6"/>
  <c r="F34" i="6"/>
  <c r="E8" i="6"/>
  <c r="D8" i="6"/>
  <c r="D58" i="10"/>
  <c r="D57" i="10"/>
  <c r="D56" i="10"/>
  <c r="C52" i="10"/>
  <c r="B52" i="10"/>
  <c r="D48" i="10"/>
  <c r="D47" i="10"/>
  <c r="D46" i="10"/>
  <c r="C45" i="10"/>
  <c r="B45" i="10"/>
  <c r="D44" i="10"/>
  <c r="D43" i="10"/>
  <c r="D42" i="10"/>
  <c r="D40" i="10"/>
  <c r="C39" i="10"/>
  <c r="B39" i="10"/>
  <c r="D37" i="10"/>
  <c r="D36" i="10"/>
  <c r="D35" i="10"/>
  <c r="D33" i="10"/>
  <c r="D32" i="10"/>
  <c r="C31" i="10"/>
  <c r="B31" i="10"/>
  <c r="D29" i="10"/>
  <c r="D28" i="10"/>
  <c r="C27" i="10"/>
  <c r="B27" i="10"/>
  <c r="D26" i="10"/>
  <c r="D25" i="10"/>
  <c r="C24" i="10"/>
  <c r="B24" i="10"/>
  <c r="D23" i="10"/>
  <c r="D21" i="10"/>
  <c r="C20" i="10"/>
  <c r="B20" i="10"/>
  <c r="D19" i="10"/>
  <c r="C18" i="10"/>
  <c r="B18" i="10"/>
  <c r="D17" i="10"/>
  <c r="D16" i="10"/>
  <c r="C15" i="10"/>
  <c r="B15" i="10"/>
  <c r="D20" i="10" l="1"/>
  <c r="D27" i="10"/>
  <c r="D31" i="10"/>
  <c r="D45" i="10"/>
  <c r="D52" i="10"/>
  <c r="D15" i="10"/>
  <c r="D18" i="10"/>
  <c r="D39" i="10"/>
  <c r="F8" i="6"/>
  <c r="D24" i="10"/>
  <c r="C38" i="10" l="1"/>
  <c r="B38" i="10"/>
  <c r="B30" i="10"/>
  <c r="C51" i="10"/>
  <c r="C50" i="10" s="1"/>
  <c r="B51" i="10"/>
  <c r="B50" i="10" s="1"/>
  <c r="C30" i="10"/>
  <c r="C14" i="10" s="1"/>
  <c r="D51" i="10" l="1"/>
  <c r="D50" i="10"/>
  <c r="D38" i="10"/>
  <c r="B14" i="10"/>
  <c r="C64" i="10"/>
  <c r="D14" i="10"/>
  <c r="B64" i="10"/>
  <c r="D56" i="6" s="1"/>
  <c r="D30" i="10"/>
  <c r="E56" i="6"/>
  <c r="D64" i="10" l="1"/>
</calcChain>
</file>

<file path=xl/sharedStrings.xml><?xml version="1.0" encoding="utf-8"?>
<sst xmlns="http://schemas.openxmlformats.org/spreadsheetml/2006/main" count="226" uniqueCount="132">
  <si>
    <t>01</t>
  </si>
  <si>
    <t>13</t>
  </si>
  <si>
    <t/>
  </si>
  <si>
    <t>Обслуживание государственного внутреннего и муниципального долга</t>
  </si>
  <si>
    <t>00</t>
  </si>
  <si>
    <t>ОБСЛУЖИВАНИЕ ГОСУДАРСТВЕННОГО И МУНИЦИПАЛЬНОГО ДОЛГА</t>
  </si>
  <si>
    <t>02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</si>
  <si>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</si>
  <si>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</si>
  <si>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</si>
  <si>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</si>
  <si>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</si>
  <si>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Муниципальная программа "Поддержание сохранности действующих и строительство новых объектов социальной инфраструктуры"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</si>
  <si>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</si>
  <si>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</si>
  <si>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</si>
  <si>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</si>
  <si>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</si>
  <si>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</si>
  <si>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</si>
  <si>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04</t>
  </si>
  <si>
    <t>Охрана семьи и детства</t>
  </si>
  <si>
    <t>03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</si>
  <si>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</si>
  <si>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</si>
  <si>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</si>
  <si>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</si>
  <si>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</si>
  <si>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</si>
  <si>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</si>
  <si>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</si>
  <si>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09</t>
  </si>
  <si>
    <t>07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</si>
  <si>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</si>
  <si>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</si>
  <si>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</si>
  <si>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</si>
  <si>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</si>
  <si>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</si>
  <si>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</si>
  <si>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</si>
  <si>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</si>
  <si>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</si>
  <si>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</si>
  <si>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</si>
  <si>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</si>
  <si>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</si>
  <si>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</si>
  <si>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Муниципальная программа: "Защита населения и территории от чрезвычайных ситуаций"</t>
  </si>
  <si>
    <t>НАЦИОНАЛЬНАЯ БЕЗОПАСНОСТЬ И ПРАВООХРАНИТЕЛЬНАЯ ДЕЯТЕЛЬНОСТЬ</t>
  </si>
  <si>
    <t>Непрограммные расходы местных администраций по осуществлению выполнения государственных полномочий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</si>
  <si>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</si>
  <si>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</si>
  <si>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</si>
  <si>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</si>
  <si>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</si>
  <si>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</si>
  <si>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</si>
  <si>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</si>
  <si>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</si>
  <si>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</si>
  <si>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Организация предоставления дополнительных компенсационных выплат работникам учреждений, расположенных на территории муниципального образования город Норильск в соответствии с Решением Норильского городского Совета депутата</t>
  </si>
  <si>
    <t>тыс. рублей</t>
  </si>
  <si>
    <t xml:space="preserve">плановые назначения </t>
  </si>
  <si>
    <t>фактическое исполнение</t>
  </si>
  <si>
    <t>факт. исполнение к годовому плану, %</t>
  </si>
  <si>
    <t>на год</t>
  </si>
  <si>
    <t>с начала года</t>
  </si>
  <si>
    <t>Р А С Х О Д Ы - всего, в том числе:</t>
  </si>
  <si>
    <t>Отчет об исполнении  бюджета муниципального образования город Норильск</t>
  </si>
  <si>
    <t xml:space="preserve"> Наименование </t>
  </si>
  <si>
    <t xml:space="preserve">НАЛОГОВЫЕ И НЕНАЛОГОВЫЕ ДОХОДЫ  </t>
  </si>
  <si>
    <t xml:space="preserve">НАЛОГИ НА ПРИБЫЛЬ, ДОХОДЫ       </t>
  </si>
  <si>
    <t xml:space="preserve">Налог на прибыль организаций    </t>
  </si>
  <si>
    <t xml:space="preserve">Налог на доходы физических лиц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</si>
  <si>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</si>
  <si>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</si>
  <si>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</si>
  <si>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</si>
  <si>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</si>
  <si>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</si>
  <si>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            </t>
  </si>
  <si>
    <t xml:space="preserve">Налог на имущество физических лиц  </t>
  </si>
  <si>
    <t>Земельный налог</t>
  </si>
  <si>
    <t xml:space="preserve">ГОСУДАРСТВЕННАЯ ПОШЛИНА        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</si>
  <si>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</si>
  <si>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</si>
  <si>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</si>
  <si>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</si>
  <si>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</si>
  <si>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   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</si>
  <si>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</si>
  <si>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</si>
  <si>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</si>
  <si>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</si>
  <si>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      </t>
  </si>
  <si>
    <t xml:space="preserve">Плата за негативное воздействие на окружающую среду    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</si>
  <si>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</si>
  <si>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</si>
  <si>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</si>
  <si>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</si>
  <si>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</si>
  <si>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</si>
  <si>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</si>
  <si>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</si>
  <si>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ШТРАФЫ, САНКЦИИ, ВОЗМЕЩЕНИЕ  УЩЕРБА       </t>
  </si>
  <si>
    <t>ПРОЧИЕ НЕНАЛОГОВЫЕ ДОХОДЫ</t>
  </si>
  <si>
    <t xml:space="preserve">БЕЗВОЗМЕЗДНЫЕ ПОСТУПЛЕНИЯ       </t>
  </si>
  <si>
    <t xml:space="preserve">БЕЗВОЗМЕЗДНЫЕ ПОСТУПЛЕНИЯ ОТ ДРУГИХ БЮДЖЕТОВ БЮДЖЕТНОЙ СИСТЕМЫ РОССИЙСКОЙ ФЕДЕРАЦИИ      </t>
  </si>
  <si>
    <t xml:space="preserve">Субсидии бюджетам субъектов Российской Федерации и муниципальных образований  (межбюджетные субсидии)     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</si>
  <si>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</si>
  <si>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</si>
  <si>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</si>
  <si>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Прочие субсидии</t>
  </si>
  <si>
    <t xml:space="preserve">Субвенции бюджетам субъектов Российской Федерации и  муниципальных образований  </t>
  </si>
  <si>
    <t xml:space="preserve">Иные межбюджетные трансферты    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</si>
  <si>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</si>
  <si>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</si>
  <si>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 в бюджеты городских округов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</si>
  <si>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</si>
  <si>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</si>
  <si>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                  </t>
  </si>
  <si>
    <t>в том числе</t>
  </si>
  <si>
    <t>Превышение доходов над расходами                  
(профицит +   дефицит -)</t>
  </si>
  <si>
    <t>Защита населения и территории от чрезвычайных ситуаций природного и техногенного характера, гражданская оборона</t>
  </si>
  <si>
    <t>на 01 февраля 2016 года</t>
  </si>
  <si>
    <t xml:space="preserve"> -</t>
  </si>
  <si>
    <t>-</t>
  </si>
  <si>
    <t>по состоянию на 1 февраля 2016 г.</t>
  </si>
  <si>
    <t xml:space="preserve">Единица измерения: тыс. руб. </t>
  </si>
  <si>
    <t>1. Доходы бюджета</t>
  </si>
  <si>
    <r>
      <t>Периодичность:</t>
    </r>
    <r>
      <rPr>
        <b/>
        <sz val="9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месячная</t>
    </r>
    <r>
      <rPr>
        <u/>
        <sz val="9"/>
        <rFont val="Arial"/>
        <family val="2"/>
        <charset val="204"/>
      </rPr>
      <t>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</si>
</sst>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9" fillId="0" borderId="0"/>
  </cellStyleXfs>
  <cellXfs count="102">
    <xf numFmtId="0" fontId="0" fillId="0" borderId="0" xfId="0"/>
    <xf numFmtId="0" fontId="5" fillId="0" borderId="0" xfId="0" applyFont="1"/>
    <xf numFmtId="49" fontId="3" fillId="0" borderId="1" xfId="1" applyNumberFormat="1" applyFont="1" applyFill="1" applyBorder="1" applyAlignment="1">
      <alignment horizontal="justify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justify" vertical="center" wrapText="1"/>
    </xf>
    <xf numFmtId="0" fontId="13" fillId="0" borderId="13" xfId="1" applyFont="1" applyFill="1" applyBorder="1" applyAlignment="1">
      <alignment horizontal="justify" vertical="center" wrapText="1"/>
    </xf>
    <xf numFmtId="0" fontId="12" fillId="0" borderId="15" xfId="1" applyFont="1" applyFill="1" applyBorder="1" applyAlignment="1">
      <alignment horizontal="justify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justify" vertical="center" wrapText="1"/>
    </xf>
    <xf numFmtId="2" fontId="12" fillId="0" borderId="17" xfId="1" applyNumberFormat="1" applyFont="1" applyFill="1" applyBorder="1" applyAlignment="1">
      <alignment horizontal="justify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27" xfId="0" applyFont="1" applyBorder="1"/>
    <xf numFmtId="165" fontId="17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0" borderId="0" xfId="4" applyFont="1" applyFill="1"/>
    <xf numFmtId="0" fontId="6" fillId="0" borderId="0" xfId="4" applyFont="1" applyFill="1" applyAlignment="1"/>
    <xf numFmtId="0" fontId="6" fillId="0" borderId="0" xfId="4" applyFont="1" applyFill="1" applyAlignment="1">
      <alignment vertical="center"/>
    </xf>
    <xf numFmtId="4" fontId="6" fillId="0" borderId="0" xfId="4" applyNumberFormat="1" applyFont="1" applyFill="1" applyAlignment="1">
      <alignment vertical="center"/>
    </xf>
    <xf numFmtId="164" fontId="4" fillId="3" borderId="10" xfId="4" applyNumberFormat="1" applyFont="1" applyFill="1" applyBorder="1" applyAlignment="1">
      <alignment horizontal="center" vertical="center" wrapText="1"/>
    </xf>
    <xf numFmtId="164" fontId="4" fillId="3" borderId="5" xfId="4" applyNumberFormat="1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justify" vertical="center" wrapText="1"/>
    </xf>
    <xf numFmtId="164" fontId="6" fillId="0" borderId="15" xfId="4" applyNumberFormat="1" applyFont="1" applyFill="1" applyBorder="1" applyAlignment="1">
      <alignment horizontal="center" vertical="center" wrapText="1"/>
    </xf>
    <xf numFmtId="164" fontId="6" fillId="0" borderId="8" xfId="4" applyNumberFormat="1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justify" vertical="center" wrapText="1"/>
    </xf>
    <xf numFmtId="0" fontId="6" fillId="0" borderId="15" xfId="4" applyFont="1" applyFill="1" applyBorder="1" applyAlignment="1">
      <alignment horizontal="justify" vertical="center" wrapText="1"/>
    </xf>
    <xf numFmtId="164" fontId="6" fillId="0" borderId="23" xfId="4" applyNumberFormat="1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justify" vertical="center" wrapText="1"/>
    </xf>
    <xf numFmtId="164" fontId="4" fillId="0" borderId="23" xfId="4" applyNumberFormat="1" applyFont="1" applyFill="1" applyBorder="1" applyAlignment="1">
      <alignment horizontal="center" vertical="center" wrapText="1"/>
    </xf>
    <xf numFmtId="164" fontId="4" fillId="0" borderId="13" xfId="4" applyNumberFormat="1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justify" vertical="center" wrapText="1"/>
    </xf>
    <xf numFmtId="164" fontId="6" fillId="0" borderId="10" xfId="4" applyNumberFormat="1" applyFont="1" applyFill="1" applyBorder="1" applyAlignment="1">
      <alignment horizontal="center" vertical="center" wrapText="1"/>
    </xf>
    <xf numFmtId="164" fontId="6" fillId="0" borderId="5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justify" vertical="center" wrapText="1"/>
    </xf>
    <xf numFmtId="164" fontId="6" fillId="0" borderId="17" xfId="4" applyNumberFormat="1" applyFont="1" applyFill="1" applyBorder="1" applyAlignment="1">
      <alignment horizontal="center" vertical="center" wrapText="1"/>
    </xf>
    <xf numFmtId="164" fontId="6" fillId="0" borderId="18" xfId="4" applyNumberFormat="1" applyFont="1" applyFill="1" applyBorder="1" applyAlignment="1">
      <alignment horizontal="center" vertical="center" wrapText="1"/>
    </xf>
    <xf numFmtId="164" fontId="6" fillId="0" borderId="16" xfId="4" applyNumberFormat="1" applyFont="1" applyFill="1" applyBorder="1" applyAlignment="1">
      <alignment horizontal="center" vertical="center" wrapText="1"/>
    </xf>
    <xf numFmtId="164" fontId="6" fillId="0" borderId="24" xfId="4" applyNumberFormat="1" applyFont="1" applyFill="1" applyBorder="1" applyAlignment="1">
      <alignment horizontal="center" vertical="center" wrapText="1"/>
    </xf>
    <xf numFmtId="164" fontId="6" fillId="0" borderId="20" xfId="4" applyNumberFormat="1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justify" vertical="center" wrapText="1"/>
    </xf>
    <xf numFmtId="164" fontId="6" fillId="0" borderId="13" xfId="4" applyNumberFormat="1" applyFont="1" applyFill="1" applyBorder="1" applyAlignment="1">
      <alignment horizontal="center" vertical="center" wrapText="1"/>
    </xf>
    <xf numFmtId="164" fontId="6" fillId="0" borderId="22" xfId="4" applyNumberFormat="1" applyFont="1" applyFill="1" applyBorder="1" applyAlignment="1">
      <alignment horizontal="center" vertical="center" wrapText="1"/>
    </xf>
    <xf numFmtId="164" fontId="6" fillId="0" borderId="14" xfId="4" applyNumberFormat="1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justify" vertical="center" wrapText="1"/>
    </xf>
    <xf numFmtId="164" fontId="6" fillId="0" borderId="21" xfId="4" applyNumberFormat="1" applyFont="1" applyFill="1" applyBorder="1" applyAlignment="1">
      <alignment horizontal="center" vertical="center" wrapText="1"/>
    </xf>
    <xf numFmtId="164" fontId="6" fillId="0" borderId="19" xfId="4" applyNumberFormat="1" applyFont="1" applyFill="1" applyBorder="1" applyAlignment="1">
      <alignment horizontal="center" vertical="center" wrapText="1"/>
    </xf>
    <xf numFmtId="164" fontId="4" fillId="0" borderId="10" xfId="4" applyNumberFormat="1" applyFont="1" applyFill="1" applyBorder="1" applyAlignment="1">
      <alignment horizontal="center" vertical="center" wrapText="1"/>
    </xf>
    <xf numFmtId="164" fontId="4" fillId="0" borderId="3" xfId="4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justify" vertical="center" wrapText="1"/>
    </xf>
    <xf numFmtId="0" fontId="1" fillId="0" borderId="0" xfId="4" applyFont="1" applyFill="1" applyAlignment="1">
      <alignment horizontal="right" vertical="center" wrapText="1"/>
    </xf>
    <xf numFmtId="165" fontId="17" fillId="0" borderId="12" xfId="0" applyNumberFormat="1" applyFont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4" fillId="0" borderId="8" xfId="4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5" xfId="0" applyFont="1" applyFill="1" applyBorder="1"/>
    <xf numFmtId="166" fontId="17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49" fontId="14" fillId="2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0" fontId="13" fillId="2" borderId="26" xfId="3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49" fontId="14" fillId="2" borderId="1" xfId="1" applyNumberFormat="1" applyFont="1" applyFill="1" applyBorder="1" applyAlignment="1">
      <alignment horizontal="justify" vertical="center" wrapText="1"/>
    </xf>
    <xf numFmtId="0" fontId="10" fillId="0" borderId="0" xfId="4" applyFont="1" applyFill="1" applyAlignment="1">
      <alignment horizontal="center" vertical="center" wrapText="1"/>
    </xf>
    <xf numFmtId="0" fontId="20" fillId="0" borderId="0" xfId="0" applyFont="1"/>
    <xf numFmtId="0" fontId="20" fillId="2" borderId="0" xfId="0" applyFont="1" applyFill="1"/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/>
    <xf numFmtId="0" fontId="21" fillId="0" borderId="0" xfId="0" applyFont="1" applyAlignment="1">
      <alignment vertical="center" wrapText="1"/>
    </xf>
    <xf numFmtId="49" fontId="10" fillId="0" borderId="0" xfId="4" applyNumberFormat="1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right" vertical="center"/>
    </xf>
    <xf numFmtId="0" fontId="1" fillId="0" borderId="0" xfId="4" applyFont="1" applyFill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2" fillId="0" borderId="0" xfId="0" applyFont="1"/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Z66"/>
  <sheetViews>
    <sheetView tabSelected="1" view="pageBreakPreview" topLeftCell="A4" zoomScale="85" zoomScaleNormal="100" zoomScaleSheetLayoutView="85" workbookViewId="0">
      <selection activeCell="F16" sqref="F16"/>
    </sheetView>
  </sheetViews>
  <sheetFormatPr defaultRowHeight="15.75" x14ac:dyDescent="0.25"/>
  <cols>
    <col min="1" max="1" width="60" style="32" customWidth="1"/>
    <col min="2" max="2" width="15.5703125" style="32" customWidth="1"/>
    <col min="3" max="3" width="18.42578125" style="31" customWidth="1"/>
    <col min="4" max="4" width="13.28515625" style="30" customWidth="1"/>
    <col min="5" max="16384" width="9.140625" style="30"/>
  </cols>
  <sheetData>
    <row r="1" spans="1:182" x14ac:dyDescent="0.25">
      <c r="C1" s="95"/>
      <c r="D1" s="95"/>
    </row>
    <row r="2" spans="1:182" ht="6" customHeight="1" x14ac:dyDescent="0.25">
      <c r="C2" s="95"/>
      <c r="D2" s="95"/>
    </row>
    <row r="3" spans="1:182" ht="31.5" hidden="1" customHeight="1" x14ac:dyDescent="0.25">
      <c r="C3" s="96"/>
      <c r="D3" s="96"/>
    </row>
    <row r="4" spans="1:182" ht="16.5" customHeight="1" x14ac:dyDescent="0.25">
      <c r="C4" s="64"/>
      <c r="D4" s="64"/>
    </row>
    <row r="5" spans="1:182" ht="24.75" customHeight="1" x14ac:dyDescent="0.25">
      <c r="A5" s="89" t="s">
        <v>69</v>
      </c>
      <c r="B5" s="89"/>
      <c r="C5" s="89"/>
      <c r="D5" s="89"/>
    </row>
    <row r="6" spans="1:182" ht="19.5" customHeight="1" x14ac:dyDescent="0.25">
      <c r="A6" s="90" t="s">
        <v>128</v>
      </c>
      <c r="B6" s="90"/>
      <c r="C6" s="90"/>
      <c r="D6" s="90"/>
    </row>
    <row r="7" spans="1:182" ht="19.5" customHeight="1" x14ac:dyDescent="0.25">
      <c r="A7" s="82"/>
      <c r="B7" s="82"/>
      <c r="C7" s="82"/>
      <c r="D7" s="82"/>
    </row>
    <row r="8" spans="1:182" customFormat="1" ht="15" x14ac:dyDescent="0.25">
      <c r="A8" s="101" t="s">
        <v>131</v>
      </c>
      <c r="B8" s="83"/>
      <c r="C8" s="8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5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7"/>
      <c r="EF8" s="87"/>
      <c r="EG8" s="87"/>
      <c r="EH8" s="87"/>
      <c r="EI8" s="87"/>
      <c r="EJ8" s="87"/>
      <c r="EK8" s="87"/>
      <c r="EL8" s="87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</row>
    <row r="9" spans="1:182" customFormat="1" ht="15" x14ac:dyDescent="0.25">
      <c r="A9" s="101" t="s">
        <v>129</v>
      </c>
      <c r="B9" s="83"/>
      <c r="C9" s="84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7"/>
      <c r="EF9" s="87"/>
      <c r="EG9" s="87"/>
      <c r="EH9" s="87"/>
      <c r="EI9" s="87"/>
      <c r="EJ9" s="87"/>
      <c r="EK9" s="87"/>
      <c r="EL9" s="87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 customFormat="1" ht="15" customHeight="1" x14ac:dyDescent="0.25">
      <c r="A10" s="83"/>
      <c r="B10" s="83"/>
      <c r="C10" s="84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7"/>
      <c r="EF10" s="87"/>
      <c r="EG10" s="87"/>
      <c r="EH10" s="87"/>
      <c r="EI10" s="87"/>
      <c r="EJ10" s="87"/>
      <c r="EK10" s="87"/>
      <c r="EL10" s="87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</row>
    <row r="11" spans="1:182" customFormat="1" ht="27" customHeight="1" thickBot="1" x14ac:dyDescent="0.3">
      <c r="A11" s="97" t="s">
        <v>130</v>
      </c>
      <c r="B11" s="97"/>
      <c r="C11" s="97"/>
      <c r="D11" s="97"/>
      <c r="E11" s="88"/>
      <c r="F11" s="88"/>
      <c r="G11" s="88"/>
      <c r="H11" s="88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7"/>
      <c r="EF11" s="87"/>
      <c r="EG11" s="87"/>
      <c r="EH11" s="87"/>
      <c r="EI11" s="87"/>
      <c r="EJ11" s="87"/>
      <c r="EK11" s="87"/>
      <c r="EL11" s="87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</row>
    <row r="12" spans="1:182" ht="31.5" customHeight="1" thickBot="1" x14ac:dyDescent="0.3">
      <c r="A12" s="91" t="s">
        <v>70</v>
      </c>
      <c r="B12" s="9" t="s">
        <v>63</v>
      </c>
      <c r="C12" s="9" t="s">
        <v>64</v>
      </c>
      <c r="D12" s="93" t="s">
        <v>65</v>
      </c>
    </row>
    <row r="13" spans="1:182" ht="30.75" customHeight="1" thickBot="1" x14ac:dyDescent="0.3">
      <c r="A13" s="92"/>
      <c r="B13" s="10" t="s">
        <v>66</v>
      </c>
      <c r="C13" s="17" t="s">
        <v>67</v>
      </c>
      <c r="D13" s="94"/>
    </row>
    <row r="14" spans="1:182" ht="22.5" customHeight="1" thickBot="1" x14ac:dyDescent="0.3">
      <c r="A14" s="63" t="s">
        <v>71</v>
      </c>
      <c r="B14" s="62">
        <f>B15+B20+B24+B27+B30+B38+B44+B45+B48+B49+B18</f>
        <v>6381981.2000000002</v>
      </c>
      <c r="C14" s="61">
        <f>C15+C20+C24+C27+C30+C38+C44+C45+C48+C49+C18</f>
        <v>393831</v>
      </c>
      <c r="D14" s="70">
        <f t="shared" ref="D14:D21" si="0">C14/B14*100</f>
        <v>6.1709833930566882</v>
      </c>
    </row>
    <row r="15" spans="1:182" ht="23.25" customHeight="1" x14ac:dyDescent="0.25">
      <c r="A15" s="45" t="s">
        <v>72</v>
      </c>
      <c r="B15" s="57">
        <f>B16+B17</f>
        <v>4849254.5999999996</v>
      </c>
      <c r="C15" s="55">
        <f>C16+C17</f>
        <v>227438.9</v>
      </c>
      <c r="D15" s="55">
        <f t="shared" si="0"/>
        <v>4.6901826932328943</v>
      </c>
    </row>
    <row r="16" spans="1:182" ht="22.5" customHeight="1" x14ac:dyDescent="0.25">
      <c r="A16" s="40" t="s">
        <v>73</v>
      </c>
      <c r="B16" s="51">
        <v>1728758.6</v>
      </c>
      <c r="C16" s="37">
        <v>2408.8000000000002</v>
      </c>
      <c r="D16" s="37">
        <f t="shared" si="0"/>
        <v>0.13933697856947755</v>
      </c>
    </row>
    <row r="17" spans="1:4" ht="18.75" customHeight="1" thickBot="1" x14ac:dyDescent="0.3">
      <c r="A17" s="54" t="s">
        <v>74</v>
      </c>
      <c r="B17" s="50">
        <v>3120496</v>
      </c>
      <c r="C17" s="49">
        <v>225030.1</v>
      </c>
      <c r="D17" s="49">
        <f t="shared" si="0"/>
        <v>7.2113567843060844</v>
      </c>
    </row>
    <row r="18" spans="1:4" ht="53.25" customHeight="1" x14ac:dyDescent="0.25">
      <c r="A18" s="45" t="s">
        <v>75</v>
      </c>
      <c r="B18" s="60">
        <f>B19</f>
        <v>22570.5</v>
      </c>
      <c r="C18" s="57">
        <f>C19</f>
        <v>1413.5</v>
      </c>
      <c r="D18" s="55">
        <f t="shared" si="0"/>
        <v>6.2625994107352518</v>
      </c>
    </row>
    <row r="19" spans="1:4" ht="32.25" customHeight="1" thickBot="1" x14ac:dyDescent="0.3">
      <c r="A19" s="58" t="s">
        <v>76</v>
      </c>
      <c r="B19" s="59">
        <v>22570.5</v>
      </c>
      <c r="C19" s="56">
        <v>1413.5</v>
      </c>
      <c r="D19" s="53">
        <f t="shared" si="0"/>
        <v>6.2625994107352518</v>
      </c>
    </row>
    <row r="20" spans="1:4" ht="25.5" customHeight="1" x14ac:dyDescent="0.25">
      <c r="A20" s="42" t="s">
        <v>77</v>
      </c>
      <c r="B20" s="52">
        <f>B21+B23+B22</f>
        <v>180864</v>
      </c>
      <c r="C20" s="41">
        <f>C21+C23+C22</f>
        <v>29974.799999999999</v>
      </c>
      <c r="D20" s="41">
        <f t="shared" si="0"/>
        <v>16.573115711252655</v>
      </c>
    </row>
    <row r="21" spans="1:4" ht="36.75" customHeight="1" x14ac:dyDescent="0.25">
      <c r="A21" s="40" t="s">
        <v>78</v>
      </c>
      <c r="B21" s="51">
        <v>178630.39999999999</v>
      </c>
      <c r="C21" s="37">
        <v>29909.1</v>
      </c>
      <c r="D21" s="37">
        <f t="shared" si="0"/>
        <v>16.743566604564506</v>
      </c>
    </row>
    <row r="22" spans="1:4" ht="30.75" customHeight="1" x14ac:dyDescent="0.25">
      <c r="A22" s="54" t="s">
        <v>79</v>
      </c>
      <c r="B22" s="50">
        <v>0</v>
      </c>
      <c r="C22" s="37">
        <v>0</v>
      </c>
      <c r="D22" s="37" t="s">
        <v>127</v>
      </c>
    </row>
    <row r="23" spans="1:4" ht="37.5" customHeight="1" thickBot="1" x14ac:dyDescent="0.3">
      <c r="A23" s="54" t="s">
        <v>80</v>
      </c>
      <c r="B23" s="50">
        <v>2233.6</v>
      </c>
      <c r="C23" s="37">
        <v>65.7</v>
      </c>
      <c r="D23" s="37">
        <f t="shared" ref="D23:D33" si="1">C23/B23*100</f>
        <v>2.9414398280802296</v>
      </c>
    </row>
    <row r="24" spans="1:4" ht="15.75" customHeight="1" x14ac:dyDescent="0.25">
      <c r="A24" s="45" t="s">
        <v>81</v>
      </c>
      <c r="B24" s="57">
        <f>B25+B26</f>
        <v>80036.800000000003</v>
      </c>
      <c r="C24" s="55">
        <f>C25+C26</f>
        <v>2996.6</v>
      </c>
      <c r="D24" s="55">
        <f t="shared" si="1"/>
        <v>3.7440277472362711</v>
      </c>
    </row>
    <row r="25" spans="1:4" ht="22.5" customHeight="1" x14ac:dyDescent="0.25">
      <c r="A25" s="40" t="s">
        <v>82</v>
      </c>
      <c r="B25" s="51">
        <v>70934.2</v>
      </c>
      <c r="C25" s="37">
        <v>2191.6</v>
      </c>
      <c r="D25" s="37">
        <f t="shared" si="1"/>
        <v>3.0896239049710861</v>
      </c>
    </row>
    <row r="26" spans="1:4" ht="20.25" customHeight="1" thickBot="1" x14ac:dyDescent="0.3">
      <c r="A26" s="58" t="s">
        <v>83</v>
      </c>
      <c r="B26" s="56">
        <v>9102.6</v>
      </c>
      <c r="C26" s="53">
        <v>805</v>
      </c>
      <c r="D26" s="53">
        <f t="shared" si="1"/>
        <v>8.8436270955551155</v>
      </c>
    </row>
    <row r="27" spans="1:4" ht="23.25" customHeight="1" x14ac:dyDescent="0.25">
      <c r="A27" s="42" t="s">
        <v>84</v>
      </c>
      <c r="B27" s="52">
        <f>B28+B29</f>
        <v>44922</v>
      </c>
      <c r="C27" s="41">
        <f>C28+C29</f>
        <v>1649.3000000000002</v>
      </c>
      <c r="D27" s="41">
        <f t="shared" si="1"/>
        <v>3.6714750011130408</v>
      </c>
    </row>
    <row r="28" spans="1:4" ht="39.75" customHeight="1" x14ac:dyDescent="0.25">
      <c r="A28" s="40" t="s">
        <v>85</v>
      </c>
      <c r="B28" s="51">
        <v>40847</v>
      </c>
      <c r="C28" s="37">
        <v>1554.9</v>
      </c>
      <c r="D28" s="37">
        <f t="shared" si="1"/>
        <v>3.8066443068034377</v>
      </c>
    </row>
    <row r="29" spans="1:4" ht="56.25" customHeight="1" thickBot="1" x14ac:dyDescent="0.3">
      <c r="A29" s="11" t="s">
        <v>86</v>
      </c>
      <c r="B29" s="50">
        <v>4075</v>
      </c>
      <c r="C29" s="53">
        <v>94.4</v>
      </c>
      <c r="D29" s="53">
        <f t="shared" si="1"/>
        <v>2.3165644171779141</v>
      </c>
    </row>
    <row r="30" spans="1:4" ht="55.5" customHeight="1" x14ac:dyDescent="0.25">
      <c r="A30" s="12" t="s">
        <v>87</v>
      </c>
      <c r="B30" s="57">
        <f>B31+B36+B37</f>
        <v>752767.2</v>
      </c>
      <c r="C30" s="55">
        <f>C31+C36+C37</f>
        <v>101302.7</v>
      </c>
      <c r="D30" s="55">
        <f t="shared" si="1"/>
        <v>13.457374338308044</v>
      </c>
    </row>
    <row r="31" spans="1:4" ht="107.25" customHeight="1" x14ac:dyDescent="0.25">
      <c r="A31" s="13" t="s">
        <v>88</v>
      </c>
      <c r="B31" s="51">
        <f>B32+B33+B35+B34</f>
        <v>659716.89999999991</v>
      </c>
      <c r="C31" s="51">
        <f>C32+C33+C35+C34</f>
        <v>95243.7</v>
      </c>
      <c r="D31" s="37">
        <f t="shared" si="1"/>
        <v>14.437056258525438</v>
      </c>
    </row>
    <row r="32" spans="1:4" ht="81.75" customHeight="1" x14ac:dyDescent="0.25">
      <c r="A32" s="13" t="s">
        <v>89</v>
      </c>
      <c r="B32" s="51">
        <v>459461.3</v>
      </c>
      <c r="C32" s="37">
        <v>87423</v>
      </c>
      <c r="D32" s="37">
        <f t="shared" si="1"/>
        <v>19.027282602473811</v>
      </c>
    </row>
    <row r="33" spans="1:4" ht="96.75" customHeight="1" x14ac:dyDescent="0.25">
      <c r="A33" s="40" t="s">
        <v>90</v>
      </c>
      <c r="B33" s="51">
        <v>719.8</v>
      </c>
      <c r="C33" s="51">
        <v>0</v>
      </c>
      <c r="D33" s="37">
        <f t="shared" si="1"/>
        <v>0</v>
      </c>
    </row>
    <row r="34" spans="1:4" ht="96.75" customHeight="1" x14ac:dyDescent="0.25">
      <c r="A34" s="14" t="s">
        <v>91</v>
      </c>
      <c r="B34" s="51">
        <v>0</v>
      </c>
      <c r="C34" s="51">
        <v>1</v>
      </c>
      <c r="D34" s="37" t="s">
        <v>127</v>
      </c>
    </row>
    <row r="35" spans="1:4" ht="54" customHeight="1" x14ac:dyDescent="0.25">
      <c r="A35" s="14" t="s">
        <v>92</v>
      </c>
      <c r="B35" s="51">
        <v>199535.8</v>
      </c>
      <c r="C35" s="51">
        <v>7819.7</v>
      </c>
      <c r="D35" s="37">
        <f t="shared" ref="D35:D40" si="2">C35/B35*100</f>
        <v>3.9189458733720968</v>
      </c>
    </row>
    <row r="36" spans="1:4" ht="33.75" customHeight="1" x14ac:dyDescent="0.25">
      <c r="A36" s="13" t="s">
        <v>93</v>
      </c>
      <c r="B36" s="51">
        <v>1300</v>
      </c>
      <c r="C36" s="51">
        <v>0</v>
      </c>
      <c r="D36" s="37">
        <f t="shared" si="2"/>
        <v>0</v>
      </c>
    </row>
    <row r="37" spans="1:4" ht="95.25" thickBot="1" x14ac:dyDescent="0.3">
      <c r="A37" s="15" t="s">
        <v>94</v>
      </c>
      <c r="B37" s="56">
        <v>91750.3</v>
      </c>
      <c r="C37" s="56">
        <v>6059</v>
      </c>
      <c r="D37" s="53">
        <f t="shared" si="2"/>
        <v>6.6037931211124095</v>
      </c>
    </row>
    <row r="38" spans="1:4" ht="42.75" customHeight="1" x14ac:dyDescent="0.25">
      <c r="A38" s="42" t="s">
        <v>95</v>
      </c>
      <c r="B38" s="52">
        <f>B39</f>
        <v>5238.3</v>
      </c>
      <c r="C38" s="55">
        <f>C39</f>
        <v>6347.7</v>
      </c>
      <c r="D38" s="55">
        <f t="shared" si="2"/>
        <v>121.17862665368536</v>
      </c>
    </row>
    <row r="39" spans="1:4" ht="29.25" customHeight="1" x14ac:dyDescent="0.25">
      <c r="A39" s="40" t="s">
        <v>96</v>
      </c>
      <c r="B39" s="51">
        <f>B40+B41+B42+B43</f>
        <v>5238.3</v>
      </c>
      <c r="C39" s="51">
        <f>C40+C41+C42+C43</f>
        <v>6347.7</v>
      </c>
      <c r="D39" s="37">
        <f t="shared" si="2"/>
        <v>121.17862665368536</v>
      </c>
    </row>
    <row r="40" spans="1:4" ht="43.5" customHeight="1" x14ac:dyDescent="0.25">
      <c r="A40" s="40" t="s">
        <v>97</v>
      </c>
      <c r="B40" s="51">
        <v>568.5</v>
      </c>
      <c r="C40" s="37">
        <v>448.7</v>
      </c>
      <c r="D40" s="37">
        <f t="shared" si="2"/>
        <v>78.927000879507474</v>
      </c>
    </row>
    <row r="41" spans="1:4" ht="36.75" customHeight="1" x14ac:dyDescent="0.25">
      <c r="A41" s="40" t="s">
        <v>98</v>
      </c>
      <c r="B41" s="51">
        <v>0</v>
      </c>
      <c r="C41" s="37">
        <v>48.4</v>
      </c>
      <c r="D41" s="37" t="s">
        <v>127</v>
      </c>
    </row>
    <row r="42" spans="1:4" ht="38.25" customHeight="1" x14ac:dyDescent="0.25">
      <c r="A42" s="40" t="s">
        <v>99</v>
      </c>
      <c r="B42" s="51">
        <v>1598</v>
      </c>
      <c r="C42" s="37">
        <v>1116.3</v>
      </c>
      <c r="D42" s="37">
        <f t="shared" ref="D42:D48" si="3">C42/B42*100</f>
        <v>69.85607008760951</v>
      </c>
    </row>
    <row r="43" spans="1:4" ht="27.75" customHeight="1" thickBot="1" x14ac:dyDescent="0.3">
      <c r="A43" s="54" t="s">
        <v>100</v>
      </c>
      <c r="B43" s="50">
        <v>3071.8</v>
      </c>
      <c r="C43" s="53">
        <v>4734.3</v>
      </c>
      <c r="D43" s="53">
        <f t="shared" si="3"/>
        <v>154.12136206784294</v>
      </c>
    </row>
    <row r="44" spans="1:4" ht="43.5" customHeight="1" thickBot="1" x14ac:dyDescent="0.3">
      <c r="A44" s="48" t="s">
        <v>101</v>
      </c>
      <c r="B44" s="47">
        <v>1023.4</v>
      </c>
      <c r="C44" s="47">
        <v>24.9</v>
      </c>
      <c r="D44" s="46">
        <f t="shared" si="3"/>
        <v>2.4330662497557163</v>
      </c>
    </row>
    <row r="45" spans="1:4" ht="39" customHeight="1" x14ac:dyDescent="0.25">
      <c r="A45" s="42" t="s">
        <v>102</v>
      </c>
      <c r="B45" s="52">
        <f>B46+B47</f>
        <v>213325.9</v>
      </c>
      <c r="C45" s="52">
        <f>C46+C47</f>
        <v>14003.8</v>
      </c>
      <c r="D45" s="41">
        <f t="shared" si="3"/>
        <v>6.5645099821446893</v>
      </c>
    </row>
    <row r="46" spans="1:4" ht="102" customHeight="1" x14ac:dyDescent="0.25">
      <c r="A46" s="13" t="s">
        <v>103</v>
      </c>
      <c r="B46" s="51">
        <v>212325.9</v>
      </c>
      <c r="C46" s="51">
        <v>13957</v>
      </c>
      <c r="D46" s="37">
        <f t="shared" si="3"/>
        <v>6.5733855361027551</v>
      </c>
    </row>
    <row r="47" spans="1:4" ht="66.75" customHeight="1" thickBot="1" x14ac:dyDescent="0.3">
      <c r="A47" s="16" t="s">
        <v>104</v>
      </c>
      <c r="B47" s="50">
        <v>1000</v>
      </c>
      <c r="C47" s="50">
        <v>46.8</v>
      </c>
      <c r="D47" s="49">
        <f t="shared" si="3"/>
        <v>4.68</v>
      </c>
    </row>
    <row r="48" spans="1:4" ht="30.75" customHeight="1" thickBot="1" x14ac:dyDescent="0.3">
      <c r="A48" s="48" t="s">
        <v>105</v>
      </c>
      <c r="B48" s="47">
        <v>231978.5</v>
      </c>
      <c r="C48" s="47">
        <v>8213.7000000000007</v>
      </c>
      <c r="D48" s="46">
        <f t="shared" si="3"/>
        <v>3.5407160577381096</v>
      </c>
    </row>
    <row r="49" spans="1:4" ht="30.75" customHeight="1" thickBot="1" x14ac:dyDescent="0.3">
      <c r="A49" s="48" t="s">
        <v>106</v>
      </c>
      <c r="B49" s="47">
        <v>0</v>
      </c>
      <c r="C49" s="47">
        <v>465.1</v>
      </c>
      <c r="D49" s="46" t="s">
        <v>127</v>
      </c>
    </row>
    <row r="50" spans="1:4" ht="28.5" customHeight="1" x14ac:dyDescent="0.25">
      <c r="A50" s="45" t="s">
        <v>107</v>
      </c>
      <c r="B50" s="44">
        <f>B51+B59+B60+B61+B62+B63</f>
        <v>9737931.2000000011</v>
      </c>
      <c r="C50" s="44">
        <f>C51+C59+C60+C61+C62+C63</f>
        <v>254380.2</v>
      </c>
      <c r="D50" s="43">
        <f>C50/B50*100</f>
        <v>2.6122612162221888</v>
      </c>
    </row>
    <row r="51" spans="1:4" ht="47.25" customHeight="1" x14ac:dyDescent="0.25">
      <c r="A51" s="42" t="s">
        <v>108</v>
      </c>
      <c r="B51" s="41">
        <f>B52+B57+B58</f>
        <v>9737931.2000000011</v>
      </c>
      <c r="C51" s="41">
        <f>C52+C57+C58</f>
        <v>263528.3</v>
      </c>
      <c r="D51" s="41">
        <f>C51/B51*100</f>
        <v>2.7062041678832149</v>
      </c>
    </row>
    <row r="52" spans="1:4" ht="36" customHeight="1" x14ac:dyDescent="0.25">
      <c r="A52" s="40" t="s">
        <v>109</v>
      </c>
      <c r="B52" s="37">
        <f>B55+B56+B53+B54</f>
        <v>4142499</v>
      </c>
      <c r="C52" s="37">
        <f>C55+C56+C53+C54</f>
        <v>18747.3</v>
      </c>
      <c r="D52" s="37">
        <f>C52/B52*100</f>
        <v>0.45256015752810075</v>
      </c>
    </row>
    <row r="53" spans="1:4" ht="36" customHeight="1" x14ac:dyDescent="0.25">
      <c r="A53" s="40" t="s">
        <v>110</v>
      </c>
      <c r="B53" s="37">
        <v>0</v>
      </c>
      <c r="C53" s="37">
        <v>0</v>
      </c>
      <c r="D53" s="37" t="s">
        <v>127</v>
      </c>
    </row>
    <row r="54" spans="1:4" ht="47.25" customHeight="1" x14ac:dyDescent="0.25">
      <c r="A54" s="40" t="s">
        <v>111</v>
      </c>
      <c r="B54" s="37">
        <v>0</v>
      </c>
      <c r="C54" s="37">
        <v>0</v>
      </c>
      <c r="D54" s="37" t="s">
        <v>127</v>
      </c>
    </row>
    <row r="55" spans="1:4" ht="36" customHeight="1" x14ac:dyDescent="0.25">
      <c r="A55" s="40" t="s">
        <v>112</v>
      </c>
      <c r="B55" s="37">
        <v>0</v>
      </c>
      <c r="C55" s="37">
        <v>0</v>
      </c>
      <c r="D55" s="37" t="s">
        <v>127</v>
      </c>
    </row>
    <row r="56" spans="1:4" ht="36" customHeight="1" x14ac:dyDescent="0.25">
      <c r="A56" s="40" t="s">
        <v>113</v>
      </c>
      <c r="B56" s="37">
        <v>4142499</v>
      </c>
      <c r="C56" s="37">
        <v>18747.3</v>
      </c>
      <c r="D56" s="37">
        <f>C56/B56*100</f>
        <v>0.45256015752810075</v>
      </c>
    </row>
    <row r="57" spans="1:4" ht="35.25" customHeight="1" x14ac:dyDescent="0.25">
      <c r="A57" s="40" t="s">
        <v>114</v>
      </c>
      <c r="B57" s="37">
        <v>5595423.7999999998</v>
      </c>
      <c r="C57" s="37">
        <v>244781</v>
      </c>
      <c r="D57" s="37">
        <f>C57/B57*100</f>
        <v>4.3746641675291871</v>
      </c>
    </row>
    <row r="58" spans="1:4" ht="28.5" customHeight="1" x14ac:dyDescent="0.25">
      <c r="A58" s="40" t="s">
        <v>115</v>
      </c>
      <c r="B58" s="37">
        <v>8.4</v>
      </c>
      <c r="C58" s="37">
        <v>0</v>
      </c>
      <c r="D58" s="37">
        <f>C58/B58*100</f>
        <v>0</v>
      </c>
    </row>
    <row r="59" spans="1:4" ht="33" customHeight="1" x14ac:dyDescent="0.25">
      <c r="A59" s="40" t="s">
        <v>116</v>
      </c>
      <c r="B59" s="37">
        <v>0</v>
      </c>
      <c r="C59" s="37">
        <v>0</v>
      </c>
      <c r="D59" s="37" t="s">
        <v>126</v>
      </c>
    </row>
    <row r="60" spans="1:4" ht="33" customHeight="1" x14ac:dyDescent="0.25">
      <c r="A60" s="40" t="s">
        <v>117</v>
      </c>
      <c r="B60" s="37">
        <v>0</v>
      </c>
      <c r="C60" s="37">
        <v>0</v>
      </c>
      <c r="D60" s="37" t="s">
        <v>126</v>
      </c>
    </row>
    <row r="61" spans="1:4" ht="33" customHeight="1" x14ac:dyDescent="0.25">
      <c r="A61" s="40" t="s">
        <v>118</v>
      </c>
      <c r="B61" s="37">
        <v>0</v>
      </c>
      <c r="C61" s="37">
        <v>0</v>
      </c>
      <c r="D61" s="37" t="s">
        <v>126</v>
      </c>
    </row>
    <row r="62" spans="1:4" ht="47.25" customHeight="1" x14ac:dyDescent="0.25">
      <c r="A62" s="40" t="s">
        <v>119</v>
      </c>
      <c r="B62" s="37">
        <v>0</v>
      </c>
      <c r="C62" s="37">
        <v>542.20000000000005</v>
      </c>
      <c r="D62" s="37" t="s">
        <v>126</v>
      </c>
    </row>
    <row r="63" spans="1:4" ht="48" customHeight="1" thickBot="1" x14ac:dyDescent="0.3">
      <c r="A63" s="39" t="s">
        <v>120</v>
      </c>
      <c r="B63" s="38">
        <v>0</v>
      </c>
      <c r="C63" s="38">
        <v>-9690.2999999999993</v>
      </c>
      <c r="D63" s="37" t="s">
        <v>126</v>
      </c>
    </row>
    <row r="64" spans="1:4" ht="26.25" customHeight="1" thickBot="1" x14ac:dyDescent="0.3">
      <c r="A64" s="36" t="s">
        <v>121</v>
      </c>
      <c r="B64" s="35">
        <f>B14+B50</f>
        <v>16119912.400000002</v>
      </c>
      <c r="C64" s="34">
        <f>C14+C50</f>
        <v>648211.19999999995</v>
      </c>
      <c r="D64" s="34">
        <f>C64/B64*100</f>
        <v>4.0211831424096314</v>
      </c>
    </row>
    <row r="66" spans="2:2" x14ac:dyDescent="0.25">
      <c r="B66" s="33"/>
    </row>
  </sheetData>
  <mergeCells count="8">
    <mergeCell ref="A5:D5"/>
    <mergeCell ref="A6:D6"/>
    <mergeCell ref="A12:A13"/>
    <mergeCell ref="D12:D13"/>
    <mergeCell ref="C1:D1"/>
    <mergeCell ref="C2:D2"/>
    <mergeCell ref="C3:D3"/>
    <mergeCell ref="A11:D11"/>
  </mergeCells>
  <pageMargins left="0.39370078740157483" right="0.23622047244094491" top="0.39370078740157483" bottom="0.39370078740157483" header="0.39370078740157483" footer="0.31496062992125984"/>
  <pageSetup paperSize="9" scale="90" fitToHeight="0" orientation="portrait" r:id="rId1"/>
  <headerFooter alignWithMargins="0">
    <oddHeader>&amp;CСтраница &amp;P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G56"/>
  <sheetViews>
    <sheetView showGridLines="0" view="pageBreakPreview" topLeftCell="A40" zoomScaleNormal="100" zoomScaleSheetLayoutView="100" workbookViewId="0">
      <selection activeCell="D62" sqref="D62"/>
    </sheetView>
  </sheetViews>
  <sheetFormatPr defaultColWidth="8.85546875" defaultRowHeight="15" x14ac:dyDescent="0.25"/>
  <cols>
    <col min="1" max="1" width="8.7109375" style="1" customWidth="1"/>
    <col min="2" max="2" width="12" style="1" customWidth="1"/>
    <col min="3" max="3" width="59.42578125" style="1" customWidth="1"/>
    <col min="4" max="4" width="16.140625" style="1" customWidth="1"/>
    <col min="5" max="5" width="15.85546875" style="1" customWidth="1"/>
    <col min="6" max="6" width="13.7109375" style="1" customWidth="1"/>
    <col min="7" max="16384" width="8.85546875" style="1"/>
  </cols>
  <sheetData>
    <row r="2" spans="1:7" x14ac:dyDescent="0.25">
      <c r="A2" s="100" t="s">
        <v>69</v>
      </c>
      <c r="B2" s="100"/>
      <c r="C2" s="100"/>
      <c r="D2" s="100"/>
      <c r="E2" s="100"/>
      <c r="F2" s="100"/>
    </row>
    <row r="3" spans="1:7" x14ac:dyDescent="0.25">
      <c r="A3" s="100" t="s">
        <v>125</v>
      </c>
      <c r="B3" s="100"/>
      <c r="C3" s="100"/>
      <c r="D3" s="100"/>
      <c r="E3" s="100"/>
      <c r="F3" s="100"/>
    </row>
    <row r="4" spans="1:7" x14ac:dyDescent="0.25">
      <c r="F4" s="7" t="s">
        <v>62</v>
      </c>
    </row>
    <row r="5" spans="1:7" ht="38.25" customHeight="1" x14ac:dyDescent="0.25">
      <c r="A5" s="99" t="s">
        <v>59</v>
      </c>
      <c r="B5" s="99" t="s">
        <v>58</v>
      </c>
      <c r="C5" s="99" t="s">
        <v>60</v>
      </c>
      <c r="D5" s="8" t="s">
        <v>63</v>
      </c>
      <c r="E5" s="71" t="s">
        <v>64</v>
      </c>
      <c r="F5" s="98" t="s">
        <v>65</v>
      </c>
    </row>
    <row r="6" spans="1:7" ht="20.25" customHeight="1" x14ac:dyDescent="0.25">
      <c r="A6" s="99"/>
      <c r="B6" s="99"/>
      <c r="C6" s="99"/>
      <c r="D6" s="8" t="s">
        <v>66</v>
      </c>
      <c r="E6" s="71" t="s">
        <v>67</v>
      </c>
      <c r="F6" s="98"/>
    </row>
    <row r="7" spans="1:7" ht="9.75" customHeight="1" thickBot="1" x14ac:dyDescent="0.3">
      <c r="A7" s="18">
        <v>1</v>
      </c>
      <c r="B7" s="18">
        <v>2</v>
      </c>
      <c r="C7" s="18">
        <v>3</v>
      </c>
      <c r="D7" s="19">
        <v>4</v>
      </c>
      <c r="E7" s="19">
        <v>5</v>
      </c>
      <c r="F7" s="19">
        <v>6</v>
      </c>
    </row>
    <row r="8" spans="1:7" ht="15.75" x14ac:dyDescent="0.25">
      <c r="A8" s="3" t="s">
        <v>2</v>
      </c>
      <c r="B8" s="3" t="s">
        <v>2</v>
      </c>
      <c r="C8" s="6" t="s">
        <v>68</v>
      </c>
      <c r="D8" s="27">
        <f>D9+D19+D24+D29+D34+D39+D42+D48+D52+D54</f>
        <v>17659618.199999999</v>
      </c>
      <c r="E8" s="27">
        <f>E9+E19+E24+E29+E34+E39+E42+E48+E52+E54</f>
        <v>316292.06299999997</v>
      </c>
      <c r="F8" s="74">
        <f>E8/D8</f>
        <v>1.7910470057614269E-2</v>
      </c>
      <c r="G8" s="72"/>
    </row>
    <row r="9" spans="1:7" s="5" customFormat="1" ht="24" customHeight="1" thickBot="1" x14ac:dyDescent="0.3">
      <c r="A9" s="3" t="s">
        <v>0</v>
      </c>
      <c r="B9" s="3" t="s">
        <v>4</v>
      </c>
      <c r="C9" s="2" t="s">
        <v>57</v>
      </c>
      <c r="D9" s="21">
        <f>SUM(D10:D16)</f>
        <v>2163878.7999999998</v>
      </c>
      <c r="E9" s="21">
        <f>SUM(E10:E16)</f>
        <v>36647.642</v>
      </c>
      <c r="F9" s="74">
        <f t="shared" ref="F9:F55" si="0">E9/D9</f>
        <v>1.6936088102531437E-2</v>
      </c>
      <c r="G9" s="73"/>
    </row>
    <row r="10" spans="1:7" s="5" customFormat="1" ht="36.75" customHeight="1" x14ac:dyDescent="0.25">
      <c r="A10" s="4" t="s">
        <v>0</v>
      </c>
      <c r="B10" s="4" t="s">
        <v>6</v>
      </c>
      <c r="C10" s="75" t="s">
        <v>56</v>
      </c>
      <c r="D10" s="20">
        <v>2633.1</v>
      </c>
      <c r="E10" s="20">
        <v>0</v>
      </c>
      <c r="F10" s="29">
        <f t="shared" si="0"/>
        <v>0</v>
      </c>
    </row>
    <row r="11" spans="1:7" s="5" customFormat="1" ht="48" customHeight="1" x14ac:dyDescent="0.25">
      <c r="A11" s="4" t="s">
        <v>0</v>
      </c>
      <c r="B11" s="4" t="s">
        <v>22</v>
      </c>
      <c r="C11" s="75" t="s">
        <v>55</v>
      </c>
      <c r="D11" s="20">
        <v>58760.4</v>
      </c>
      <c r="E11" s="20">
        <v>1469.4090000000001</v>
      </c>
      <c r="F11" s="29">
        <f t="shared" si="0"/>
        <v>2.5006790287336371E-2</v>
      </c>
    </row>
    <row r="12" spans="1:7" s="5" customFormat="1" ht="51.75" customHeight="1" x14ac:dyDescent="0.25">
      <c r="A12" s="4" t="s">
        <v>0</v>
      </c>
      <c r="B12" s="4" t="s">
        <v>20</v>
      </c>
      <c r="C12" s="75" t="s">
        <v>54</v>
      </c>
      <c r="D12" s="20">
        <v>356031.9</v>
      </c>
      <c r="E12" s="20">
        <v>7014.8280000000004</v>
      </c>
      <c r="F12" s="29">
        <f t="shared" si="0"/>
        <v>1.9702807529325322E-2</v>
      </c>
    </row>
    <row r="13" spans="1:7" s="5" customFormat="1" ht="35.25" customHeight="1" x14ac:dyDescent="0.25">
      <c r="A13" s="4" t="s">
        <v>0</v>
      </c>
      <c r="B13" s="4" t="s">
        <v>10</v>
      </c>
      <c r="C13" s="75" t="s">
        <v>50</v>
      </c>
      <c r="D13" s="20">
        <v>97.3</v>
      </c>
      <c r="E13" s="20">
        <v>0</v>
      </c>
      <c r="F13" s="29">
        <f t="shared" si="0"/>
        <v>0</v>
      </c>
    </row>
    <row r="14" spans="1:7" s="5" customFormat="1" ht="47.25" x14ac:dyDescent="0.25">
      <c r="A14" s="4" t="s">
        <v>0</v>
      </c>
      <c r="B14" s="4" t="s">
        <v>17</v>
      </c>
      <c r="C14" s="75" t="s">
        <v>53</v>
      </c>
      <c r="D14" s="20">
        <v>50508.3</v>
      </c>
      <c r="E14" s="20">
        <v>3554.355</v>
      </c>
      <c r="F14" s="29">
        <f t="shared" si="0"/>
        <v>7.0371701284739338E-2</v>
      </c>
    </row>
    <row r="15" spans="1:7" s="5" customFormat="1" ht="15.75" x14ac:dyDescent="0.25">
      <c r="A15" s="4" t="s">
        <v>0</v>
      </c>
      <c r="B15" s="4" t="s">
        <v>11</v>
      </c>
      <c r="C15" s="75" t="s">
        <v>52</v>
      </c>
      <c r="D15" s="20">
        <v>40000</v>
      </c>
      <c r="E15" s="20">
        <v>0</v>
      </c>
      <c r="F15" s="29">
        <f t="shared" si="0"/>
        <v>0</v>
      </c>
    </row>
    <row r="16" spans="1:7" s="5" customFormat="1" ht="15.75" x14ac:dyDescent="0.25">
      <c r="A16" s="4" t="s">
        <v>0</v>
      </c>
      <c r="B16" s="4" t="s">
        <v>1</v>
      </c>
      <c r="C16" s="75" t="s">
        <v>51</v>
      </c>
      <c r="D16" s="20">
        <v>1655847.8</v>
      </c>
      <c r="E16" s="20">
        <v>24609.05</v>
      </c>
      <c r="F16" s="29">
        <f t="shared" si="0"/>
        <v>1.4861903370587562E-2</v>
      </c>
    </row>
    <row r="17" spans="1:6" s="5" customFormat="1" ht="15.75" x14ac:dyDescent="0.25">
      <c r="A17" s="4"/>
      <c r="B17" s="4"/>
      <c r="C17" s="75" t="s">
        <v>122</v>
      </c>
      <c r="D17" s="20"/>
      <c r="E17" s="20"/>
      <c r="F17" s="29"/>
    </row>
    <row r="18" spans="1:6" s="5" customFormat="1" ht="77.25" customHeight="1" x14ac:dyDescent="0.25">
      <c r="A18" s="66" t="s">
        <v>0</v>
      </c>
      <c r="B18" s="66" t="s">
        <v>1</v>
      </c>
      <c r="C18" s="76" t="s">
        <v>61</v>
      </c>
      <c r="D18" s="28">
        <v>782945.5</v>
      </c>
      <c r="E18" s="28">
        <f>11088.859+5517.1</f>
        <v>16605.959000000003</v>
      </c>
      <c r="F18" s="67">
        <f t="shared" si="0"/>
        <v>2.120959760289829E-2</v>
      </c>
    </row>
    <row r="19" spans="1:6" s="5" customFormat="1" ht="31.5" x14ac:dyDescent="0.25">
      <c r="A19" s="3" t="s">
        <v>22</v>
      </c>
      <c r="B19" s="3" t="s">
        <v>4</v>
      </c>
      <c r="C19" s="77" t="s">
        <v>49</v>
      </c>
      <c r="D19" s="21">
        <f>D20</f>
        <v>269226.8</v>
      </c>
      <c r="E19" s="21">
        <f>E20</f>
        <v>3372.9639999999999</v>
      </c>
      <c r="F19" s="29">
        <f t="shared" si="0"/>
        <v>1.2528336703478258E-2</v>
      </c>
    </row>
    <row r="20" spans="1:6" s="5" customFormat="1" ht="38.25" customHeight="1" x14ac:dyDescent="0.25">
      <c r="A20" s="4" t="s">
        <v>22</v>
      </c>
      <c r="B20" s="4" t="s">
        <v>31</v>
      </c>
      <c r="C20" s="80" t="s">
        <v>124</v>
      </c>
      <c r="D20" s="20">
        <v>269226.8</v>
      </c>
      <c r="E20" s="20">
        <v>3372.9639999999999</v>
      </c>
      <c r="F20" s="29">
        <f t="shared" si="0"/>
        <v>1.2528336703478258E-2</v>
      </c>
    </row>
    <row r="21" spans="1:6" s="5" customFormat="1" ht="15.75" x14ac:dyDescent="0.25">
      <c r="A21" s="4"/>
      <c r="B21" s="4"/>
      <c r="C21" s="80" t="s">
        <v>122</v>
      </c>
      <c r="D21" s="20"/>
      <c r="E21" s="20"/>
      <c r="F21" s="29"/>
    </row>
    <row r="22" spans="1:6" s="5" customFormat="1" ht="31.5" x14ac:dyDescent="0.25">
      <c r="A22" s="66" t="s">
        <v>22</v>
      </c>
      <c r="B22" s="66" t="s">
        <v>31</v>
      </c>
      <c r="C22" s="81" t="s">
        <v>48</v>
      </c>
      <c r="D22" s="68">
        <v>262186.8</v>
      </c>
      <c r="E22" s="68">
        <v>3372.9639999999999</v>
      </c>
      <c r="F22" s="69">
        <f t="shared" si="0"/>
        <v>1.2864736134694806E-2</v>
      </c>
    </row>
    <row r="23" spans="1:6" s="5" customFormat="1" ht="47.25" x14ac:dyDescent="0.25">
      <c r="A23" s="66" t="s">
        <v>22</v>
      </c>
      <c r="B23" s="66" t="s">
        <v>31</v>
      </c>
      <c r="C23" s="81" t="s">
        <v>12</v>
      </c>
      <c r="D23" s="68">
        <v>7040</v>
      </c>
      <c r="E23" s="68">
        <v>0</v>
      </c>
      <c r="F23" s="69">
        <f t="shared" si="0"/>
        <v>0</v>
      </c>
    </row>
    <row r="24" spans="1:6" s="5" customFormat="1" ht="15.75" x14ac:dyDescent="0.25">
      <c r="A24" s="3" t="s">
        <v>20</v>
      </c>
      <c r="B24" s="3" t="s">
        <v>4</v>
      </c>
      <c r="C24" s="77" t="s">
        <v>47</v>
      </c>
      <c r="D24" s="21">
        <f>D25+D26+D27+D28</f>
        <v>2208284.1</v>
      </c>
      <c r="E24" s="21">
        <f>E25+E26+E27+E28</f>
        <v>5930</v>
      </c>
      <c r="F24" s="74">
        <f t="shared" si="0"/>
        <v>2.6853428868142465E-3</v>
      </c>
    </row>
    <row r="25" spans="1:6" s="5" customFormat="1" ht="15.75" x14ac:dyDescent="0.25">
      <c r="A25" s="4" t="s">
        <v>20</v>
      </c>
      <c r="B25" s="4" t="s">
        <v>10</v>
      </c>
      <c r="C25" s="75" t="s">
        <v>46</v>
      </c>
      <c r="D25" s="20">
        <v>487.9</v>
      </c>
      <c r="E25" s="20">
        <v>0</v>
      </c>
      <c r="F25" s="29">
        <f t="shared" si="0"/>
        <v>0</v>
      </c>
    </row>
    <row r="26" spans="1:6" s="5" customFormat="1" ht="15.75" x14ac:dyDescent="0.25">
      <c r="A26" s="4" t="s">
        <v>20</v>
      </c>
      <c r="B26" s="4" t="s">
        <v>27</v>
      </c>
      <c r="C26" s="75" t="s">
        <v>45</v>
      </c>
      <c r="D26" s="20">
        <v>708973.4</v>
      </c>
      <c r="E26" s="20">
        <v>0</v>
      </c>
      <c r="F26" s="29">
        <f t="shared" si="0"/>
        <v>0</v>
      </c>
    </row>
    <row r="27" spans="1:6" s="5" customFormat="1" ht="15.75" x14ac:dyDescent="0.25">
      <c r="A27" s="4" t="s">
        <v>20</v>
      </c>
      <c r="B27" s="4" t="s">
        <v>31</v>
      </c>
      <c r="C27" s="75" t="s">
        <v>44</v>
      </c>
      <c r="D27" s="20">
        <v>1482542.8</v>
      </c>
      <c r="E27" s="20">
        <v>0</v>
      </c>
      <c r="F27" s="29">
        <f t="shared" si="0"/>
        <v>0</v>
      </c>
    </row>
    <row r="28" spans="1:6" s="5" customFormat="1" ht="23.25" customHeight="1" x14ac:dyDescent="0.25">
      <c r="A28" s="4" t="s">
        <v>20</v>
      </c>
      <c r="B28" s="4" t="s">
        <v>7</v>
      </c>
      <c r="C28" s="75" t="s">
        <v>43</v>
      </c>
      <c r="D28" s="20">
        <v>16280</v>
      </c>
      <c r="E28" s="20">
        <v>5930</v>
      </c>
      <c r="F28" s="29">
        <f t="shared" si="0"/>
        <v>0.36425061425061422</v>
      </c>
    </row>
    <row r="29" spans="1:6" s="5" customFormat="1" ht="23.25" customHeight="1" x14ac:dyDescent="0.25">
      <c r="A29" s="3" t="s">
        <v>10</v>
      </c>
      <c r="B29" s="3" t="s">
        <v>4</v>
      </c>
      <c r="C29" s="77" t="s">
        <v>42</v>
      </c>
      <c r="D29" s="21">
        <f>D30+D31+D32+D33</f>
        <v>2058408.9</v>
      </c>
      <c r="E29" s="21">
        <f>E30+E31+E32+E33</f>
        <v>12858.973999999998</v>
      </c>
      <c r="F29" s="74">
        <f t="shared" si="0"/>
        <v>6.2470454728406968E-3</v>
      </c>
    </row>
    <row r="30" spans="1:6" s="5" customFormat="1" ht="15.75" x14ac:dyDescent="0.25">
      <c r="A30" s="4" t="s">
        <v>10</v>
      </c>
      <c r="B30" s="4" t="s">
        <v>0</v>
      </c>
      <c r="C30" s="75" t="s">
        <v>41</v>
      </c>
      <c r="D30" s="20">
        <v>1231555.7</v>
      </c>
      <c r="E30" s="20">
        <v>8941.6389999999992</v>
      </c>
      <c r="F30" s="29">
        <f t="shared" si="0"/>
        <v>7.260442219543947E-3</v>
      </c>
    </row>
    <row r="31" spans="1:6" s="5" customFormat="1" ht="15.75" x14ac:dyDescent="0.25">
      <c r="A31" s="4" t="s">
        <v>10</v>
      </c>
      <c r="B31" s="4" t="s">
        <v>6</v>
      </c>
      <c r="C31" s="75" t="s">
        <v>40</v>
      </c>
      <c r="D31" s="20">
        <v>175748.4</v>
      </c>
      <c r="E31" s="20">
        <v>0</v>
      </c>
      <c r="F31" s="29">
        <f t="shared" si="0"/>
        <v>0</v>
      </c>
    </row>
    <row r="32" spans="1:6" s="5" customFormat="1" ht="15.75" x14ac:dyDescent="0.25">
      <c r="A32" s="4" t="s">
        <v>10</v>
      </c>
      <c r="B32" s="4" t="s">
        <v>22</v>
      </c>
      <c r="C32" s="75" t="s">
        <v>39</v>
      </c>
      <c r="D32" s="20">
        <v>242654.7</v>
      </c>
      <c r="E32" s="20">
        <v>9.65</v>
      </c>
      <c r="F32" s="29">
        <f t="shared" si="0"/>
        <v>3.9768444625222588E-5</v>
      </c>
    </row>
    <row r="33" spans="1:6" s="5" customFormat="1" ht="31.5" x14ac:dyDescent="0.25">
      <c r="A33" s="4" t="s">
        <v>10</v>
      </c>
      <c r="B33" s="4" t="s">
        <v>10</v>
      </c>
      <c r="C33" s="75" t="s">
        <v>38</v>
      </c>
      <c r="D33" s="20">
        <v>408450.1</v>
      </c>
      <c r="E33" s="20">
        <v>3907.6849999999999</v>
      </c>
      <c r="F33" s="29">
        <f t="shared" si="0"/>
        <v>9.567105014786385E-3</v>
      </c>
    </row>
    <row r="34" spans="1:6" s="5" customFormat="1" ht="15.75" x14ac:dyDescent="0.25">
      <c r="A34" s="3" t="s">
        <v>32</v>
      </c>
      <c r="B34" s="3" t="s">
        <v>4</v>
      </c>
      <c r="C34" s="77" t="s">
        <v>37</v>
      </c>
      <c r="D34" s="21">
        <f>D35+D36+D37+D38</f>
        <v>9195270.4000000004</v>
      </c>
      <c r="E34" s="21">
        <f>E35+E36+E37+E38</f>
        <v>204384.196</v>
      </c>
      <c r="F34" s="74">
        <f t="shared" si="0"/>
        <v>2.2227100140524415E-2</v>
      </c>
    </row>
    <row r="35" spans="1:6" s="5" customFormat="1" ht="15.75" x14ac:dyDescent="0.25">
      <c r="A35" s="4" t="s">
        <v>32</v>
      </c>
      <c r="B35" s="4" t="s">
        <v>0</v>
      </c>
      <c r="C35" s="75" t="s">
        <v>36</v>
      </c>
      <c r="D35" s="20">
        <v>2963134.4</v>
      </c>
      <c r="E35" s="20">
        <v>64792.67</v>
      </c>
      <c r="F35" s="29">
        <f t="shared" si="0"/>
        <v>2.186626094314183E-2</v>
      </c>
    </row>
    <row r="36" spans="1:6" s="5" customFormat="1" ht="15.75" x14ac:dyDescent="0.25">
      <c r="A36" s="4" t="s">
        <v>32</v>
      </c>
      <c r="B36" s="4" t="s">
        <v>6</v>
      </c>
      <c r="C36" s="75" t="s">
        <v>35</v>
      </c>
      <c r="D36" s="20">
        <v>5425050.0999999996</v>
      </c>
      <c r="E36" s="20">
        <v>130336.276</v>
      </c>
      <c r="F36" s="29">
        <f t="shared" si="0"/>
        <v>2.4024898129512206E-2</v>
      </c>
    </row>
    <row r="37" spans="1:6" s="5" customFormat="1" ht="15.75" x14ac:dyDescent="0.25">
      <c r="A37" s="4" t="s">
        <v>32</v>
      </c>
      <c r="B37" s="4" t="s">
        <v>32</v>
      </c>
      <c r="C37" s="75" t="s">
        <v>34</v>
      </c>
      <c r="D37" s="20">
        <v>260666.6</v>
      </c>
      <c r="E37" s="20">
        <v>830.08699999999999</v>
      </c>
      <c r="F37" s="29">
        <f t="shared" si="0"/>
        <v>3.1844777965416358E-3</v>
      </c>
    </row>
    <row r="38" spans="1:6" s="5" customFormat="1" ht="15.75" x14ac:dyDescent="0.25">
      <c r="A38" s="4" t="s">
        <v>32</v>
      </c>
      <c r="B38" s="4" t="s">
        <v>31</v>
      </c>
      <c r="C38" s="75" t="s">
        <v>33</v>
      </c>
      <c r="D38" s="20">
        <v>546419.30000000005</v>
      </c>
      <c r="E38" s="20">
        <v>8425.1630000000005</v>
      </c>
      <c r="F38" s="29">
        <f t="shared" si="0"/>
        <v>1.541886057099374E-2</v>
      </c>
    </row>
    <row r="39" spans="1:6" s="5" customFormat="1" ht="15.75" x14ac:dyDescent="0.25">
      <c r="A39" s="3" t="s">
        <v>27</v>
      </c>
      <c r="B39" s="3" t="s">
        <v>4</v>
      </c>
      <c r="C39" s="77" t="s">
        <v>30</v>
      </c>
      <c r="D39" s="21">
        <f>D40+D41</f>
        <v>509627.89999999997</v>
      </c>
      <c r="E39" s="21">
        <f>E40+E41</f>
        <v>16073.361000000001</v>
      </c>
      <c r="F39" s="74">
        <f t="shared" si="0"/>
        <v>3.1539405515278895E-2</v>
      </c>
    </row>
    <row r="40" spans="1:6" s="5" customFormat="1" ht="15.75" x14ac:dyDescent="0.25">
      <c r="A40" s="4" t="s">
        <v>27</v>
      </c>
      <c r="B40" s="4" t="s">
        <v>0</v>
      </c>
      <c r="C40" s="75" t="s">
        <v>29</v>
      </c>
      <c r="D40" s="20">
        <v>459242.3</v>
      </c>
      <c r="E40" s="20">
        <v>14489.843000000001</v>
      </c>
      <c r="F40" s="29">
        <f t="shared" si="0"/>
        <v>3.1551629717036088E-2</v>
      </c>
    </row>
    <row r="41" spans="1:6" s="5" customFormat="1" ht="24" customHeight="1" x14ac:dyDescent="0.25">
      <c r="A41" s="4" t="s">
        <v>27</v>
      </c>
      <c r="B41" s="4" t="s">
        <v>20</v>
      </c>
      <c r="C41" s="75" t="s">
        <v>28</v>
      </c>
      <c r="D41" s="20">
        <v>50385.599999999999</v>
      </c>
      <c r="E41" s="20">
        <v>1583.518</v>
      </c>
      <c r="F41" s="29">
        <f t="shared" si="0"/>
        <v>3.142798736146836E-2</v>
      </c>
    </row>
    <row r="42" spans="1:6" s="5" customFormat="1" ht="15.75" x14ac:dyDescent="0.25">
      <c r="A42" s="3" t="s">
        <v>18</v>
      </c>
      <c r="B42" s="3" t="s">
        <v>4</v>
      </c>
      <c r="C42" s="77" t="s">
        <v>26</v>
      </c>
      <c r="D42" s="21">
        <f>D43+D44+D45+D46+D47</f>
        <v>737009.3</v>
      </c>
      <c r="E42" s="21">
        <f>E43+E44+E45+E46+E47</f>
        <v>22540.57</v>
      </c>
      <c r="F42" s="74">
        <f t="shared" si="0"/>
        <v>3.0583833881065E-2</v>
      </c>
    </row>
    <row r="43" spans="1:6" s="5" customFormat="1" ht="15.75" x14ac:dyDescent="0.25">
      <c r="A43" s="4" t="s">
        <v>18</v>
      </c>
      <c r="B43" s="4" t="s">
        <v>0</v>
      </c>
      <c r="C43" s="75" t="s">
        <v>25</v>
      </c>
      <c r="D43" s="20">
        <v>13479.7</v>
      </c>
      <c r="E43" s="20">
        <v>1165.0650000000001</v>
      </c>
      <c r="F43" s="29">
        <f t="shared" si="0"/>
        <v>8.6431077842978696E-2</v>
      </c>
    </row>
    <row r="44" spans="1:6" s="5" customFormat="1" ht="15.75" x14ac:dyDescent="0.25">
      <c r="A44" s="4" t="s">
        <v>18</v>
      </c>
      <c r="B44" s="4" t="s">
        <v>6</v>
      </c>
      <c r="C44" s="75" t="s">
        <v>24</v>
      </c>
      <c r="D44" s="20">
        <v>352200.3</v>
      </c>
      <c r="E44" s="20">
        <v>14473.365</v>
      </c>
      <c r="F44" s="29">
        <f t="shared" si="0"/>
        <v>4.1094130243500643E-2</v>
      </c>
    </row>
    <row r="45" spans="1:6" s="5" customFormat="1" ht="15.75" x14ac:dyDescent="0.25">
      <c r="A45" s="4" t="s">
        <v>18</v>
      </c>
      <c r="B45" s="4" t="s">
        <v>22</v>
      </c>
      <c r="C45" s="75" t="s">
        <v>23</v>
      </c>
      <c r="D45" s="20">
        <v>136602.79999999999</v>
      </c>
      <c r="E45" s="20">
        <v>3937.125</v>
      </c>
      <c r="F45" s="29">
        <f t="shared" si="0"/>
        <v>2.8821700580075958E-2</v>
      </c>
    </row>
    <row r="46" spans="1:6" s="5" customFormat="1" ht="15.75" x14ac:dyDescent="0.25">
      <c r="A46" s="4" t="s">
        <v>18</v>
      </c>
      <c r="B46" s="4" t="s">
        <v>20</v>
      </c>
      <c r="C46" s="75" t="s">
        <v>21</v>
      </c>
      <c r="D46" s="20">
        <v>101186.3</v>
      </c>
      <c r="E46" s="20">
        <v>0</v>
      </c>
      <c r="F46" s="29">
        <f t="shared" si="0"/>
        <v>0</v>
      </c>
    </row>
    <row r="47" spans="1:6" s="5" customFormat="1" ht="15.75" x14ac:dyDescent="0.25">
      <c r="A47" s="4" t="s">
        <v>18</v>
      </c>
      <c r="B47" s="4" t="s">
        <v>17</v>
      </c>
      <c r="C47" s="75" t="s">
        <v>19</v>
      </c>
      <c r="D47" s="20">
        <v>133540.20000000001</v>
      </c>
      <c r="E47" s="20">
        <v>2965.0149999999999</v>
      </c>
      <c r="F47" s="29">
        <f t="shared" si="0"/>
        <v>2.2203164290603126E-2</v>
      </c>
    </row>
    <row r="48" spans="1:6" s="5" customFormat="1" ht="15.75" x14ac:dyDescent="0.25">
      <c r="A48" s="3" t="s">
        <v>11</v>
      </c>
      <c r="B48" s="3" t="s">
        <v>4</v>
      </c>
      <c r="C48" s="77" t="s">
        <v>16</v>
      </c>
      <c r="D48" s="21">
        <f>D49+D50+D51</f>
        <v>454815.4</v>
      </c>
      <c r="E48" s="21">
        <f>E49+E50+E51</f>
        <v>14484.356</v>
      </c>
      <c r="F48" s="74">
        <f t="shared" si="0"/>
        <v>3.1846670099561269E-2</v>
      </c>
    </row>
    <row r="49" spans="1:6" s="5" customFormat="1" ht="15.75" x14ac:dyDescent="0.25">
      <c r="A49" s="4" t="s">
        <v>11</v>
      </c>
      <c r="B49" s="4" t="s">
        <v>0</v>
      </c>
      <c r="C49" s="75" t="s">
        <v>15</v>
      </c>
      <c r="D49" s="20">
        <v>390550.5</v>
      </c>
      <c r="E49" s="20">
        <v>13477.9</v>
      </c>
      <c r="F49" s="29">
        <f t="shared" si="0"/>
        <v>3.4510005748296317E-2</v>
      </c>
    </row>
    <row r="50" spans="1:6" s="5" customFormat="1" ht="15.75" x14ac:dyDescent="0.25">
      <c r="A50" s="4" t="s">
        <v>11</v>
      </c>
      <c r="B50" s="4" t="s">
        <v>6</v>
      </c>
      <c r="C50" s="75" t="s">
        <v>14</v>
      </c>
      <c r="D50" s="20">
        <v>6360.7</v>
      </c>
      <c r="E50" s="20">
        <v>0</v>
      </c>
      <c r="F50" s="29">
        <f t="shared" si="0"/>
        <v>0</v>
      </c>
    </row>
    <row r="51" spans="1:6" s="5" customFormat="1" ht="24" customHeight="1" x14ac:dyDescent="0.25">
      <c r="A51" s="4" t="s">
        <v>11</v>
      </c>
      <c r="B51" s="4" t="s">
        <v>10</v>
      </c>
      <c r="C51" s="75" t="s">
        <v>13</v>
      </c>
      <c r="D51" s="20">
        <v>57904.2</v>
      </c>
      <c r="E51" s="20">
        <v>1006.456</v>
      </c>
      <c r="F51" s="29">
        <f t="shared" si="0"/>
        <v>1.7381398931338315E-2</v>
      </c>
    </row>
    <row r="52" spans="1:6" s="5" customFormat="1" ht="15.75" x14ac:dyDescent="0.25">
      <c r="A52" s="3" t="s">
        <v>7</v>
      </c>
      <c r="B52" s="3" t="s">
        <v>4</v>
      </c>
      <c r="C52" s="77" t="s">
        <v>9</v>
      </c>
      <c r="D52" s="21">
        <f>D53</f>
        <v>35096.6</v>
      </c>
      <c r="E52" s="21">
        <f>E53</f>
        <v>0</v>
      </c>
      <c r="F52" s="29">
        <f t="shared" si="0"/>
        <v>0</v>
      </c>
    </row>
    <row r="53" spans="1:6" s="5" customFormat="1" ht="15.75" x14ac:dyDescent="0.25">
      <c r="A53" s="4" t="s">
        <v>7</v>
      </c>
      <c r="B53" s="4" t="s">
        <v>6</v>
      </c>
      <c r="C53" s="75" t="s">
        <v>8</v>
      </c>
      <c r="D53" s="20">
        <v>35096.6</v>
      </c>
      <c r="E53" s="20">
        <v>0</v>
      </c>
      <c r="F53" s="29">
        <f t="shared" si="0"/>
        <v>0</v>
      </c>
    </row>
    <row r="54" spans="1:6" s="5" customFormat="1" ht="31.5" x14ac:dyDescent="0.25">
      <c r="A54" s="3" t="s">
        <v>1</v>
      </c>
      <c r="B54" s="3" t="s">
        <v>4</v>
      </c>
      <c r="C54" s="77" t="s">
        <v>5</v>
      </c>
      <c r="D54" s="21">
        <f>D55</f>
        <v>28000</v>
      </c>
      <c r="E54" s="21">
        <f>E55</f>
        <v>0</v>
      </c>
      <c r="F54" s="74">
        <f t="shared" si="0"/>
        <v>0</v>
      </c>
    </row>
    <row r="55" spans="1:6" s="5" customFormat="1" ht="32.25" thickBot="1" x14ac:dyDescent="0.3">
      <c r="A55" s="22" t="s">
        <v>1</v>
      </c>
      <c r="B55" s="22" t="s">
        <v>0</v>
      </c>
      <c r="C55" s="78" t="s">
        <v>3</v>
      </c>
      <c r="D55" s="23">
        <v>28000</v>
      </c>
      <c r="E55" s="23">
        <v>0</v>
      </c>
      <c r="F55" s="29">
        <f t="shared" si="0"/>
        <v>0</v>
      </c>
    </row>
    <row r="56" spans="1:6" ht="31.5" x14ac:dyDescent="0.25">
      <c r="A56" s="24"/>
      <c r="B56" s="25"/>
      <c r="C56" s="79" t="s">
        <v>123</v>
      </c>
      <c r="D56" s="65">
        <f>Доходы!B64-'Расходы 2016'!D8</f>
        <v>-1539705.799999997</v>
      </c>
      <c r="E56" s="65">
        <f>Доходы!C64-'Расходы 2016'!E8</f>
        <v>331919.13699999999</v>
      </c>
      <c r="F56" s="26"/>
    </row>
  </sheetData>
  <mergeCells count="6">
    <mergeCell ref="F5:F6"/>
    <mergeCell ref="A5:A6"/>
    <mergeCell ref="B5:B6"/>
    <mergeCell ref="C5:C6"/>
    <mergeCell ref="A2:F2"/>
    <mergeCell ref="A3:F3"/>
  </mergeCells>
  <pageMargins left="0.27559055118110237" right="0.23622047244094491" top="0.27559055118110237" bottom="0.27559055118110237" header="0.23622047244094491" footer="0.23622047244094491"/>
  <pageSetup paperSize="9" scale="78" fitToHeight="2" orientation="portrait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</vt:lpstr>
      <vt:lpstr>Расходы 2016</vt:lpstr>
      <vt:lpstr>Доходы!Заголовки_для_печати</vt:lpstr>
      <vt:lpstr>'Расходы 2016'!Заголовки_для_печати</vt:lpstr>
      <vt:lpstr>Доходы!Область_печати</vt:lpstr>
      <vt:lpstr>'Расходы 2016'!Область_печати</vt:lpstr>
    </vt:vector>
  </TitlesOfParts>
  <Company>ФИНУ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Аниферова Наталия Алексеевна</dc:creator>
  <cp:lastModifiedBy>Кислинская Виолетта Витальевна</cp:lastModifiedBy>
  <cp:lastPrinted>2016-03-14T02:35:28Z</cp:lastPrinted>
  <dcterms:created xsi:type="dcterms:W3CDTF">2015-11-11T03:16:56Z</dcterms:created>
  <dcterms:modified xsi:type="dcterms:W3CDTF">2016-12-01T03:29:25Z</dcterms:modified>
</cp:coreProperties>
</file>