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310" windowHeight="1110" tabRatio="802" firstSheet="1" activeTab="10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" sheetId="193" r:id="rId6"/>
    <sheet name="цены на металл" sheetId="95" r:id="rId7"/>
    <sheet name="цены на металл 2" sheetId="96" r:id="rId8"/>
    <sheet name="дин. цен " sheetId="198" r:id="rId9"/>
    <sheet name="индекс потр цен" sheetId="201" r:id="rId10"/>
    <sheet name="Средние цены " sheetId="200" r:id="rId11"/>
    <sheet name="Лист1" sheetId="199" state="hidden" r:id="rId12"/>
  </sheets>
  <externalReferences>
    <externalReference r:id="rId13"/>
    <externalReference r:id="rId14"/>
  </externalReferences>
  <definedNames>
    <definedName name="_xlnm.Print_Titles" localSheetId="8">'дин. цен '!$3:$4</definedName>
    <definedName name="_xlnm.Print_Area" localSheetId="1">демогр!$A$1:$G$68</definedName>
    <definedName name="_xlnm.Print_Area" localSheetId="8">'дин. цен '!$A$1:$F$107</definedName>
    <definedName name="_xlnm.Print_Area" localSheetId="3">занятость!$A$1:$H$50</definedName>
    <definedName name="_xlnm.Print_Area" localSheetId="9">'индекс потр цен'!$A$1:$M$73</definedName>
    <definedName name="_xlnm.Print_Area" localSheetId="5">социнфрастр!$A$1:$F$83</definedName>
    <definedName name="_xlnm.Print_Area" localSheetId="4">'Ст.мин. набора прод.'!$A$2:$K$123</definedName>
    <definedName name="_xlnm.Print_Area" localSheetId="2">'труд рес'!$A$1:$I$60</definedName>
    <definedName name="_xlnm.Print_Area" localSheetId="6">'цены на металл'!$A$1:$O$97</definedName>
  </definedNames>
  <calcPr calcId="125725"/>
</workbook>
</file>

<file path=xl/calcChain.xml><?xml version="1.0" encoding="utf-8"?>
<calcChain xmlns="http://schemas.openxmlformats.org/spreadsheetml/2006/main">
  <c r="H24" i="195"/>
  <c r="G24"/>
  <c r="E24"/>
  <c r="F24"/>
  <c r="D24"/>
  <c r="F6"/>
  <c r="E6"/>
  <c r="C63" i="98" l="1"/>
  <c r="D63"/>
  <c r="F63"/>
  <c r="G63"/>
  <c r="I63"/>
  <c r="J63"/>
  <c r="C69" i="198" l="1"/>
  <c r="D37" i="195"/>
  <c r="D34"/>
  <c r="D30"/>
  <c r="D40" s="1"/>
  <c r="F56"/>
  <c r="F52"/>
  <c r="D46" l="1"/>
  <c r="D59" s="1"/>
  <c r="E21" i="149"/>
  <c r="C21" l="1"/>
  <c r="F19" l="1"/>
  <c r="Q5" i="200" l="1"/>
  <c r="N5"/>
  <c r="K5"/>
  <c r="H5"/>
  <c r="E60" i="198" l="1"/>
  <c r="E44" l="1"/>
  <c r="E34"/>
  <c r="E70" l="1"/>
  <c r="F69"/>
  <c r="D69"/>
  <c r="E68"/>
  <c r="E67"/>
  <c r="E64"/>
  <c r="E63"/>
  <c r="E62"/>
  <c r="E61"/>
  <c r="E58"/>
  <c r="E57"/>
  <c r="E56"/>
  <c r="E55"/>
  <c r="E53"/>
  <c r="E52"/>
  <c r="E51"/>
  <c r="E50"/>
  <c r="E49"/>
  <c r="E48"/>
  <c r="E47"/>
  <c r="E46"/>
  <c r="E45"/>
  <c r="E43"/>
  <c r="E42"/>
  <c r="E41"/>
  <c r="E40"/>
  <c r="E39"/>
  <c r="E38"/>
  <c r="E37"/>
  <c r="E36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N17" i="95"/>
  <c r="M17"/>
  <c r="L17"/>
  <c r="K17"/>
  <c r="J17"/>
  <c r="I17"/>
  <c r="H17" l="1"/>
  <c r="G17"/>
  <c r="F17"/>
  <c r="E17"/>
  <c r="D17"/>
  <c r="C17"/>
  <c r="J62" i="98" l="1"/>
  <c r="I62"/>
  <c r="G62"/>
  <c r="F62"/>
  <c r="D62"/>
  <c r="C62"/>
  <c r="J61"/>
  <c r="I61"/>
  <c r="G61"/>
  <c r="F61"/>
  <c r="D61"/>
  <c r="C61"/>
  <c r="J60"/>
  <c r="I60"/>
  <c r="G60"/>
  <c r="F60"/>
  <c r="D60"/>
  <c r="C60" l="1"/>
  <c r="J59"/>
  <c r="I59"/>
  <c r="G59"/>
  <c r="F59"/>
  <c r="D59"/>
  <c r="C59" l="1"/>
  <c r="J58"/>
  <c r="I58"/>
  <c r="G58"/>
  <c r="F58"/>
  <c r="D58"/>
  <c r="C58"/>
  <c r="J57"/>
  <c r="I57"/>
  <c r="G57"/>
  <c r="F57"/>
  <c r="D57"/>
  <c r="C57" l="1"/>
  <c r="J56"/>
  <c r="I56" l="1"/>
  <c r="G56"/>
  <c r="F56"/>
  <c r="D56"/>
  <c r="C56"/>
  <c r="J55" l="1"/>
  <c r="I55"/>
  <c r="G55"/>
  <c r="F55"/>
  <c r="D55"/>
  <c r="C55"/>
  <c r="J52"/>
  <c r="I52"/>
  <c r="G52"/>
  <c r="F52"/>
  <c r="D52"/>
  <c r="C52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C29"/>
  <c r="J28"/>
  <c r="I28"/>
  <c r="G28"/>
  <c r="F28"/>
  <c r="D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G11"/>
  <c r="F11"/>
  <c r="G10"/>
  <c r="F10"/>
  <c r="G9"/>
  <c r="F9"/>
  <c r="G8"/>
  <c r="F8"/>
  <c r="G7"/>
  <c r="F7"/>
  <c r="G6"/>
  <c r="F6"/>
  <c r="F13" i="23" l="1"/>
  <c r="F12"/>
  <c r="F11"/>
  <c r="F9"/>
  <c r="F8"/>
  <c r="F7"/>
  <c r="F6"/>
  <c r="F5" l="1"/>
  <c r="H58" i="195" l="1"/>
  <c r="G58"/>
  <c r="H57"/>
  <c r="G57"/>
  <c r="G56"/>
  <c r="H55"/>
  <c r="G55"/>
  <c r="H54"/>
  <c r="G54"/>
  <c r="H53"/>
  <c r="G53"/>
  <c r="H52" s="1"/>
  <c r="G52"/>
  <c r="E52"/>
  <c r="H51"/>
  <c r="G51"/>
  <c r="H50"/>
  <c r="G50"/>
  <c r="H49"/>
  <c r="G49"/>
  <c r="H47"/>
  <c r="G47"/>
  <c r="H56" l="1"/>
  <c r="F46"/>
  <c r="E46"/>
  <c r="F59" l="1"/>
  <c r="H46"/>
  <c r="G46"/>
  <c r="E40"/>
  <c r="H39"/>
  <c r="G39"/>
  <c r="H38"/>
  <c r="G38"/>
  <c r="F37"/>
  <c r="G37" s="1"/>
  <c r="H36"/>
  <c r="G36"/>
  <c r="H35"/>
  <c r="G35"/>
  <c r="F34"/>
  <c r="G34" s="1"/>
  <c r="H32"/>
  <c r="G32"/>
  <c r="H31"/>
  <c r="G31"/>
  <c r="F30"/>
  <c r="H30" s="1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G6"/>
  <c r="F24" i="149"/>
  <c r="F23"/>
  <c r="G21"/>
  <c r="G30" i="195" l="1"/>
  <c r="H34"/>
  <c r="H37"/>
  <c r="H6"/>
  <c r="E59"/>
  <c r="H59"/>
  <c r="G59"/>
  <c r="F21" i="149"/>
  <c r="D21"/>
  <c r="F20"/>
  <c r="G13"/>
  <c r="F13" s="1"/>
  <c r="E13"/>
  <c r="D13"/>
  <c r="C13"/>
  <c r="F11"/>
  <c r="F9"/>
  <c r="F5"/>
  <c r="AP31" i="26" l="1"/>
  <c r="AO31" l="1"/>
  <c r="AN31" l="1"/>
  <c r="AM31" l="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C16"/>
  <c r="B16"/>
  <c r="C11"/>
  <c r="B11" l="1"/>
  <c r="F40" i="195" l="1"/>
  <c r="H40" s="1"/>
  <c r="G40" l="1"/>
</calcChain>
</file>

<file path=xl/comments1.xml><?xml version="1.0" encoding="utf-8"?>
<comments xmlns="http://schemas.openxmlformats.org/spreadsheetml/2006/main">
  <authors>
    <author>Автор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в том числе КГОУ среднего профессионального образования "Норильское медицинское училище"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<sst xmlns="http://schemas.openxmlformats.org/spreadsheetml/2006/main" count="903" uniqueCount="507">
  <si>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</si>
  <si>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</si>
  <si>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</si>
  <si>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</si>
  <si>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</si>
  <si>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</si>
  <si>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</si>
  <si>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</si>
  <si>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</si>
  <si>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</si>
  <si>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</si>
  <si>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</si>
  <si>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</si>
  <si>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</si>
  <si>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</si>
  <si>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</si>
  <si>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</si>
  <si>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</si>
  <si>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</si>
  <si>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</si>
  <si>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мес. с чел.</t>
  </si>
  <si>
    <t>Отопление</t>
  </si>
  <si>
    <t>Горячее водоснабжение</t>
  </si>
  <si>
    <t>100 квт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</si>
  <si>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</si>
  <si>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</si>
  <si>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</si>
  <si>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</si>
  <si>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</si>
  <si>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</si>
  <si>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</si>
  <si>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</si>
  <si>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</si>
  <si>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</si>
  <si>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</si>
  <si>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</si>
  <si>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</si>
  <si>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</si>
  <si>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</si>
  <si>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</si>
  <si>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</si>
  <si>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</si>
  <si>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</si>
  <si>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</si>
  <si>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</si>
  <si>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</si>
  <si>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</si>
  <si>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</si>
  <si>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</si>
  <si>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</si>
  <si>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</si>
  <si>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</si>
  <si>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</si>
  <si>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</si>
  <si>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</si>
  <si>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</si>
  <si>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</si>
  <si>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</si>
  <si>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</si>
  <si>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</si>
  <si>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</si>
  <si>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</si>
  <si>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</si>
  <si>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</si>
  <si>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</si>
  <si>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</si>
  <si>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</si>
  <si>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</si>
  <si>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 xml:space="preserve">Количество браков 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</si>
  <si>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</si>
  <si>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</si>
  <si>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</si>
  <si>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</si>
  <si>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</si>
  <si>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</si>
  <si>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хлеб пшеничный</t>
  </si>
  <si>
    <t xml:space="preserve"> макаронные изделия </t>
  </si>
  <si>
    <t xml:space="preserve"> рис</t>
  </si>
  <si>
    <t xml:space="preserve"> крупа гречневая</t>
  </si>
  <si>
    <t xml:space="preserve"> картофель</t>
  </si>
  <si>
    <t xml:space="preserve"> капуста</t>
  </si>
  <si>
    <t xml:space="preserve"> лук репчатый</t>
  </si>
  <si>
    <t xml:space="preserve"> огурцы</t>
  </si>
  <si>
    <t xml:space="preserve"> помидоры</t>
  </si>
  <si>
    <t xml:space="preserve"> яблоки</t>
  </si>
  <si>
    <t xml:space="preserve"> груши</t>
  </si>
  <si>
    <t xml:space="preserve"> бананы</t>
  </si>
  <si>
    <t xml:space="preserve"> апельсины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</si>
  <si>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</si>
  <si>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</si>
  <si>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</si>
  <si>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</si>
  <si>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куры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</si>
  <si>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</si>
  <si>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</si>
  <si>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</si>
  <si>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</si>
  <si>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</si>
  <si>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</si>
  <si>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</si>
  <si>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</si>
  <si>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</si>
  <si>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</si>
  <si>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</si>
  <si>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</si>
  <si>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</si>
  <si>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(металич. набойки), с учетом НДС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</si>
  <si>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</si>
  <si>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</si>
  <si>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</si>
  <si>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</si>
  <si>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</si>
  <si>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</si>
  <si>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</si>
  <si>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</si>
  <si>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</si>
  <si>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</si>
  <si>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</si>
  <si>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Детское дошкольное учреждение:</t>
  </si>
  <si>
    <t xml:space="preserve"> Себестоимость  на содержание 1-го ребенка в ДДУ 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</si>
  <si>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</si>
  <si>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</si>
  <si>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</si>
  <si>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</si>
  <si>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</si>
  <si>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</si>
  <si>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</si>
  <si>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</si>
  <si>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</si>
  <si>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</si>
  <si>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</si>
  <si>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</si>
  <si>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</si>
  <si>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</si>
  <si>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</si>
  <si>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</si>
  <si>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</si>
  <si>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</si>
  <si>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</si>
  <si>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</si>
  <si>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</si>
  <si>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</si>
  <si>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</si>
  <si>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r>
      <t>1м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общ. площ.</t>
    </r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</si>
  <si>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</si>
  <si>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</si>
  <si>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</si>
  <si>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</si>
  <si>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</si>
  <si>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</si>
  <si>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</si>
  <si>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</si>
  <si>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</si>
  <si>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</si>
  <si>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</si>
  <si>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</si>
  <si>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</si>
  <si>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</si>
  <si>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</si>
  <si>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</si>
  <si>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</si>
  <si>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</si>
  <si>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</si>
  <si>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 xml:space="preserve"> - начальное профессиональное образование</t>
  </si>
  <si>
    <t xml:space="preserve"> - неполное среднее образование</t>
  </si>
  <si>
    <t>Т р у д о в ы е   р е с у р с ы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</si>
  <si>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</si>
  <si>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</si>
  <si>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</si>
  <si>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</si>
  <si>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</si>
  <si>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жилищная услуга (средний тариф (с НДС) по всем сериям квартир, включая общежития)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</si>
  <si>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</si>
  <si>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</si>
  <si>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</si>
  <si>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</si>
  <si>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</si>
  <si>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</si>
  <si>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</si>
  <si>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</si>
  <si>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 xml:space="preserve">Численность пенсионеров состоящих на учете в Управлении Пенсионного фонда в г.Норильске, в т.ч. 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</si>
  <si>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</si>
  <si>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</si>
  <si>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</si>
  <si>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</si>
  <si>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</si>
  <si>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</si>
  <si>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</si>
  <si>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</si>
  <si>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</si>
  <si>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</si>
  <si>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</si>
  <si>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</si>
  <si>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</si>
  <si>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</si>
  <si>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</si>
  <si>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</si>
  <si>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</si>
  <si>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</si>
  <si>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</si>
  <si>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</si>
  <si>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</si>
  <si>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</si>
  <si>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</si>
  <si>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</si>
  <si>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</si>
  <si>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</si>
  <si>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</si>
  <si>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</si>
  <si>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</si>
  <si>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</si>
  <si>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</si>
  <si>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</si>
  <si>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</si>
  <si>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</si>
  <si>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</si>
  <si>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</si>
  <si>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</si>
  <si>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</si>
  <si>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</si>
  <si>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</si>
  <si>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</si>
  <si>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</si>
  <si>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</si>
  <si>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</si>
  <si>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</si>
  <si>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</si>
  <si>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</si>
  <si>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</si>
  <si>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</si>
  <si>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</si>
  <si>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</si>
  <si>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</si>
  <si>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</si>
  <si>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</si>
  <si>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</si>
  <si>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</si>
  <si>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</si>
  <si>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</si>
  <si>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</si>
  <si>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</si>
  <si>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Филиалы иногородних ВУЗов</t>
  </si>
  <si>
    <t>ед/коек</t>
  </si>
  <si>
    <r>
      <t>в т.ч.: Городская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</si>
  <si>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Городская больница № 3 (пос. Снежногорск)</t>
  </si>
  <si>
    <t xml:space="preserve"> - Родильный дом</t>
  </si>
  <si>
    <t>1 / 132</t>
  </si>
  <si>
    <t xml:space="preserve"> - Детская больница</t>
  </si>
  <si>
    <r>
      <t xml:space="preserve"> -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</si>
  <si>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Поликлинические учреждения</t>
  </si>
  <si>
    <t xml:space="preserve"> - Городская поликлиника № 1 (р-н Центральный)</t>
  </si>
  <si>
    <t>17 (прочие учреждения здравоохранения)</t>
  </si>
  <si>
    <t xml:space="preserve"> - Городская поликлиника № 3 (р-н Кайеркан)</t>
  </si>
  <si>
    <t>Красноярский краевой психоневрологический диспансер №5</t>
  </si>
  <si>
    <t>ед</t>
  </si>
  <si>
    <t xml:space="preserve">Станция скорой медицинской помощи </t>
  </si>
  <si>
    <t>Стоматологическая поликлиника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</si>
  <si>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</si>
  <si>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</si>
  <si>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</si>
  <si>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</si>
  <si>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</si>
  <si>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</si>
  <si>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</si>
  <si>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ГУ "Норильский Заполярный театр драмы им. Вл. Маяковского"</t>
  </si>
  <si>
    <t>МБУ "Централизованная библиотечная система":                       в том числе: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</si>
  <si>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</si>
  <si>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</si>
  <si>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</si>
  <si>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</si>
  <si>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</si>
  <si>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Музеи (включая 2 филиала):                                                                   в том числе: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</si>
  <si>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</si>
  <si>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</si>
  <si>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</si>
  <si>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</si>
  <si>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</si>
  <si>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</si>
  <si>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</si>
  <si>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</si>
  <si>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бассейн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</si>
  <si>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</si>
  <si>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</si>
  <si>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</si>
  <si>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</si>
  <si>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</si>
  <si>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Молодежные центры</t>
  </si>
  <si>
    <t>Норильский центр безопасности дорожного движения</t>
  </si>
  <si>
    <t>29 / 32</t>
  </si>
  <si>
    <t>2011/2010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</si>
  <si>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</si>
  <si>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</si>
  <si>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</si>
  <si>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</si>
  <si>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</si>
  <si>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</si>
  <si>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               </t>
    </r>
    <r>
      <rPr>
        <b/>
        <sz val="26"/>
        <rFont val="Times New Roman"/>
        <family val="1"/>
        <charset val="204"/>
      </rPr>
      <t>Средние цены на металлы</t>
    </r>
    <r>
      <rPr>
        <sz val="26"/>
        <rFont val="Times New Roman"/>
        <family val="1"/>
        <charset val="204"/>
      </rPr>
      <t xml:space="preserve"> (по данным Лондонской биржи металлов)</t>
    </r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</si>
  <si>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</si>
  <si>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</si>
  <si>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</si>
  <si>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</si>
  <si>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</si>
  <si>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</si>
  <si>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</si>
  <si>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</si>
  <si>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</si>
  <si>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</si>
  <si>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</si>
  <si>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</si>
  <si>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</si>
  <si>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</si>
  <si>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</si>
  <si>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</si>
  <si>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</si>
  <si>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</si>
  <si>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</si>
  <si>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</si>
  <si>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</si>
  <si>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</si>
  <si>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</si>
  <si>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</si>
  <si>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</si>
  <si>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</si>
  <si>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</si>
  <si>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</si>
  <si>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</si>
  <si>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</si>
  <si>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</si>
  <si>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</si>
  <si>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</si>
  <si>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</si>
  <si>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1 / 16</t>
  </si>
  <si>
    <t>2 кв. 2012</t>
  </si>
  <si>
    <t>Больницы, всего</t>
  </si>
  <si>
    <t>2 / 781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</si>
  <si>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</si>
  <si>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</si>
  <si>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3 / 383</t>
  </si>
  <si>
    <t>1 / 117</t>
  </si>
  <si>
    <t>1 / 134</t>
  </si>
  <si>
    <t>1/70</t>
  </si>
  <si>
    <t>МО город Норильск</t>
  </si>
  <si>
    <t>на 01.01.13г.</t>
  </si>
  <si>
    <t>3 кв. 2012</t>
  </si>
  <si>
    <t>4 кв. 2012</t>
  </si>
  <si>
    <t>январь-декабрь 2012</t>
  </si>
  <si>
    <t>на 01.01.13г</t>
  </si>
  <si>
    <t>декабрь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</si>
  <si>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</si>
  <si>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</si>
  <si>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</si>
  <si>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</si>
  <si>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</si>
  <si>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</si>
  <si>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на 01.01.13</t>
  </si>
  <si>
    <t>2013</t>
  </si>
  <si>
    <t>к декабрю 2012 г., %</t>
  </si>
  <si>
    <t>из них:</t>
  </si>
  <si>
    <t>нет данных</t>
  </si>
  <si>
    <t xml:space="preserve"> - не имеющие основного общего образования</t>
  </si>
  <si>
    <t>1 кв. 2013</t>
  </si>
  <si>
    <t>26 / 4 804</t>
  </si>
  <si>
    <t>5 / 554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</si>
  <si>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</si>
  <si>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</si>
  <si>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</si>
  <si>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</si>
  <si>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</si>
  <si>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</si>
  <si>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</si>
  <si>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4 / 957</t>
  </si>
  <si>
    <t>г. Дудинка</t>
  </si>
  <si>
    <t>г. Норильск</t>
  </si>
  <si>
    <t>32 / 35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</si>
  <si>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</si>
  <si>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</si>
  <si>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</si>
  <si>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30 / 32</t>
  </si>
  <si>
    <t>МО г. Норильск</t>
  </si>
  <si>
    <t>на 01.10.2013г.</t>
  </si>
  <si>
    <t>на 01.10.2012г</t>
  </si>
  <si>
    <t>01.10.2013г.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</si>
  <si>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</si>
  <si>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5 798/452</t>
  </si>
  <si>
    <t>5 867/470</t>
  </si>
  <si>
    <t>42 / 22 571</t>
  </si>
  <si>
    <t>42 / 22 210</t>
  </si>
  <si>
    <r>
      <t>Училище</t>
    </r>
    <r>
      <rPr>
        <sz val="13"/>
        <rFont val="Calibri"/>
        <family val="2"/>
        <charset val="204"/>
      </rPr>
      <t>²</t>
    </r>
  </si>
  <si>
    <r>
      <t>Среднее профессиональное образование:</t>
    </r>
    <r>
      <rPr>
        <b/>
        <sz val="13"/>
        <rFont val="Calibri"/>
        <family val="2"/>
        <charset val="204"/>
      </rPr>
      <t>³</t>
    </r>
  </si>
  <si>
    <t>Образовательные учреждения культуры</t>
  </si>
  <si>
    <r>
      <rPr>
        <b/>
        <sz val="13"/>
        <rFont val="Times New Roman"/>
        <family val="1"/>
        <charset val="204"/>
      </rPr>
      <t>(1)</t>
    </r>
    <r>
      <rPr>
        <sz val="13"/>
        <rFont val="Times New Roman"/>
        <family val="1"/>
        <charset val="204"/>
      </rPr>
      <t xml:space="preserve"> Увеличение показателя произошло в связи с миграционными процессами на территории и ростом рождаемости.</t>
    </r>
  </si>
  <si>
    <r>
      <rPr>
        <b/>
        <sz val="13"/>
        <rFont val="Times New Roman"/>
        <family val="1"/>
        <charset val="204"/>
      </rPr>
      <t>(2)</t>
    </r>
    <r>
      <rPr>
        <sz val="13"/>
        <rFont val="Times New Roman"/>
        <family val="1"/>
        <charset val="204"/>
      </rPr>
      <t xml:space="preserve"> Снижение показателя связано с переименованием КГБОУ НПО "Профессиональный лицей №17" в КГБОУ СПО "Норильский техникум промышленных технологий и сервиса"</t>
    </r>
  </si>
  <si>
    <r>
      <rPr>
        <b/>
        <sz val="13"/>
        <rFont val="Times New Roman"/>
        <family val="1"/>
        <charset val="204"/>
      </rPr>
      <t>(3)</t>
    </r>
    <r>
      <rPr>
        <sz val="13"/>
        <rFont val="Times New Roman"/>
        <family val="1"/>
        <charset val="204"/>
      </rPr>
      <t xml:space="preserve"> ФГОУ СПО "Ачинский торгово-экономический техникум" прекратил свою деятельность на территории МО город Норильск</t>
    </r>
  </si>
  <si>
    <t>от 300 до 2200</t>
  </si>
  <si>
    <t>Отклонение 01.10.13г./ 01.10.12г, +, -</t>
  </si>
  <si>
    <r>
      <t>на 01.10.12г.</t>
    </r>
    <r>
      <rPr>
        <vertAlign val="superscript"/>
        <sz val="12"/>
        <rFont val="Times New Roman Cyr"/>
        <charset val="204"/>
      </rPr>
      <t>2)</t>
    </r>
  </si>
  <si>
    <r>
      <t>на 01.10.13г.</t>
    </r>
    <r>
      <rPr>
        <vertAlign val="superscript"/>
        <sz val="12"/>
        <color indexed="8"/>
        <rFont val="Times New Roman"/>
        <family val="1"/>
        <charset val="204"/>
      </rPr>
      <t>2)</t>
    </r>
  </si>
  <si>
    <t>3 кв. 2013</t>
  </si>
  <si>
    <t>Динамика индекса потребительских цен по Российской Федерации (отчетный месяц к предыдущему), %</t>
  </si>
  <si>
    <r>
      <t xml:space="preserve">20 / 30 </t>
    </r>
    <r>
      <rPr>
        <vertAlign val="superscript"/>
        <sz val="13"/>
        <rFont val="Times New Roman Cyr"/>
        <charset val="204"/>
      </rPr>
      <t>2)</t>
    </r>
  </si>
  <si>
    <r>
      <t>50,90</t>
    </r>
    <r>
      <rPr>
        <vertAlign val="superscript"/>
        <sz val="13"/>
        <rFont val="Times New Roman Cyr"/>
        <charset val="204"/>
      </rPr>
      <t>1)</t>
    </r>
  </si>
  <si>
    <r>
      <t>38,70 (руб/м</t>
    </r>
    <r>
      <rPr>
        <vertAlign val="superscript"/>
        <sz val="13"/>
        <rFont val="Times New Roman Cyr"/>
        <charset val="204"/>
      </rPr>
      <t>2</t>
    </r>
    <r>
      <rPr>
        <sz val="13"/>
        <rFont val="Times New Roman Cyr"/>
        <family val="1"/>
        <charset val="204"/>
      </rPr>
      <t xml:space="preserve"> общ.S)</t>
    </r>
  </si>
  <si>
    <t>318,79 (мес./чел.)</t>
  </si>
  <si>
    <t>418,04 (мес./чел.)</t>
  </si>
  <si>
    <t xml:space="preserve"> хлеб ржано-пшеничный</t>
  </si>
  <si>
    <t xml:space="preserve"> молоко 2,5-3,2%</t>
  </si>
  <si>
    <t>35 / 36</t>
  </si>
  <si>
    <t>23 / 25</t>
  </si>
  <si>
    <t>26 / 28</t>
  </si>
  <si>
    <t>29 / 31</t>
  </si>
  <si>
    <t>Динамика курса доллара США и Евро</t>
  </si>
  <si>
    <t>Доллар США</t>
  </si>
  <si>
    <t>Евро</t>
  </si>
  <si>
    <t xml:space="preserve"> - Городская поликлиника №2 (р-н Талнах)</t>
  </si>
  <si>
    <t xml:space="preserve"> ремонт холодильника без стоимости деталей                                     (замена холод. агрегата)</t>
  </si>
  <si>
    <t xml:space="preserve"> усредненный ремонт импортного цветного телевизора (без стоимости запчастей), с НДС</t>
  </si>
  <si>
    <t>на 01.11.13г.</t>
  </si>
  <si>
    <t>Отклонение 01.11.13г./ 01.11.12г, +, -</t>
  </si>
  <si>
    <t>октябрь 2012</t>
  </si>
  <si>
    <t>октябрь 2013</t>
  </si>
  <si>
    <t>Отклонение                                          октябрь 2013 / 2012</t>
  </si>
  <si>
    <t>на 01.11.12г</t>
  </si>
  <si>
    <t>на 01.11.13г</t>
  </si>
  <si>
    <t>Отклонение                                    01.11.13г. / 01.11.12г.</t>
  </si>
  <si>
    <t>Отклонение                                        октябрь 2013 / 2012</t>
  </si>
  <si>
    <t>на 01.11.12</t>
  </si>
  <si>
    <t>на 01.11.13</t>
  </si>
  <si>
    <t>Отклонение 01.11.13/ 01.11.12,          +, -</t>
  </si>
  <si>
    <t>нужно восстанавливать</t>
  </si>
  <si>
    <t>за октябрь 2013г</t>
  </si>
  <si>
    <t>за октябрь2012г</t>
  </si>
  <si>
    <t>Стоимость минимального набора продуктов питания в субъектах РФ за октябрь 2012 и 2013гг.</t>
  </si>
  <si>
    <t>Итого за 10 месяцев</t>
  </si>
  <si>
    <t>Динамика индекса потребительских цен по Красноярскому краю (октябрь к октябрю), %</t>
  </si>
  <si>
    <t>Динамика индекса потребительских цен по Красноярскому краю (январь-октябрь к январю-октябрю), %</t>
  </si>
  <si>
    <t>Динамика индекса потребительских цен по Российской Федерации (октябрь к октябрю), %</t>
  </si>
  <si>
    <r>
      <t xml:space="preserve">49,40 </t>
    </r>
    <r>
      <rPr>
        <vertAlign val="superscript"/>
        <sz val="13"/>
        <rFont val="Times New Roman Cyr"/>
        <charset val="204"/>
      </rPr>
      <t>2)</t>
    </r>
  </si>
  <si>
    <t>01.11.13 г.</t>
  </si>
  <si>
    <t>01.11.10 г.</t>
  </si>
  <si>
    <t>01.11.11 г.</t>
  </si>
  <si>
    <t>01.11.12 г.</t>
  </si>
  <si>
    <t>38 / 39</t>
  </si>
  <si>
    <t>25 / 26</t>
  </si>
  <si>
    <t>40 / 40,40</t>
  </si>
  <si>
    <t>36 / 37</t>
  </si>
  <si>
    <r>
      <t>на 01.11.12г.</t>
    </r>
    <r>
      <rPr>
        <vertAlign val="superscript"/>
        <sz val="12"/>
        <rFont val="Times New Roman Cyr"/>
        <charset val="204"/>
      </rPr>
      <t>1)</t>
    </r>
  </si>
  <si>
    <r>
      <t>на 01.11.13г.</t>
    </r>
    <r>
      <rPr>
        <vertAlign val="superscript"/>
        <sz val="12"/>
        <rFont val="Times New Roman Cyr"/>
        <charset val="204"/>
      </rPr>
      <t>1)</t>
    </r>
  </si>
  <si>
    <t>1) По данным ЗАГС</t>
  </si>
  <si>
    <t>2)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труда и трудовых ресурсов Администрации г. Норильска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</si>
  <si>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</si>
  <si>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1) По данным статистики </t>
  </si>
  <si>
    <r>
      <t xml:space="preserve">Средние цены в городах РФ и МО г. Норильск в октябре 2013 года 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</si>
  <si>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</si>
  <si>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1) По данным Росстата</t>
  </si>
  <si>
    <t xml:space="preserve">2) Маршруты в черте районов: Центральный, Кайеркан, Талнах / межрайонные маршруты 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</si>
  <si>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 </t>
    </r>
    <r>
      <rPr>
        <vertAlign val="superscript"/>
        <sz val="12"/>
        <rFont val="Times New Roman"/>
        <family val="1"/>
        <charset val="204"/>
      </rPr>
      <t>1)</t>
    </r>
  </si>
  <si>
    <t>1) ООО "Арктур", ЗАО "ТТК"</t>
  </si>
  <si>
    <r>
      <t xml:space="preserve">Центральный Банк РФ </t>
    </r>
    <r>
      <rPr>
        <vertAlign val="superscript"/>
        <sz val="12"/>
        <rFont val="Times New Roman"/>
        <family val="1"/>
        <charset val="204"/>
      </rPr>
      <t>1)</t>
    </r>
  </si>
  <si>
    <t>1) Данные ЦБ РФ с официального сайта Министерства финансов РФ</t>
  </si>
  <si>
    <t>1) Средневзвешенные тарифы, с учетом тарифов для населения пос. Снежногорск.</t>
  </si>
  <si>
    <t xml:space="preserve">Прочие (по случаю потери кормильца, военнослужащие, гос. служащие, 
дети-инвалиды до 18 лет): </t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</si>
  <si>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</si>
  <si>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</si>
  <si>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t>Работники учреждений бюджетной сферы, ВСЕГО:</t>
  </si>
  <si>
    <t>Работники учреждений, финансируемых из местного бюджета,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</si>
  <si>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</si>
  <si>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</si>
  <si>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</si>
  <si>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</si>
  <si>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</si>
  <si>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       - Управление здравоохранения всего, в том числе: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</si>
  <si>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</si>
  <si>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</si>
  <si>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</si>
  <si>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</si>
  <si>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</si>
  <si>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</si>
  <si>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</si>
  <si>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</si>
  <si>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</si>
  <si>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</si>
  <si>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</si>
  <si>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</si>
  <si>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</si>
  <si>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</si>
  <si>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</si>
  <si>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</si>
  <si>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</si>
  <si>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</si>
  <si>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</si>
  <si>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Среднесписочная численность работников малых предприятий 
(по итогам 2012 года)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</si>
  <si>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</si>
  <si>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</si>
  <si>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</si>
  <si>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</si>
  <si>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</si>
  <si>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</si>
  <si>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</si>
  <si>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</si>
  <si>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</si>
  <si>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</si>
  <si>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 xml:space="preserve">1) Данные статистики 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</si>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</sst>
</file>

<file path=xl/styles.xml><?xml version="1.0" encoding="utf-8"?>
<styleSheet xmlns="http://schemas.openxmlformats.org/spreadsheetml/2006/main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#,##0.0_ ;\-#,##0.0\ "/>
  </numFmts>
  <fonts count="8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 Cyr"/>
      <charset val="204"/>
    </font>
    <font>
      <vertAlign val="superscript"/>
      <sz val="12"/>
      <name val="Times New Roman Cyr"/>
      <charset val="204"/>
    </font>
    <font>
      <vertAlign val="superscript"/>
      <sz val="12"/>
      <color indexed="8"/>
      <name val="Times New Roman"/>
      <family val="1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vertAlign val="superscript"/>
      <sz val="1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1104">
    <xf numFmtId="0" fontId="0" fillId="0" borderId="0" xfId="0"/>
    <xf numFmtId="166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1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167" fontId="5" fillId="0" borderId="0" xfId="0" applyNumberFormat="1" applyFont="1" applyFill="1"/>
    <xf numFmtId="0" fontId="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8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38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41" fillId="0" borderId="0" xfId="0" applyFont="1" applyFill="1" applyBorder="1" applyAlignment="1"/>
    <xf numFmtId="0" fontId="39" fillId="0" borderId="0" xfId="0" applyFont="1" applyFill="1" applyBorder="1" applyAlignment="1">
      <alignment vertical="top" wrapText="1"/>
    </xf>
    <xf numFmtId="2" fontId="5" fillId="0" borderId="0" xfId="0" applyNumberFormat="1" applyFont="1" applyFill="1"/>
    <xf numFmtId="1" fontId="5" fillId="0" borderId="0" xfId="0" applyNumberFormat="1" applyFont="1" applyFill="1"/>
    <xf numFmtId="0" fontId="33" fillId="0" borderId="0" xfId="0" applyFont="1" applyFill="1"/>
    <xf numFmtId="3" fontId="28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167" fontId="33" fillId="0" borderId="0" xfId="0" applyNumberFormat="1" applyFont="1" applyFill="1"/>
    <xf numFmtId="1" fontId="33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167" fontId="6" fillId="0" borderId="0" xfId="0" applyNumberFormat="1" applyFont="1" applyFill="1" applyBorder="1"/>
    <xf numFmtId="0" fontId="42" fillId="0" borderId="0" xfId="0" applyFont="1" applyFill="1" applyBorder="1"/>
    <xf numFmtId="3" fontId="5" fillId="0" borderId="0" xfId="0" applyNumberFormat="1" applyFont="1" applyFill="1"/>
    <xf numFmtId="166" fontId="10" fillId="2" borderId="0" xfId="0" applyNumberFormat="1" applyFont="1" applyFill="1" applyBorder="1" applyAlignment="1">
      <alignment horizontal="center" vertical="center"/>
    </xf>
    <xf numFmtId="166" fontId="10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8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/>
    <xf numFmtId="0" fontId="10" fillId="2" borderId="2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7" fontId="5" fillId="2" borderId="40" xfId="0" applyNumberFormat="1" applyFont="1" applyFill="1" applyBorder="1"/>
    <xf numFmtId="0" fontId="7" fillId="0" borderId="0" xfId="0" applyFont="1" applyFill="1"/>
    <xf numFmtId="0" fontId="5" fillId="2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56" fillId="0" borderId="0" xfId="0" applyFont="1" applyFill="1"/>
    <xf numFmtId="167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3" fontId="27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9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4" xfId="0" applyFont="1" applyFill="1" applyBorder="1" applyAlignment="1">
      <alignment horizontal="left" vertical="center"/>
    </xf>
    <xf numFmtId="0" fontId="5" fillId="3" borderId="0" xfId="0" applyFont="1" applyFill="1" applyBorder="1"/>
    <xf numFmtId="0" fontId="0" fillId="3" borderId="0" xfId="0" applyFill="1" applyBorder="1"/>
    <xf numFmtId="0" fontId="5" fillId="0" borderId="1" xfId="0" applyFont="1" applyFill="1" applyBorder="1"/>
    <xf numFmtId="0" fontId="6" fillId="0" borderId="0" xfId="0" applyFont="1" applyFill="1" applyBorder="1" applyAlignment="1"/>
    <xf numFmtId="166" fontId="5" fillId="0" borderId="0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center"/>
    </xf>
    <xf numFmtId="167" fontId="5" fillId="2" borderId="3" xfId="0" applyNumberFormat="1" applyFont="1" applyFill="1" applyBorder="1"/>
    <xf numFmtId="167" fontId="5" fillId="2" borderId="2" xfId="0" applyNumberFormat="1" applyFont="1" applyFill="1" applyBorder="1"/>
    <xf numFmtId="167" fontId="5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center"/>
    </xf>
    <xf numFmtId="0" fontId="63" fillId="0" borderId="0" xfId="7" applyFont="1" applyFill="1"/>
    <xf numFmtId="167" fontId="38" fillId="0" borderId="0" xfId="0" applyNumberFormat="1" applyFont="1" applyFill="1" applyBorder="1" applyAlignment="1">
      <alignment horizontal="center" vertical="center" wrapText="1"/>
    </xf>
    <xf numFmtId="0" fontId="63" fillId="0" borderId="0" xfId="11" applyFont="1" applyFill="1"/>
    <xf numFmtId="0" fontId="63" fillId="0" borderId="0" xfId="12" applyFont="1" applyFill="1"/>
    <xf numFmtId="0" fontId="63" fillId="0" borderId="0" xfId="13" applyFont="1" applyFill="1"/>
    <xf numFmtId="0" fontId="66" fillId="0" borderId="0" xfId="3" applyFont="1" applyFill="1" applyBorder="1" applyAlignment="1">
      <alignment horizontal="right" wrapText="1"/>
    </xf>
    <xf numFmtId="0" fontId="64" fillId="0" borderId="0" xfId="2" applyFont="1" applyFill="1" applyBorder="1" applyAlignment="1">
      <alignment horizontal="right" wrapText="1"/>
    </xf>
    <xf numFmtId="0" fontId="62" fillId="0" borderId="0" xfId="14" applyFill="1"/>
    <xf numFmtId="0" fontId="62" fillId="0" borderId="0" xfId="15" applyFill="1"/>
    <xf numFmtId="0" fontId="66" fillId="0" borderId="0" xfId="4" applyFont="1" applyFill="1" applyBorder="1" applyAlignment="1">
      <alignment horizontal="right" wrapText="1"/>
    </xf>
    <xf numFmtId="0" fontId="63" fillId="0" borderId="0" xfId="16" applyFont="1" applyFill="1"/>
    <xf numFmtId="0" fontId="63" fillId="0" borderId="0" xfId="8" applyFont="1" applyFill="1"/>
    <xf numFmtId="0" fontId="38" fillId="0" borderId="0" xfId="17" applyFont="1" applyFill="1" applyBorder="1" applyAlignment="1">
      <alignment horizontal="left" wrapText="1"/>
    </xf>
    <xf numFmtId="0" fontId="63" fillId="0" borderId="0" xfId="10" applyFont="1" applyFill="1"/>
    <xf numFmtId="0" fontId="63" fillId="0" borderId="0" xfId="9" applyFont="1" applyFill="1"/>
    <xf numFmtId="0" fontId="67" fillId="0" borderId="0" xfId="5" applyFont="1" applyFill="1" applyBorder="1" applyAlignment="1">
      <alignment horizontal="right" wrapText="1"/>
    </xf>
    <xf numFmtId="0" fontId="65" fillId="0" borderId="0" xfId="8" applyFont="1" applyFill="1"/>
    <xf numFmtId="0" fontId="7" fillId="0" borderId="0" xfId="0" applyFont="1" applyFill="1" applyBorder="1"/>
    <xf numFmtId="0" fontId="65" fillId="0" borderId="0" xfId="10" applyFont="1" applyFill="1"/>
    <xf numFmtId="0" fontId="65" fillId="0" borderId="0" xfId="9" applyFont="1" applyFill="1"/>
    <xf numFmtId="2" fontId="5" fillId="0" borderId="0" xfId="0" applyNumberFormat="1" applyFont="1" applyFill="1" applyAlignment="1">
      <alignment horizontal="left"/>
    </xf>
    <xf numFmtId="167" fontId="5" fillId="0" borderId="0" xfId="0" applyNumberFormat="1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66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166" fontId="6" fillId="0" borderId="0" xfId="0" applyNumberFormat="1" applyFont="1" applyFill="1" applyBorder="1"/>
    <xf numFmtId="0" fontId="5" fillId="0" borderId="0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42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top" wrapText="1"/>
    </xf>
    <xf numFmtId="0" fontId="44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justify"/>
    </xf>
    <xf numFmtId="0" fontId="41" fillId="0" borderId="0" xfId="0" applyFont="1" applyFill="1"/>
    <xf numFmtId="166" fontId="10" fillId="0" borderId="5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36" fillId="0" borderId="0" xfId="0" applyNumberFormat="1" applyFont="1" applyFill="1" applyBorder="1" applyAlignment="1">
      <alignment vertical="center"/>
    </xf>
    <xf numFmtId="49" fontId="24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/>
    <xf numFmtId="167" fontId="63" fillId="0" borderId="0" xfId="10" applyNumberFormat="1" applyFont="1" applyFill="1"/>
    <xf numFmtId="0" fontId="78" fillId="0" borderId="0" xfId="0" applyFont="1" applyFill="1" applyAlignment="1"/>
    <xf numFmtId="0" fontId="7" fillId="0" borderId="3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justify" wrapText="1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5" fillId="0" borderId="4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10" fillId="0" borderId="0" xfId="19" applyFont="1" applyFill="1"/>
    <xf numFmtId="0" fontId="4" fillId="0" borderId="0" xfId="19" applyFill="1"/>
    <xf numFmtId="0" fontId="9" fillId="0" borderId="32" xfId="19" applyFont="1" applyFill="1" applyBorder="1" applyAlignment="1">
      <alignment horizontal="center" vertical="center"/>
    </xf>
    <xf numFmtId="0" fontId="9" fillId="0" borderId="32" xfId="19" applyFont="1" applyFill="1" applyBorder="1" applyAlignment="1">
      <alignment horizontal="center" vertical="center" wrapText="1"/>
    </xf>
    <xf numFmtId="0" fontId="4" fillId="3" borderId="0" xfId="19" applyFill="1"/>
    <xf numFmtId="0" fontId="4" fillId="2" borderId="0" xfId="19" applyFill="1"/>
    <xf numFmtId="0" fontId="4" fillId="0" borderId="0" xfId="19" applyFont="1" applyFill="1"/>
    <xf numFmtId="3" fontId="10" fillId="0" borderId="3" xfId="19" applyNumberFormat="1" applyFont="1" applyFill="1" applyBorder="1" applyAlignment="1">
      <alignment horizontal="center"/>
    </xf>
    <xf numFmtId="0" fontId="5" fillId="0" borderId="0" xfId="19" applyFont="1" applyFill="1"/>
    <xf numFmtId="0" fontId="10" fillId="3" borderId="0" xfId="19" applyFont="1" applyFill="1"/>
    <xf numFmtId="0" fontId="10" fillId="0" borderId="36" xfId="0" applyFont="1" applyFill="1" applyBorder="1"/>
    <xf numFmtId="0" fontId="5" fillId="0" borderId="11" xfId="0" applyFont="1" applyFill="1" applyBorder="1" applyAlignment="1">
      <alignment vertical="center"/>
    </xf>
    <xf numFmtId="14" fontId="5" fillId="0" borderId="60" xfId="0" applyNumberFormat="1" applyFont="1" applyFill="1" applyBorder="1" applyAlignment="1">
      <alignment vertical="center"/>
    </xf>
    <xf numFmtId="14" fontId="5" fillId="0" borderId="58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3" fontId="10" fillId="0" borderId="59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vertical="center"/>
    </xf>
    <xf numFmtId="3" fontId="10" fillId="0" borderId="65" xfId="0" applyNumberFormat="1" applyFont="1" applyFill="1" applyBorder="1" applyAlignment="1">
      <alignment horizontal="center" vertical="center"/>
    </xf>
    <xf numFmtId="3" fontId="10" fillId="0" borderId="68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/>
    </xf>
    <xf numFmtId="0" fontId="30" fillId="0" borderId="57" xfId="0" applyFont="1" applyFill="1" applyBorder="1" applyAlignment="1">
      <alignment vertical="top" wrapText="1"/>
    </xf>
    <xf numFmtId="167" fontId="38" fillId="0" borderId="12" xfId="0" applyNumberFormat="1" applyFont="1" applyFill="1" applyBorder="1" applyAlignment="1">
      <alignment horizontal="center" wrapText="1"/>
    </xf>
    <xf numFmtId="167" fontId="6" fillId="0" borderId="13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67" fontId="38" fillId="0" borderId="57" xfId="0" applyNumberFormat="1" applyFont="1" applyFill="1" applyBorder="1" applyAlignment="1">
      <alignment horizontal="center" wrapText="1"/>
    </xf>
    <xf numFmtId="167" fontId="6" fillId="0" borderId="41" xfId="0" applyNumberFormat="1" applyFont="1" applyFill="1" applyBorder="1" applyAlignment="1">
      <alignment horizontal="center"/>
    </xf>
    <xf numFmtId="167" fontId="38" fillId="0" borderId="13" xfId="0" applyNumberFormat="1" applyFont="1" applyFill="1" applyBorder="1" applyAlignment="1">
      <alignment horizontal="center" wrapText="1"/>
    </xf>
    <xf numFmtId="167" fontId="6" fillId="0" borderId="57" xfId="0" applyNumberFormat="1" applyFont="1" applyFill="1" applyBorder="1" applyAlignment="1">
      <alignment horizontal="center"/>
    </xf>
    <xf numFmtId="0" fontId="30" fillId="0" borderId="29" xfId="0" applyFont="1" applyFill="1" applyBorder="1" applyAlignment="1">
      <alignment vertical="top" wrapText="1"/>
    </xf>
    <xf numFmtId="167" fontId="38" fillId="0" borderId="14" xfId="0" applyNumberFormat="1" applyFont="1" applyFill="1" applyBorder="1" applyAlignment="1">
      <alignment horizontal="center" wrapText="1"/>
    </xf>
    <xf numFmtId="167" fontId="6" fillId="0" borderId="16" xfId="0" applyNumberFormat="1" applyFont="1" applyFill="1" applyBorder="1" applyAlignment="1">
      <alignment horizontal="center"/>
    </xf>
    <xf numFmtId="167" fontId="6" fillId="0" borderId="14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 wrapText="1"/>
    </xf>
    <xf numFmtId="167" fontId="6" fillId="0" borderId="43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 wrapText="1"/>
    </xf>
    <xf numFmtId="167" fontId="6" fillId="0" borderId="29" xfId="0" applyNumberFormat="1" applyFont="1" applyFill="1" applyBorder="1" applyAlignment="1">
      <alignment horizontal="center"/>
    </xf>
    <xf numFmtId="167" fontId="38" fillId="0" borderId="14" xfId="0" applyNumberFormat="1" applyFont="1" applyFill="1" applyBorder="1" applyAlignment="1">
      <alignment horizontal="center" vertical="top" wrapText="1"/>
    </xf>
    <xf numFmtId="167" fontId="38" fillId="0" borderId="29" xfId="0" applyNumberFormat="1" applyFont="1" applyFill="1" applyBorder="1" applyAlignment="1">
      <alignment horizontal="center" vertical="top" wrapText="1"/>
    </xf>
    <xf numFmtId="167" fontId="38" fillId="0" borderId="16" xfId="0" applyNumberFormat="1" applyFont="1" applyFill="1" applyBorder="1" applyAlignment="1">
      <alignment horizontal="center" vertical="top" wrapText="1"/>
    </xf>
    <xf numFmtId="167" fontId="38" fillId="0" borderId="14" xfId="0" applyNumberFormat="1" applyFont="1" applyFill="1" applyBorder="1" applyAlignment="1">
      <alignment horizontal="center"/>
    </xf>
    <xf numFmtId="167" fontId="38" fillId="0" borderId="29" xfId="0" applyNumberFormat="1" applyFont="1" applyFill="1" applyBorder="1" applyAlignment="1">
      <alignment horizontal="center"/>
    </xf>
    <xf numFmtId="167" fontId="38" fillId="0" borderId="16" xfId="0" applyNumberFormat="1" applyFont="1" applyFill="1" applyBorder="1" applyAlignment="1">
      <alignment horizontal="center"/>
    </xf>
    <xf numFmtId="0" fontId="10" fillId="0" borderId="66" xfId="0" applyFont="1" applyFill="1" applyBorder="1"/>
    <xf numFmtId="167" fontId="38" fillId="0" borderId="67" xfId="0" applyNumberFormat="1" applyFont="1" applyFill="1" applyBorder="1" applyAlignment="1">
      <alignment horizontal="center"/>
    </xf>
    <xf numFmtId="167" fontId="6" fillId="0" borderId="54" xfId="0" applyNumberFormat="1" applyFont="1" applyFill="1" applyBorder="1" applyAlignment="1">
      <alignment horizontal="center"/>
    </xf>
    <xf numFmtId="167" fontId="6" fillId="0" borderId="67" xfId="0" applyNumberFormat="1" applyFont="1" applyFill="1" applyBorder="1" applyAlignment="1">
      <alignment horizontal="center"/>
    </xf>
    <xf numFmtId="167" fontId="38" fillId="0" borderId="66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167" fontId="38" fillId="0" borderId="54" xfId="0" applyNumberFormat="1" applyFont="1" applyFill="1" applyBorder="1" applyAlignment="1">
      <alignment horizontal="center"/>
    </xf>
    <xf numFmtId="167" fontId="6" fillId="0" borderId="66" xfId="0" applyNumberFormat="1" applyFont="1" applyFill="1" applyBorder="1" applyAlignment="1">
      <alignment horizontal="center"/>
    </xf>
    <xf numFmtId="2" fontId="11" fillId="0" borderId="55" xfId="0" applyNumberFormat="1" applyFont="1" applyFill="1" applyBorder="1" applyAlignment="1">
      <alignment horizontal="center" vertical="center"/>
    </xf>
    <xf numFmtId="2" fontId="36" fillId="0" borderId="2" xfId="0" applyNumberFormat="1" applyFont="1" applyFill="1" applyBorder="1" applyAlignment="1">
      <alignment horizontal="center" vertical="center"/>
    </xf>
    <xf numFmtId="2" fontId="57" fillId="0" borderId="2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/>
    </xf>
    <xf numFmtId="3" fontId="56" fillId="0" borderId="32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/>
    </xf>
    <xf numFmtId="3" fontId="56" fillId="0" borderId="31" xfId="0" applyNumberFormat="1" applyFont="1" applyFill="1" applyBorder="1" applyAlignment="1">
      <alignment horizontal="center" vertical="center" wrapText="1"/>
    </xf>
    <xf numFmtId="3" fontId="24" fillId="0" borderId="32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3" fontId="10" fillId="0" borderId="11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5" fillId="0" borderId="3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9" fillId="0" borderId="32" xfId="0" applyFont="1" applyFill="1" applyBorder="1"/>
    <xf numFmtId="0" fontId="54" fillId="0" borderId="32" xfId="19" applyFont="1" applyFill="1" applyBorder="1" applyAlignment="1">
      <alignment horizontal="center" wrapText="1"/>
    </xf>
    <xf numFmtId="0" fontId="9" fillId="0" borderId="52" xfId="19" applyFont="1" applyFill="1" applyBorder="1" applyAlignment="1">
      <alignment horizontal="center" vertical="center"/>
    </xf>
    <xf numFmtId="0" fontId="9" fillId="0" borderId="0" xfId="19" applyFont="1" applyFill="1" applyBorder="1"/>
    <xf numFmtId="0" fontId="10" fillId="0" borderId="1" xfId="19" applyFont="1" applyFill="1" applyBorder="1" applyAlignment="1">
      <alignment horizontal="center"/>
    </xf>
    <xf numFmtId="0" fontId="10" fillId="0" borderId="3" xfId="19" applyFont="1" applyFill="1" applyBorder="1" applyAlignment="1">
      <alignment horizontal="center"/>
    </xf>
    <xf numFmtId="0" fontId="10" fillId="0" borderId="39" xfId="19" applyFont="1" applyFill="1" applyBorder="1" applyAlignment="1">
      <alignment horizontal="center"/>
    </xf>
    <xf numFmtId="0" fontId="27" fillId="0" borderId="0" xfId="19" applyFont="1" applyFill="1" applyBorder="1" applyAlignment="1">
      <alignment wrapText="1"/>
    </xf>
    <xf numFmtId="0" fontId="76" fillId="0" borderId="39" xfId="19" applyFont="1" applyFill="1" applyBorder="1" applyAlignment="1">
      <alignment horizontal="center"/>
    </xf>
    <xf numFmtId="0" fontId="10" fillId="0" borderId="0" xfId="19" applyFont="1" applyFill="1" applyBorder="1"/>
    <xf numFmtId="3" fontId="6" fillId="0" borderId="3" xfId="19" applyNumberFormat="1" applyFont="1" applyFill="1" applyBorder="1" applyAlignment="1">
      <alignment horizontal="center"/>
    </xf>
    <xf numFmtId="3" fontId="10" fillId="0" borderId="39" xfId="19" applyNumberFormat="1" applyFont="1" applyFill="1" applyBorder="1" applyAlignment="1">
      <alignment horizontal="center"/>
    </xf>
    <xf numFmtId="3" fontId="10" fillId="0" borderId="4" xfId="19" applyNumberFormat="1" applyFont="1" applyFill="1" applyBorder="1" applyAlignment="1">
      <alignment horizontal="center"/>
    </xf>
    <xf numFmtId="3" fontId="76" fillId="0" borderId="39" xfId="19" applyNumberFormat="1" applyFont="1" applyFill="1" applyBorder="1" applyAlignment="1">
      <alignment horizontal="center"/>
    </xf>
    <xf numFmtId="0" fontId="10" fillId="0" borderId="2" xfId="19" applyFont="1" applyFill="1" applyBorder="1" applyAlignment="1">
      <alignment horizontal="center"/>
    </xf>
    <xf numFmtId="49" fontId="10" fillId="0" borderId="31" xfId="19" applyNumberFormat="1" applyFont="1" applyFill="1" applyBorder="1" applyAlignment="1">
      <alignment horizontal="center"/>
    </xf>
    <xf numFmtId="49" fontId="10" fillId="0" borderId="2" xfId="19" applyNumberFormat="1" applyFont="1" applyFill="1" applyBorder="1" applyAlignment="1">
      <alignment horizontal="center"/>
    </xf>
    <xf numFmtId="3" fontId="76" fillId="0" borderId="40" xfId="19" applyNumberFormat="1" applyFont="1" applyFill="1" applyBorder="1" applyAlignment="1">
      <alignment horizontal="center"/>
    </xf>
    <xf numFmtId="0" fontId="9" fillId="0" borderId="1" xfId="19" applyFont="1" applyFill="1" applyBorder="1"/>
    <xf numFmtId="0" fontId="10" fillId="0" borderId="1" xfId="19" applyNumberFormat="1" applyFont="1" applyFill="1" applyBorder="1" applyAlignment="1">
      <alignment horizontal="center"/>
    </xf>
    <xf numFmtId="0" fontId="10" fillId="0" borderId="3" xfId="19" applyNumberFormat="1" applyFont="1" applyFill="1" applyBorder="1" applyAlignment="1">
      <alignment horizontal="center"/>
    </xf>
    <xf numFmtId="3" fontId="10" fillId="0" borderId="38" xfId="19" applyNumberFormat="1" applyFont="1" applyFill="1" applyBorder="1" applyAlignment="1">
      <alignment horizontal="center"/>
    </xf>
    <xf numFmtId="0" fontId="27" fillId="0" borderId="3" xfId="19" applyFont="1" applyFill="1" applyBorder="1" applyAlignment="1">
      <alignment horizontal="left"/>
    </xf>
    <xf numFmtId="0" fontId="30" fillId="0" borderId="3" xfId="19" applyFont="1" applyFill="1" applyBorder="1" applyAlignment="1">
      <alignment horizontal="center"/>
    </xf>
    <xf numFmtId="0" fontId="9" fillId="0" borderId="3" xfId="19" applyFont="1" applyFill="1" applyBorder="1" applyAlignment="1">
      <alignment horizontal="left"/>
    </xf>
    <xf numFmtId="0" fontId="27" fillId="0" borderId="3" xfId="19" applyFont="1" applyFill="1" applyBorder="1" applyAlignment="1">
      <alignment horizontal="left" vertical="top" wrapText="1"/>
    </xf>
    <xf numFmtId="0" fontId="30" fillId="0" borderId="3" xfId="19" applyFont="1" applyFill="1" applyBorder="1" applyAlignment="1">
      <alignment horizontal="center" vertical="center"/>
    </xf>
    <xf numFmtId="0" fontId="10" fillId="0" borderId="3" xfId="19" applyNumberFormat="1" applyFont="1" applyFill="1" applyBorder="1" applyAlignment="1">
      <alignment horizontal="center" vertical="center"/>
    </xf>
    <xf numFmtId="49" fontId="10" fillId="0" borderId="3" xfId="19" applyNumberFormat="1" applyFont="1" applyFill="1" applyBorder="1" applyAlignment="1">
      <alignment horizontal="center" vertical="center"/>
    </xf>
    <xf numFmtId="0" fontId="27" fillId="0" borderId="3" xfId="19" applyFont="1" applyFill="1" applyBorder="1" applyAlignment="1">
      <alignment horizontal="left" vertical="center" wrapText="1"/>
    </xf>
    <xf numFmtId="0" fontId="27" fillId="0" borderId="2" xfId="19" applyFont="1" applyFill="1" applyBorder="1" applyAlignment="1">
      <alignment horizontal="left"/>
    </xf>
    <xf numFmtId="0" fontId="10" fillId="0" borderId="40" xfId="19" applyFont="1" applyFill="1" applyBorder="1" applyAlignment="1">
      <alignment horizontal="center"/>
    </xf>
    <xf numFmtId="0" fontId="30" fillId="0" borderId="2" xfId="19" applyFont="1" applyFill="1" applyBorder="1" applyAlignment="1">
      <alignment horizontal="center"/>
    </xf>
    <xf numFmtId="0" fontId="26" fillId="0" borderId="38" xfId="19" applyFont="1" applyFill="1" applyBorder="1"/>
    <xf numFmtId="0" fontId="4" fillId="0" borderId="10" xfId="19" applyFill="1" applyBorder="1"/>
    <xf numFmtId="0" fontId="5" fillId="0" borderId="1" xfId="19" applyFont="1" applyFill="1" applyBorder="1"/>
    <xf numFmtId="0" fontId="5" fillId="0" borderId="10" xfId="19" applyFont="1" applyFill="1" applyBorder="1"/>
    <xf numFmtId="0" fontId="76" fillId="0" borderId="1" xfId="19" applyFont="1" applyFill="1" applyBorder="1"/>
    <xf numFmtId="0" fontId="27" fillId="0" borderId="39" xfId="19" applyFont="1" applyFill="1" applyBorder="1"/>
    <xf numFmtId="0" fontId="10" fillId="0" borderId="0" xfId="19" applyFont="1" applyFill="1" applyBorder="1" applyAlignment="1">
      <alignment horizontal="center"/>
    </xf>
    <xf numFmtId="3" fontId="10" fillId="0" borderId="2" xfId="19" applyNumberFormat="1" applyFont="1" applyFill="1" applyBorder="1" applyAlignment="1">
      <alignment horizontal="center"/>
    </xf>
    <xf numFmtId="3" fontId="76" fillId="0" borderId="3" xfId="19" applyNumberFormat="1" applyFont="1" applyFill="1" applyBorder="1" applyAlignment="1">
      <alignment horizontal="center"/>
    </xf>
    <xf numFmtId="0" fontId="26" fillId="0" borderId="38" xfId="19" applyFont="1" applyFill="1" applyBorder="1" applyAlignment="1">
      <alignment vertical="center" wrapText="1"/>
    </xf>
    <xf numFmtId="0" fontId="10" fillId="0" borderId="32" xfId="19" applyFont="1" applyFill="1" applyBorder="1" applyAlignment="1">
      <alignment horizontal="center"/>
    </xf>
    <xf numFmtId="0" fontId="27" fillId="0" borderId="39" xfId="19" applyFont="1" applyFill="1" applyBorder="1" applyAlignment="1">
      <alignment vertical="center" wrapText="1"/>
    </xf>
    <xf numFmtId="0" fontId="18" fillId="0" borderId="3" xfId="19" applyFont="1" applyFill="1" applyBorder="1" applyAlignment="1">
      <alignment horizontal="center"/>
    </xf>
    <xf numFmtId="0" fontId="27" fillId="0" borderId="40" xfId="19" applyFont="1" applyFill="1" applyBorder="1" applyAlignment="1">
      <alignment vertical="center" wrapText="1"/>
    </xf>
    <xf numFmtId="0" fontId="18" fillId="0" borderId="2" xfId="19" applyFont="1" applyFill="1" applyBorder="1" applyAlignment="1">
      <alignment horizontal="center" vertical="center"/>
    </xf>
    <xf numFmtId="0" fontId="4" fillId="0" borderId="1" xfId="19" applyFill="1" applyBorder="1"/>
    <xf numFmtId="0" fontId="76" fillId="0" borderId="3" xfId="19" applyFont="1" applyFill="1" applyBorder="1" applyAlignment="1">
      <alignment horizontal="center"/>
    </xf>
    <xf numFmtId="0" fontId="76" fillId="0" borderId="2" xfId="19" applyFont="1" applyFill="1" applyBorder="1" applyAlignment="1">
      <alignment horizontal="center"/>
    </xf>
    <xf numFmtId="49" fontId="10" fillId="0" borderId="1" xfId="19" applyNumberFormat="1" applyFont="1" applyFill="1" applyBorder="1" applyAlignment="1">
      <alignment horizontal="center"/>
    </xf>
    <xf numFmtId="0" fontId="10" fillId="0" borderId="3" xfId="19" applyFont="1" applyFill="1" applyBorder="1"/>
    <xf numFmtId="49" fontId="76" fillId="0" borderId="3" xfId="19" applyNumberFormat="1" applyFont="1" applyFill="1" applyBorder="1" applyAlignment="1">
      <alignment horizontal="center"/>
    </xf>
    <xf numFmtId="0" fontId="10" fillId="0" borderId="2" xfId="19" applyFont="1" applyFill="1" applyBorder="1"/>
    <xf numFmtId="49" fontId="76" fillId="0" borderId="2" xfId="19" applyNumberFormat="1" applyFont="1" applyFill="1" applyBorder="1" applyAlignment="1">
      <alignment horizontal="center"/>
    </xf>
    <xf numFmtId="0" fontId="10" fillId="0" borderId="10" xfId="19" applyFont="1" applyFill="1" applyBorder="1" applyAlignment="1">
      <alignment horizontal="center"/>
    </xf>
    <xf numFmtId="49" fontId="10" fillId="0" borderId="3" xfId="19" applyNumberFormat="1" applyFont="1" applyFill="1" applyBorder="1" applyAlignment="1">
      <alignment horizontal="center"/>
    </xf>
    <xf numFmtId="0" fontId="10" fillId="0" borderId="3" xfId="19" applyFont="1" applyFill="1" applyBorder="1" applyAlignment="1">
      <alignment vertical="center" wrapText="1"/>
    </xf>
    <xf numFmtId="0" fontId="10" fillId="0" borderId="0" xfId="19" applyFont="1" applyFill="1" applyBorder="1" applyAlignment="1">
      <alignment horizontal="center" vertical="center"/>
    </xf>
    <xf numFmtId="49" fontId="76" fillId="0" borderId="3" xfId="19" applyNumberFormat="1" applyFont="1" applyFill="1" applyBorder="1" applyAlignment="1">
      <alignment horizontal="center" vertical="center"/>
    </xf>
    <xf numFmtId="0" fontId="10" fillId="0" borderId="3" xfId="19" applyFont="1" applyFill="1" applyBorder="1" applyAlignment="1">
      <alignment horizontal="left"/>
    </xf>
    <xf numFmtId="0" fontId="9" fillId="0" borderId="32" xfId="19" applyFont="1" applyFill="1" applyBorder="1" applyAlignment="1">
      <alignment vertical="center" wrapText="1"/>
    </xf>
    <xf numFmtId="0" fontId="10" fillId="0" borderId="50" xfId="19" applyFont="1" applyFill="1" applyBorder="1" applyAlignment="1">
      <alignment horizontal="center"/>
    </xf>
    <xf numFmtId="0" fontId="10" fillId="0" borderId="32" xfId="19" applyNumberFormat="1" applyFont="1" applyFill="1" applyBorder="1" applyAlignment="1">
      <alignment horizontal="center"/>
    </xf>
    <xf numFmtId="49" fontId="76" fillId="0" borderId="32" xfId="19" applyNumberFormat="1" applyFont="1" applyFill="1" applyBorder="1" applyAlignment="1">
      <alignment horizontal="center"/>
    </xf>
    <xf numFmtId="0" fontId="9" fillId="0" borderId="32" xfId="19" applyFont="1" applyFill="1" applyBorder="1"/>
    <xf numFmtId="0" fontId="76" fillId="0" borderId="32" xfId="19" applyFont="1" applyFill="1" applyBorder="1" applyAlignment="1">
      <alignment horizontal="center"/>
    </xf>
    <xf numFmtId="0" fontId="9" fillId="0" borderId="1" xfId="19" applyFont="1" applyFill="1" applyBorder="1" applyAlignment="1">
      <alignment wrapText="1"/>
    </xf>
    <xf numFmtId="0" fontId="10" fillId="0" borderId="5" xfId="19" applyFont="1" applyFill="1" applyBorder="1" applyAlignment="1">
      <alignment horizontal="center" vertical="center"/>
    </xf>
    <xf numFmtId="0" fontId="30" fillId="0" borderId="1" xfId="19" applyFont="1" applyFill="1" applyBorder="1" applyAlignment="1">
      <alignment horizontal="center" vertical="center"/>
    </xf>
    <xf numFmtId="0" fontId="77" fillId="0" borderId="1" xfId="19" applyFont="1" applyFill="1" applyBorder="1"/>
    <xf numFmtId="0" fontId="9" fillId="0" borderId="1" xfId="19" applyFont="1" applyFill="1" applyBorder="1" applyAlignment="1">
      <alignment vertical="center"/>
    </xf>
    <xf numFmtId="0" fontId="10" fillId="0" borderId="3" xfId="19" applyFont="1" applyFill="1" applyBorder="1" applyAlignment="1">
      <alignment vertical="center"/>
    </xf>
    <xf numFmtId="0" fontId="10" fillId="0" borderId="3" xfId="19" applyFont="1" applyFill="1" applyBorder="1" applyAlignment="1">
      <alignment horizontal="center" vertical="center"/>
    </xf>
    <xf numFmtId="0" fontId="27" fillId="0" borderId="3" xfId="19" applyFont="1" applyFill="1" applyBorder="1" applyAlignment="1">
      <alignment vertical="center"/>
    </xf>
    <xf numFmtId="0" fontId="27" fillId="0" borderId="3" xfId="19" applyFont="1" applyFill="1" applyBorder="1" applyAlignment="1">
      <alignment vertical="center" wrapText="1"/>
    </xf>
    <xf numFmtId="0" fontId="76" fillId="0" borderId="3" xfId="19" applyFont="1" applyFill="1" applyBorder="1" applyAlignment="1">
      <alignment horizontal="center" vertical="center"/>
    </xf>
    <xf numFmtId="0" fontId="35" fillId="0" borderId="3" xfId="19" applyFont="1" applyFill="1" applyBorder="1" applyAlignment="1">
      <alignment vertical="center" wrapText="1"/>
    </xf>
    <xf numFmtId="0" fontId="27" fillId="0" borderId="3" xfId="19" applyFont="1" applyFill="1" applyBorder="1" applyAlignment="1">
      <alignment horizontal="center" vertical="center"/>
    </xf>
    <xf numFmtId="0" fontId="35" fillId="0" borderId="3" xfId="19" applyFont="1" applyFill="1" applyBorder="1" applyAlignment="1">
      <alignment horizontal="left" vertical="center" wrapText="1"/>
    </xf>
    <xf numFmtId="0" fontId="35" fillId="0" borderId="3" xfId="19" applyFont="1" applyFill="1" applyBorder="1" applyAlignment="1">
      <alignment vertical="center"/>
    </xf>
    <xf numFmtId="0" fontId="35" fillId="0" borderId="2" xfId="19" applyFont="1" applyFill="1" applyBorder="1" applyAlignment="1">
      <alignment vertical="center" wrapText="1"/>
    </xf>
    <xf numFmtId="0" fontId="10" fillId="0" borderId="2" xfId="19" applyFont="1" applyFill="1" applyBorder="1" applyAlignment="1">
      <alignment horizontal="center" vertical="center"/>
    </xf>
    <xf numFmtId="0" fontId="9" fillId="0" borderId="1" xfId="19" applyFont="1" applyFill="1" applyBorder="1" applyAlignment="1">
      <alignment horizontal="left"/>
    </xf>
    <xf numFmtId="0" fontId="30" fillId="0" borderId="3" xfId="19" applyFont="1" applyFill="1" applyBorder="1" applyAlignment="1">
      <alignment horizontal="left"/>
    </xf>
    <xf numFmtId="0" fontId="30" fillId="0" borderId="3" xfId="19" applyFont="1" applyFill="1" applyBorder="1"/>
    <xf numFmtId="0" fontId="9" fillId="0" borderId="12" xfId="19" applyFont="1" applyFill="1" applyBorder="1" applyAlignment="1">
      <alignment horizontal="left"/>
    </xf>
    <xf numFmtId="0" fontId="10" fillId="0" borderId="13" xfId="19" applyFont="1" applyFill="1" applyBorder="1" applyAlignment="1">
      <alignment horizontal="center"/>
    </xf>
    <xf numFmtId="0" fontId="10" fillId="0" borderId="12" xfId="19" applyFont="1" applyFill="1" applyBorder="1" applyAlignment="1">
      <alignment horizontal="center"/>
    </xf>
    <xf numFmtId="0" fontId="26" fillId="0" borderId="67" xfId="19" applyFont="1" applyFill="1" applyBorder="1" applyAlignment="1">
      <alignment horizontal="left"/>
    </xf>
    <xf numFmtId="0" fontId="10" fillId="0" borderId="54" xfId="19" applyFont="1" applyFill="1" applyBorder="1" applyAlignment="1">
      <alignment horizontal="center"/>
    </xf>
    <xf numFmtId="0" fontId="10" fillId="0" borderId="67" xfId="19" applyFont="1" applyFill="1" applyBorder="1" applyAlignment="1">
      <alignment horizontal="center"/>
    </xf>
    <xf numFmtId="0" fontId="76" fillId="0" borderId="67" xfId="19" applyFont="1" applyFill="1" applyBorder="1" applyAlignment="1">
      <alignment horizontal="center"/>
    </xf>
    <xf numFmtId="0" fontId="30" fillId="0" borderId="0" xfId="19" applyFont="1" applyFill="1"/>
    <xf numFmtId="3" fontId="10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166" fontId="10" fillId="0" borderId="17" xfId="0" applyNumberFormat="1" applyFont="1" applyFill="1" applyBorder="1" applyAlignment="1">
      <alignment horizontal="center" vertical="center"/>
    </xf>
    <xf numFmtId="166" fontId="10" fillId="0" borderId="18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41" xfId="0" applyFont="1" applyFill="1" applyBorder="1"/>
    <xf numFmtId="0" fontId="38" fillId="0" borderId="14" xfId="0" applyFont="1" applyFill="1" applyBorder="1" applyAlignment="1">
      <alignment horizontal="left" wrapText="1"/>
    </xf>
    <xf numFmtId="167" fontId="68" fillId="0" borderId="14" xfId="17" applyNumberFormat="1" applyFont="1" applyFill="1" applyBorder="1" applyAlignment="1">
      <alignment horizontal="center" wrapText="1"/>
    </xf>
    <xf numFmtId="167" fontId="38" fillId="0" borderId="43" xfId="0" applyNumberFormat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left" wrapText="1"/>
    </xf>
    <xf numFmtId="0" fontId="38" fillId="0" borderId="67" xfId="0" applyFont="1" applyFill="1" applyBorder="1" applyAlignment="1">
      <alignment horizontal="left" wrapText="1"/>
    </xf>
    <xf numFmtId="167" fontId="6" fillId="0" borderId="59" xfId="0" applyNumberFormat="1" applyFont="1" applyFill="1" applyBorder="1" applyAlignment="1">
      <alignment horizontal="center"/>
    </xf>
    <xf numFmtId="0" fontId="9" fillId="0" borderId="11" xfId="0" applyFont="1" applyFill="1" applyBorder="1"/>
    <xf numFmtId="3" fontId="10" fillId="0" borderId="60" xfId="0" applyNumberFormat="1" applyFont="1" applyFill="1" applyBorder="1" applyAlignment="1">
      <alignment horizontal="center" vertical="center"/>
    </xf>
    <xf numFmtId="167" fontId="10" fillId="0" borderId="58" xfId="0" applyNumberFormat="1" applyFont="1" applyFill="1" applyBorder="1" applyAlignment="1">
      <alignment horizontal="center"/>
    </xf>
    <xf numFmtId="0" fontId="5" fillId="0" borderId="17" xfId="0" applyFont="1" applyFill="1" applyBorder="1"/>
    <xf numFmtId="0" fontId="5" fillId="0" borderId="59" xfId="0" applyFont="1" applyFill="1" applyBorder="1"/>
    <xf numFmtId="0" fontId="5" fillId="0" borderId="39" xfId="0" applyFont="1" applyFill="1" applyBorder="1"/>
    <xf numFmtId="0" fontId="10" fillId="0" borderId="17" xfId="0" applyFont="1" applyFill="1" applyBorder="1"/>
    <xf numFmtId="0" fontId="10" fillId="0" borderId="44" xfId="0" applyFont="1" applyFill="1" applyBorder="1"/>
    <xf numFmtId="166" fontId="10" fillId="0" borderId="65" xfId="0" applyNumberFormat="1" applyFont="1" applyFill="1" applyBorder="1" applyAlignment="1">
      <alignment horizontal="center" vertical="center"/>
    </xf>
    <xf numFmtId="166" fontId="10" fillId="0" borderId="68" xfId="0" applyNumberFormat="1" applyFont="1" applyFill="1" applyBorder="1" applyAlignment="1">
      <alignment horizontal="center" vertical="center"/>
    </xf>
    <xf numFmtId="0" fontId="9" fillId="0" borderId="57" xfId="0" applyFont="1" applyFill="1" applyBorder="1"/>
    <xf numFmtId="0" fontId="10" fillId="0" borderId="11" xfId="0" applyFont="1" applyFill="1" applyBorder="1"/>
    <xf numFmtId="0" fontId="10" fillId="0" borderId="58" xfId="0" applyFont="1" applyFill="1" applyBorder="1"/>
    <xf numFmtId="0" fontId="10" fillId="0" borderId="29" xfId="0" applyFont="1" applyFill="1" applyBorder="1"/>
    <xf numFmtId="166" fontId="10" fillId="0" borderId="44" xfId="0" applyNumberFormat="1" applyFont="1" applyFill="1" applyBorder="1" applyAlignment="1">
      <alignment horizontal="center" vertical="center"/>
    </xf>
    <xf numFmtId="0" fontId="5" fillId="0" borderId="11" xfId="0" applyFont="1" applyFill="1" applyBorder="1"/>
    <xf numFmtId="3" fontId="11" fillId="0" borderId="60" xfId="0" applyNumberFormat="1" applyFont="1" applyFill="1" applyBorder="1" applyAlignment="1">
      <alignment horizontal="center"/>
    </xf>
    <xf numFmtId="3" fontId="9" fillId="0" borderId="58" xfId="0" applyNumberFormat="1" applyFont="1" applyFill="1" applyBorder="1" applyAlignment="1">
      <alignment horizontal="center"/>
    </xf>
    <xf numFmtId="0" fontId="6" fillId="0" borderId="17" xfId="0" applyFont="1" applyFill="1" applyBorder="1"/>
    <xf numFmtId="167" fontId="6" fillId="0" borderId="18" xfId="0" applyNumberFormat="1" applyFont="1" applyFill="1" applyBorder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3" fontId="10" fillId="0" borderId="55" xfId="0" applyNumberFormat="1" applyFont="1" applyFill="1" applyBorder="1" applyAlignment="1">
      <alignment horizontal="center" vertical="center"/>
    </xf>
    <xf numFmtId="3" fontId="10" fillId="0" borderId="67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3" fontId="10" fillId="0" borderId="0" xfId="0" applyNumberFormat="1" applyFont="1" applyFill="1" applyBorder="1" applyAlignment="1">
      <alignment horizontal="center" vertical="center"/>
    </xf>
    <xf numFmtId="11" fontId="27" fillId="0" borderId="39" xfId="19" applyNumberFormat="1" applyFont="1" applyFill="1" applyBorder="1"/>
    <xf numFmtId="3" fontId="9" fillId="2" borderId="38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27" fillId="2" borderId="39" xfId="0" applyNumberFormat="1" applyFont="1" applyFill="1" applyBorder="1" applyAlignment="1">
      <alignment horizontal="center" vertical="center"/>
    </xf>
    <xf numFmtId="3" fontId="27" fillId="2" borderId="3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/>
    <xf numFmtId="166" fontId="10" fillId="2" borderId="38" xfId="0" applyNumberFormat="1" applyFont="1" applyFill="1" applyBorder="1" applyAlignment="1">
      <alignment horizontal="center" vertical="center" wrapText="1"/>
    </xf>
    <xf numFmtId="167" fontId="68" fillId="3" borderId="14" xfId="17" applyNumberFormat="1" applyFont="1" applyFill="1" applyBorder="1" applyAlignment="1">
      <alignment horizontal="center" wrapText="1"/>
    </xf>
    <xf numFmtId="167" fontId="38" fillId="3" borderId="43" xfId="0" applyNumberFormat="1" applyFont="1" applyFill="1" applyBorder="1" applyAlignment="1">
      <alignment horizontal="center" vertical="center" wrapText="1"/>
    </xf>
    <xf numFmtId="167" fontId="75" fillId="3" borderId="14" xfId="17" applyNumberFormat="1" applyFont="1" applyFill="1" applyBorder="1" applyAlignment="1">
      <alignment horizontal="center" wrapText="1"/>
    </xf>
    <xf numFmtId="167" fontId="39" fillId="3" borderId="43" xfId="0" applyNumberFormat="1" applyFont="1" applyFill="1" applyBorder="1" applyAlignment="1">
      <alignment horizontal="center" vertical="center"/>
    </xf>
    <xf numFmtId="167" fontId="68" fillId="3" borderId="67" xfId="17" applyNumberFormat="1" applyFont="1" applyFill="1" applyBorder="1" applyAlignment="1">
      <alignment horizontal="center" wrapText="1"/>
    </xf>
    <xf numFmtId="167" fontId="38" fillId="3" borderId="45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10" fillId="0" borderId="2" xfId="0" applyFont="1" applyFill="1" applyBorder="1"/>
    <xf numFmtId="0" fontId="27" fillId="0" borderId="0" xfId="0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/>
    </xf>
    <xf numFmtId="2" fontId="9" fillId="2" borderId="52" xfId="0" applyNumberFormat="1" applyFont="1" applyFill="1" applyBorder="1" applyAlignment="1">
      <alignment horizontal="center" vertical="top"/>
    </xf>
    <xf numFmtId="49" fontId="9" fillId="2" borderId="52" xfId="0" applyNumberFormat="1" applyFont="1" applyFill="1" applyBorder="1" applyAlignment="1">
      <alignment horizontal="center" vertical="center" wrapText="1"/>
    </xf>
    <xf numFmtId="0" fontId="0" fillId="2" borderId="0" xfId="0" applyFill="1"/>
    <xf numFmtId="166" fontId="10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0" xfId="0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3" fontId="10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3" fontId="10" fillId="0" borderId="2" xfId="0" applyNumberFormat="1" applyFont="1" applyFill="1" applyBorder="1" applyAlignment="1">
      <alignment horizontal="center"/>
    </xf>
    <xf numFmtId="0" fontId="9" fillId="0" borderId="5" xfId="0" applyFont="1" applyFill="1" applyBorder="1"/>
    <xf numFmtId="0" fontId="10" fillId="0" borderId="3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35" fillId="0" borderId="14" xfId="0" applyNumberFormat="1" applyFont="1" applyFill="1" applyBorder="1" applyAlignment="1">
      <alignment horizontal="center" vertical="center"/>
    </xf>
    <xf numFmtId="3" fontId="35" fillId="0" borderId="23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/>
    </xf>
    <xf numFmtId="3" fontId="74" fillId="0" borderId="67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2" fontId="9" fillId="0" borderId="32" xfId="0" applyNumberFormat="1" applyFont="1" applyFill="1" applyBorder="1" applyAlignment="1">
      <alignment horizontal="center" vertical="center" wrapText="1"/>
    </xf>
    <xf numFmtId="2" fontId="10" fillId="0" borderId="3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center" vertical="center"/>
    </xf>
    <xf numFmtId="166" fontId="10" fillId="0" borderId="14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0" fillId="0" borderId="12" xfId="0" applyNumberFormat="1" applyFont="1" applyFill="1" applyBorder="1" applyAlignment="1">
      <alignment horizontal="center" vertical="center"/>
    </xf>
    <xf numFmtId="0" fontId="5" fillId="0" borderId="14" xfId="0" applyFont="1" applyFill="1" applyBorder="1"/>
    <xf numFmtId="0" fontId="10" fillId="0" borderId="14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26" fillId="0" borderId="67" xfId="0" applyFont="1" applyFill="1" applyBorder="1" applyAlignment="1">
      <alignment vertical="center" wrapText="1"/>
    </xf>
    <xf numFmtId="166" fontId="26" fillId="0" borderId="12" xfId="0" applyNumberFormat="1" applyFont="1" applyFill="1" applyBorder="1" applyAlignment="1">
      <alignment horizontal="center" vertical="center"/>
    </xf>
    <xf numFmtId="166" fontId="10" fillId="0" borderId="22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3" fontId="74" fillId="0" borderId="2" xfId="0" applyNumberFormat="1" applyFont="1" applyFill="1" applyBorder="1" applyAlignment="1">
      <alignment horizontal="center" vertical="center"/>
    </xf>
    <xf numFmtId="166" fontId="74" fillId="0" borderId="2" xfId="0" applyNumberFormat="1" applyFont="1" applyFill="1" applyBorder="1" applyAlignment="1">
      <alignment horizontal="center" vertical="center"/>
    </xf>
    <xf numFmtId="166" fontId="10" fillId="0" borderId="67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66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7" fillId="0" borderId="14" xfId="0" applyNumberFormat="1" applyFont="1" applyFill="1" applyBorder="1" applyAlignment="1">
      <alignment horizontal="center" vertical="center" wrapText="1"/>
    </xf>
    <xf numFmtId="3" fontId="27" fillId="0" borderId="14" xfId="0" applyNumberFormat="1" applyFont="1" applyFill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horizontal="center" vertical="center" wrapText="1"/>
    </xf>
    <xf numFmtId="3" fontId="27" fillId="0" borderId="39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vertical="center"/>
    </xf>
    <xf numFmtId="0" fontId="10" fillId="0" borderId="31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vertical="center"/>
    </xf>
    <xf numFmtId="0" fontId="10" fillId="0" borderId="55" xfId="0" applyNumberFormat="1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vertical="center" wrapText="1"/>
    </xf>
    <xf numFmtId="2" fontId="11" fillId="0" borderId="32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167" fontId="10" fillId="0" borderId="5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vertical="center" wrapText="1"/>
    </xf>
    <xf numFmtId="166" fontId="10" fillId="0" borderId="32" xfId="0" applyNumberFormat="1" applyFont="1" applyFill="1" applyBorder="1" applyAlignment="1">
      <alignment horizontal="center" vertical="center"/>
    </xf>
    <xf numFmtId="3" fontId="27" fillId="0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/>
    </xf>
    <xf numFmtId="166" fontId="10" fillId="0" borderId="3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/>
    </xf>
    <xf numFmtId="166" fontId="6" fillId="0" borderId="1" xfId="0" applyNumberFormat="1" applyFont="1" applyFill="1" applyBorder="1" applyAlignment="1">
      <alignment horizontal="center" vertical="center"/>
    </xf>
    <xf numFmtId="166" fontId="13" fillId="0" borderId="38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wrapText="1"/>
    </xf>
    <xf numFmtId="0" fontId="10" fillId="0" borderId="3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wrapText="1"/>
    </xf>
    <xf numFmtId="0" fontId="10" fillId="0" borderId="32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wrapText="1"/>
    </xf>
    <xf numFmtId="0" fontId="8" fillId="0" borderId="55" xfId="0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wrapText="1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6" fontId="10" fillId="0" borderId="52" xfId="0" applyNumberFormat="1" applyFont="1" applyFill="1" applyBorder="1" applyAlignment="1">
      <alignment horizontal="center" vertical="center"/>
    </xf>
    <xf numFmtId="166" fontId="10" fillId="0" borderId="5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6" fontId="10" fillId="0" borderId="55" xfId="0" applyNumberFormat="1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69" fillId="0" borderId="55" xfId="0" applyFont="1" applyFill="1" applyBorder="1" applyAlignment="1">
      <alignment horizontal="center" vertical="top" wrapText="1"/>
    </xf>
    <xf numFmtId="0" fontId="69" fillId="0" borderId="32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vertical="center"/>
    </xf>
    <xf numFmtId="0" fontId="70" fillId="0" borderId="57" xfId="0" applyFont="1" applyFill="1" applyBorder="1" applyAlignment="1">
      <alignment horizontal="center" vertical="center" wrapText="1"/>
    </xf>
    <xf numFmtId="166" fontId="70" fillId="0" borderId="12" xfId="0" applyNumberFormat="1" applyFont="1" applyFill="1" applyBorder="1" applyAlignment="1">
      <alignment horizontal="center" vertical="center" wrapText="1"/>
    </xf>
    <xf numFmtId="166" fontId="70" fillId="0" borderId="13" xfId="0" applyNumberFormat="1" applyFont="1" applyFill="1" applyBorder="1" applyAlignment="1">
      <alignment horizontal="center" vertical="center" wrapText="1"/>
    </xf>
    <xf numFmtId="166" fontId="70" fillId="0" borderId="41" xfId="0" applyNumberFormat="1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 wrapText="1"/>
    </xf>
    <xf numFmtId="166" fontId="70" fillId="0" borderId="14" xfId="0" applyNumberFormat="1" applyFont="1" applyFill="1" applyBorder="1" applyAlignment="1">
      <alignment horizontal="center" vertical="center" wrapText="1"/>
    </xf>
    <xf numFmtId="166" fontId="70" fillId="0" borderId="16" xfId="0" applyNumberFormat="1" applyFont="1" applyFill="1" applyBorder="1" applyAlignment="1">
      <alignment horizontal="center" vertical="center" wrapText="1"/>
    </xf>
    <xf numFmtId="166" fontId="70" fillId="0" borderId="43" xfId="0" applyNumberFormat="1" applyFont="1" applyFill="1" applyBorder="1" applyAlignment="1">
      <alignment horizontal="center" vertical="center" wrapText="1"/>
    </xf>
    <xf numFmtId="0" fontId="70" fillId="0" borderId="36" xfId="0" applyFont="1" applyFill="1" applyBorder="1" applyAlignment="1">
      <alignment horizontal="center" vertical="center" wrapText="1"/>
    </xf>
    <xf numFmtId="166" fontId="70" fillId="0" borderId="23" xfId="0" applyNumberFormat="1" applyFont="1" applyFill="1" applyBorder="1" applyAlignment="1">
      <alignment horizontal="center" vertical="center" wrapText="1"/>
    </xf>
    <xf numFmtId="166" fontId="70" fillId="0" borderId="49" xfId="0" applyNumberFormat="1" applyFont="1" applyFill="1" applyBorder="1" applyAlignment="1">
      <alignment horizontal="center" vertical="center" wrapText="1"/>
    </xf>
    <xf numFmtId="166" fontId="70" fillId="0" borderId="15" xfId="0" applyNumberFormat="1" applyFont="1" applyFill="1" applyBorder="1" applyAlignment="1">
      <alignment horizontal="center" vertical="center" wrapText="1"/>
    </xf>
    <xf numFmtId="166" fontId="70" fillId="0" borderId="22" xfId="0" applyNumberFormat="1" applyFont="1" applyFill="1" applyBorder="1" applyAlignment="1">
      <alignment horizontal="center" vertical="center" wrapText="1"/>
    </xf>
    <xf numFmtId="166" fontId="70" fillId="0" borderId="21" xfId="0" applyNumberFormat="1" applyFont="1" applyFill="1" applyBorder="1" applyAlignment="1">
      <alignment horizontal="center" vertical="center" wrapText="1"/>
    </xf>
    <xf numFmtId="166" fontId="70" fillId="0" borderId="48" xfId="0" applyNumberFormat="1" applyFont="1" applyFill="1" applyBorder="1" applyAlignment="1">
      <alignment horizontal="center" vertical="center" wrapText="1"/>
    </xf>
    <xf numFmtId="166" fontId="70" fillId="0" borderId="67" xfId="0" applyNumberFormat="1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166" fontId="69" fillId="0" borderId="27" xfId="0" applyNumberFormat="1" applyFont="1" applyFill="1" applyBorder="1" applyAlignment="1">
      <alignment horizontal="center" vertical="center" wrapText="1"/>
    </xf>
    <xf numFmtId="166" fontId="69" fillId="0" borderId="32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167" fontId="10" fillId="0" borderId="32" xfId="0" applyNumberFormat="1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 wrapText="1"/>
    </xf>
    <xf numFmtId="0" fontId="38" fillId="0" borderId="60" xfId="0" applyFont="1" applyFill="1" applyBorder="1" applyAlignment="1">
      <alignment horizontal="center" wrapText="1"/>
    </xf>
    <xf numFmtId="0" fontId="38" fillId="0" borderId="58" xfId="0" applyFont="1" applyFill="1" applyBorder="1" applyAlignment="1">
      <alignment horizontal="center" wrapText="1"/>
    </xf>
    <xf numFmtId="167" fontId="38" fillId="0" borderId="60" xfId="0" applyNumberFormat="1" applyFont="1" applyFill="1" applyBorder="1" applyAlignment="1">
      <alignment horizontal="center" wrapText="1"/>
    </xf>
    <xf numFmtId="167" fontId="38" fillId="0" borderId="58" xfId="0" applyNumberFormat="1" applyFont="1" applyFill="1" applyBorder="1" applyAlignment="1">
      <alignment horizontal="center" wrapText="1"/>
    </xf>
    <xf numFmtId="0" fontId="38" fillId="0" borderId="29" xfId="0" applyFont="1" applyFill="1" applyBorder="1" applyAlignment="1">
      <alignment horizontal="center" vertical="top" wrapText="1"/>
    </xf>
    <xf numFmtId="0" fontId="38" fillId="0" borderId="17" xfId="0" applyFont="1" applyFill="1" applyBorder="1" applyAlignment="1">
      <alignment horizontal="center" wrapText="1"/>
    </xf>
    <xf numFmtId="0" fontId="38" fillId="0" borderId="59" xfId="0" applyFont="1" applyFill="1" applyBorder="1" applyAlignment="1">
      <alignment horizontal="center" wrapText="1"/>
    </xf>
    <xf numFmtId="0" fontId="38" fillId="0" borderId="18" xfId="0" applyFont="1" applyFill="1" applyBorder="1" applyAlignment="1">
      <alignment horizontal="center" wrapText="1"/>
    </xf>
    <xf numFmtId="167" fontId="38" fillId="0" borderId="59" xfId="0" applyNumberFormat="1" applyFont="1" applyFill="1" applyBorder="1" applyAlignment="1">
      <alignment horizontal="center" wrapText="1"/>
    </xf>
    <xf numFmtId="167" fontId="38" fillId="0" borderId="18" xfId="0" applyNumberFormat="1" applyFont="1" applyFill="1" applyBorder="1" applyAlignment="1">
      <alignment horizontal="center" wrapText="1"/>
    </xf>
    <xf numFmtId="2" fontId="38" fillId="0" borderId="18" xfId="0" applyNumberFormat="1" applyFont="1" applyFill="1" applyBorder="1" applyAlignment="1">
      <alignment horizontal="center" wrapText="1"/>
    </xf>
    <xf numFmtId="0" fontId="38" fillId="0" borderId="36" xfId="0" applyFont="1" applyFill="1" applyBorder="1" applyAlignment="1">
      <alignment horizontal="center" vertical="top" wrapText="1"/>
    </xf>
    <xf numFmtId="0" fontId="38" fillId="0" borderId="46" xfId="0" applyFont="1" applyFill="1" applyBorder="1" applyAlignment="1">
      <alignment horizontal="center" wrapText="1"/>
    </xf>
    <xf numFmtId="167" fontId="38" fillId="0" borderId="62" xfId="0" applyNumberFormat="1" applyFont="1" applyFill="1" applyBorder="1" applyAlignment="1">
      <alignment horizontal="center" wrapText="1"/>
    </xf>
    <xf numFmtId="2" fontId="38" fillId="0" borderId="37" xfId="0" applyNumberFormat="1" applyFont="1" applyFill="1" applyBorder="1" applyAlignment="1">
      <alignment horizontal="center" wrapText="1"/>
    </xf>
    <xf numFmtId="167" fontId="38" fillId="0" borderId="37" xfId="0" applyNumberFormat="1" applyFont="1" applyFill="1" applyBorder="1" applyAlignment="1">
      <alignment horizontal="center" wrapText="1"/>
    </xf>
    <xf numFmtId="49" fontId="38" fillId="0" borderId="12" xfId="0" applyNumberFormat="1" applyFont="1" applyFill="1" applyBorder="1" applyAlignment="1">
      <alignment horizontal="center" vertical="top" wrapText="1"/>
    </xf>
    <xf numFmtId="2" fontId="38" fillId="0" borderId="58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49" fontId="38" fillId="0" borderId="23" xfId="0" applyNumberFormat="1" applyFont="1" applyFill="1" applyBorder="1" applyAlignment="1">
      <alignment horizontal="center" vertical="top" wrapText="1"/>
    </xf>
    <xf numFmtId="167" fontId="38" fillId="0" borderId="46" xfId="0" applyNumberFormat="1" applyFont="1" applyFill="1" applyBorder="1" applyAlignment="1">
      <alignment horizontal="center" wrapText="1"/>
    </xf>
    <xf numFmtId="0" fontId="38" fillId="0" borderId="23" xfId="0" applyFont="1" applyFill="1" applyBorder="1" applyAlignment="1">
      <alignment horizontal="center" vertical="top" wrapText="1"/>
    </xf>
    <xf numFmtId="0" fontId="38" fillId="0" borderId="14" xfId="0" applyFont="1" applyFill="1" applyBorder="1" applyAlignment="1">
      <alignment horizontal="center" vertical="top" wrapText="1"/>
    </xf>
    <xf numFmtId="167" fontId="38" fillId="0" borderId="17" xfId="0" applyNumberFormat="1" applyFont="1" applyFill="1" applyBorder="1" applyAlignment="1">
      <alignment horizontal="center" wrapText="1"/>
    </xf>
    <xf numFmtId="49" fontId="38" fillId="0" borderId="57" xfId="0" applyNumberFormat="1" applyFont="1" applyFill="1" applyBorder="1" applyAlignment="1">
      <alignment horizontal="center" vertical="top" wrapText="1"/>
    </xf>
    <xf numFmtId="167" fontId="38" fillId="0" borderId="61" xfId="0" applyNumberFormat="1" applyFont="1" applyFill="1" applyBorder="1" applyAlignment="1">
      <alignment horizontal="center" wrapText="1"/>
    </xf>
    <xf numFmtId="167" fontId="38" fillId="0" borderId="53" xfId="0" applyNumberFormat="1" applyFont="1" applyFill="1" applyBorder="1" applyAlignment="1">
      <alignment horizontal="center" wrapText="1"/>
    </xf>
    <xf numFmtId="2" fontId="38" fillId="0" borderId="11" xfId="0" applyNumberFormat="1" applyFont="1" applyFill="1" applyBorder="1" applyAlignment="1">
      <alignment horizontal="center" wrapText="1"/>
    </xf>
    <xf numFmtId="49" fontId="38" fillId="0" borderId="29" xfId="0" applyNumberFormat="1" applyFont="1" applyFill="1" applyBorder="1" applyAlignment="1">
      <alignment horizontal="center" vertical="top" wrapText="1"/>
    </xf>
    <xf numFmtId="167" fontId="38" fillId="0" borderId="19" xfId="0" applyNumberFormat="1" applyFont="1" applyFill="1" applyBorder="1" applyAlignment="1">
      <alignment horizontal="center" wrapText="1"/>
    </xf>
    <xf numFmtId="167" fontId="38" fillId="0" borderId="20" xfId="0" applyNumberFormat="1" applyFont="1" applyFill="1" applyBorder="1" applyAlignment="1">
      <alignment horizontal="center" wrapText="1"/>
    </xf>
    <xf numFmtId="49" fontId="38" fillId="0" borderId="36" xfId="0" applyNumberFormat="1" applyFont="1" applyFill="1" applyBorder="1" applyAlignment="1">
      <alignment horizontal="center" vertical="top" wrapText="1"/>
    </xf>
    <xf numFmtId="167" fontId="38" fillId="0" borderId="63" xfId="0" applyNumberFormat="1" applyFont="1" applyFill="1" applyBorder="1" applyAlignment="1">
      <alignment horizontal="center" wrapText="1"/>
    </xf>
    <xf numFmtId="2" fontId="38" fillId="0" borderId="62" xfId="0" applyNumberFormat="1" applyFont="1" applyFill="1" applyBorder="1" applyAlignment="1">
      <alignment horizontal="center" wrapText="1"/>
    </xf>
    <xf numFmtId="167" fontId="38" fillId="0" borderId="26" xfId="0" applyNumberFormat="1" applyFont="1" applyFill="1" applyBorder="1" applyAlignment="1">
      <alignment horizontal="center" wrapText="1"/>
    </xf>
    <xf numFmtId="2" fontId="38" fillId="0" borderId="46" xfId="0" applyNumberFormat="1" applyFont="1" applyFill="1" applyBorder="1" applyAlignment="1">
      <alignment horizontal="center" wrapText="1"/>
    </xf>
    <xf numFmtId="2" fontId="38" fillId="0" borderId="59" xfId="0" applyNumberFormat="1" applyFont="1" applyFill="1" applyBorder="1" applyAlignment="1">
      <alignment horizontal="center" wrapText="1"/>
    </xf>
    <xf numFmtId="2" fontId="38" fillId="0" borderId="17" xfId="0" applyNumberFormat="1" applyFont="1" applyFill="1" applyBorder="1" applyAlignment="1">
      <alignment horizontal="center" wrapText="1"/>
    </xf>
    <xf numFmtId="49" fontId="38" fillId="0" borderId="14" xfId="0" applyNumberFormat="1" applyFont="1" applyFill="1" applyBorder="1" applyAlignment="1">
      <alignment horizontal="center" vertical="top" wrapText="1"/>
    </xf>
    <xf numFmtId="49" fontId="38" fillId="0" borderId="67" xfId="0" applyNumberFormat="1" applyFont="1" applyFill="1" applyBorder="1" applyAlignment="1">
      <alignment horizontal="center" vertical="top" wrapText="1"/>
    </xf>
    <xf numFmtId="167" fontId="38" fillId="0" borderId="44" xfId="0" applyNumberFormat="1" applyFont="1" applyFill="1" applyBorder="1" applyAlignment="1">
      <alignment horizontal="center" wrapText="1"/>
    </xf>
    <xf numFmtId="167" fontId="38" fillId="0" borderId="65" xfId="0" applyNumberFormat="1" applyFont="1" applyFill="1" applyBorder="1" applyAlignment="1">
      <alignment horizontal="center" wrapText="1"/>
    </xf>
    <xf numFmtId="167" fontId="38" fillId="0" borderId="68" xfId="0" applyNumberFormat="1" applyFont="1" applyFill="1" applyBorder="1" applyAlignment="1">
      <alignment horizontal="center" wrapText="1"/>
    </xf>
    <xf numFmtId="167" fontId="38" fillId="0" borderId="69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vertical="center" wrapText="1"/>
    </xf>
    <xf numFmtId="167" fontId="38" fillId="0" borderId="60" xfId="0" applyNumberFormat="1" applyFont="1" applyFill="1" applyBorder="1" applyAlignment="1">
      <alignment horizontal="center" vertical="center" wrapText="1"/>
    </xf>
    <xf numFmtId="167" fontId="38" fillId="0" borderId="58" xfId="0" applyNumberFormat="1" applyFont="1" applyFill="1" applyBorder="1" applyAlignment="1">
      <alignment horizontal="center" vertical="center" wrapText="1"/>
    </xf>
    <xf numFmtId="167" fontId="38" fillId="0" borderId="61" xfId="0" applyNumberFormat="1" applyFont="1" applyFill="1" applyBorder="1" applyAlignment="1">
      <alignment horizontal="center" vertical="center" wrapText="1"/>
    </xf>
    <xf numFmtId="167" fontId="38" fillId="0" borderId="53" xfId="0" applyNumberFormat="1" applyFont="1" applyFill="1" applyBorder="1" applyAlignment="1">
      <alignment horizontal="center" vertical="center" wrapText="1"/>
    </xf>
    <xf numFmtId="167" fontId="38" fillId="0" borderId="18" xfId="0" applyNumberFormat="1" applyFont="1" applyFill="1" applyBorder="1" applyAlignment="1">
      <alignment horizontal="center" vertical="center" wrapText="1"/>
    </xf>
    <xf numFmtId="167" fontId="38" fillId="0" borderId="20" xfId="0" applyNumberFormat="1" applyFont="1" applyFill="1" applyBorder="1" applyAlignment="1">
      <alignment horizontal="center" vertical="center" wrapText="1"/>
    </xf>
    <xf numFmtId="167" fontId="38" fillId="0" borderId="17" xfId="0" applyNumberFormat="1" applyFont="1" applyFill="1" applyBorder="1" applyAlignment="1">
      <alignment horizontal="center" vertical="center" wrapText="1"/>
    </xf>
    <xf numFmtId="49" fontId="38" fillId="0" borderId="29" xfId="0" applyNumberFormat="1" applyFont="1" applyFill="1" applyBorder="1" applyAlignment="1">
      <alignment horizontal="center" vertical="center" wrapText="1"/>
    </xf>
    <xf numFmtId="167" fontId="38" fillId="0" borderId="59" xfId="0" applyNumberFormat="1" applyFont="1" applyFill="1" applyBorder="1" applyAlignment="1">
      <alignment horizontal="center" vertical="center" wrapText="1"/>
    </xf>
    <xf numFmtId="167" fontId="38" fillId="0" borderId="19" xfId="0" applyNumberFormat="1" applyFont="1" applyFill="1" applyBorder="1" applyAlignment="1">
      <alignment horizontal="center" vertical="center" wrapText="1"/>
    </xf>
    <xf numFmtId="49" fontId="38" fillId="0" borderId="36" xfId="0" applyNumberFormat="1" applyFont="1" applyFill="1" applyBorder="1" applyAlignment="1">
      <alignment horizontal="center" vertical="center" wrapText="1"/>
    </xf>
    <xf numFmtId="167" fontId="38" fillId="0" borderId="46" xfId="0" applyNumberFormat="1" applyFont="1" applyFill="1" applyBorder="1" applyAlignment="1">
      <alignment horizontal="center" vertical="center" wrapText="1"/>
    </xf>
    <xf numFmtId="167" fontId="38" fillId="0" borderId="62" xfId="0" applyNumberFormat="1" applyFont="1" applyFill="1" applyBorder="1" applyAlignment="1">
      <alignment horizontal="center" vertical="center" wrapText="1"/>
    </xf>
    <xf numFmtId="167" fontId="38" fillId="0" borderId="37" xfId="0" applyNumberFormat="1" applyFont="1" applyFill="1" applyBorder="1" applyAlignment="1">
      <alignment horizontal="center" vertical="center" wrapText="1"/>
    </xf>
    <xf numFmtId="167" fontId="38" fillId="0" borderId="63" xfId="0" applyNumberFormat="1" applyFont="1" applyFill="1" applyBorder="1" applyAlignment="1">
      <alignment horizontal="center" vertical="center" wrapText="1"/>
    </xf>
    <xf numFmtId="167" fontId="38" fillId="0" borderId="26" xfId="0" applyNumberFormat="1" applyFont="1" applyFill="1" applyBorder="1" applyAlignment="1">
      <alignment horizontal="center" vertical="center" wrapText="1"/>
    </xf>
    <xf numFmtId="49" fontId="38" fillId="0" borderId="67" xfId="0" applyNumberFormat="1" applyFont="1" applyFill="1" applyBorder="1" applyAlignment="1">
      <alignment horizontal="center" vertical="center" wrapText="1"/>
    </xf>
    <xf numFmtId="166" fontId="38" fillId="0" borderId="44" xfId="0" applyNumberFormat="1" applyFont="1" applyFill="1" applyBorder="1" applyAlignment="1">
      <alignment horizontal="center" vertical="center" wrapText="1"/>
    </xf>
    <xf numFmtId="167" fontId="38" fillId="0" borderId="65" xfId="0" applyNumberFormat="1" applyFont="1" applyFill="1" applyBorder="1" applyAlignment="1">
      <alignment horizontal="center" vertical="center" wrapText="1"/>
    </xf>
    <xf numFmtId="167" fontId="38" fillId="0" borderId="68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 wrapText="1"/>
    </xf>
    <xf numFmtId="49" fontId="38" fillId="0" borderId="14" xfId="0" applyNumberFormat="1" applyFont="1" applyFill="1" applyBorder="1" applyAlignment="1">
      <alignment horizontal="center" vertical="center" wrapText="1"/>
    </xf>
    <xf numFmtId="166" fontId="38" fillId="0" borderId="17" xfId="0" applyNumberFormat="1" applyFont="1" applyFill="1" applyBorder="1" applyAlignment="1">
      <alignment horizontal="center" vertical="center" wrapText="1"/>
    </xf>
    <xf numFmtId="49" fontId="38" fillId="0" borderId="23" xfId="0" applyNumberFormat="1" applyFont="1" applyFill="1" applyBorder="1" applyAlignment="1">
      <alignment horizontal="center" vertical="center" wrapText="1"/>
    </xf>
    <xf numFmtId="166" fontId="38" fillId="0" borderId="46" xfId="0" applyNumberFormat="1" applyFont="1" applyFill="1" applyBorder="1" applyAlignment="1">
      <alignment horizontal="center" vertical="center" wrapText="1"/>
    </xf>
    <xf numFmtId="49" fontId="38" fillId="0" borderId="2" xfId="0" applyNumberFormat="1" applyFont="1" applyFill="1" applyBorder="1" applyAlignment="1">
      <alignment horizontal="center" vertical="center" wrapText="1"/>
    </xf>
    <xf numFmtId="166" fontId="38" fillId="0" borderId="24" xfId="0" applyNumberFormat="1" applyFont="1" applyFill="1" applyBorder="1" applyAlignment="1">
      <alignment horizontal="center" vertical="center" wrapText="1"/>
    </xf>
    <xf numFmtId="167" fontId="38" fillId="0" borderId="79" xfId="0" applyNumberFormat="1" applyFont="1" applyFill="1" applyBorder="1" applyAlignment="1">
      <alignment horizontal="center" vertical="center" wrapText="1"/>
    </xf>
    <xf numFmtId="167" fontId="38" fillId="0" borderId="30" xfId="0" applyNumberFormat="1" applyFont="1" applyFill="1" applyBorder="1" applyAlignment="1">
      <alignment horizontal="center" vertical="center" wrapText="1"/>
    </xf>
    <xf numFmtId="167" fontId="75" fillId="0" borderId="14" xfId="17" applyNumberFormat="1" applyFont="1" applyFill="1" applyBorder="1" applyAlignment="1">
      <alignment horizontal="center" wrapText="1"/>
    </xf>
    <xf numFmtId="167" fontId="39" fillId="0" borderId="43" xfId="0" applyNumberFormat="1" applyFont="1" applyFill="1" applyBorder="1" applyAlignment="1">
      <alignment horizontal="center" vertical="center" wrapText="1"/>
    </xf>
    <xf numFmtId="167" fontId="38" fillId="3" borderId="43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/>
    <xf numFmtId="0" fontId="41" fillId="0" borderId="19" xfId="0" applyFont="1" applyFill="1" applyBorder="1" applyAlignment="1">
      <alignment horizontal="center"/>
    </xf>
    <xf numFmtId="0" fontId="41" fillId="0" borderId="59" xfId="0" applyFont="1" applyFill="1" applyBorder="1" applyAlignment="1">
      <alignment horizontal="center"/>
    </xf>
    <xf numFmtId="166" fontId="41" fillId="0" borderId="19" xfId="0" applyNumberFormat="1" applyFont="1" applyFill="1" applyBorder="1" applyAlignment="1">
      <alignment horizontal="center" vertical="center"/>
    </xf>
    <xf numFmtId="166" fontId="41" fillId="0" borderId="59" xfId="0" applyNumberFormat="1" applyFont="1" applyFill="1" applyBorder="1" applyAlignment="1">
      <alignment horizontal="center" vertical="center"/>
    </xf>
    <xf numFmtId="4" fontId="41" fillId="0" borderId="19" xfId="0" applyNumberFormat="1" applyFont="1" applyFill="1" applyBorder="1" applyAlignment="1">
      <alignment horizontal="center"/>
    </xf>
    <xf numFmtId="4" fontId="41" fillId="0" borderId="59" xfId="0" applyNumberFormat="1" applyFont="1" applyFill="1" applyBorder="1" applyAlignment="1">
      <alignment horizontal="center"/>
    </xf>
    <xf numFmtId="167" fontId="41" fillId="0" borderId="69" xfId="0" applyNumberFormat="1" applyFont="1" applyFill="1" applyBorder="1" applyAlignment="1">
      <alignment horizontal="center"/>
    </xf>
    <xf numFmtId="167" fontId="41" fillId="0" borderId="65" xfId="0" applyNumberFormat="1" applyFont="1" applyFill="1" applyBorder="1" applyAlignment="1">
      <alignment horizontal="center"/>
    </xf>
    <xf numFmtId="166" fontId="41" fillId="0" borderId="69" xfId="0" applyNumberFormat="1" applyFont="1" applyFill="1" applyBorder="1" applyAlignment="1">
      <alignment horizontal="center"/>
    </xf>
    <xf numFmtId="166" fontId="41" fillId="0" borderId="65" xfId="0" applyNumberFormat="1" applyFont="1" applyFill="1" applyBorder="1" applyAlignment="1">
      <alignment horizontal="center"/>
    </xf>
    <xf numFmtId="4" fontId="41" fillId="0" borderId="61" xfId="0" applyNumberFormat="1" applyFont="1" applyFill="1" applyBorder="1" applyAlignment="1">
      <alignment horizontal="center"/>
    </xf>
    <xf numFmtId="4" fontId="41" fillId="0" borderId="60" xfId="0" applyNumberFormat="1" applyFont="1" applyFill="1" applyBorder="1" applyAlignment="1">
      <alignment horizontal="center"/>
    </xf>
    <xf numFmtId="167" fontId="41" fillId="0" borderId="6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horizontal="center" vertical="center"/>
    </xf>
    <xf numFmtId="168" fontId="54" fillId="0" borderId="10" xfId="0" applyNumberFormat="1" applyFont="1" applyFill="1" applyBorder="1" applyAlignment="1">
      <alignment horizontal="left" vertical="top" wrapText="1"/>
    </xf>
    <xf numFmtId="167" fontId="41" fillId="0" borderId="10" xfId="0" applyNumberFormat="1" applyFont="1" applyFill="1" applyBorder="1" applyAlignment="1">
      <alignment horizontal="center"/>
    </xf>
    <xf numFmtId="166" fontId="41" fillId="0" borderId="10" xfId="0" applyNumberFormat="1" applyFont="1" applyFill="1" applyBorder="1" applyAlignment="1">
      <alignment horizontal="center"/>
    </xf>
    <xf numFmtId="168" fontId="54" fillId="0" borderId="0" xfId="0" applyNumberFormat="1" applyFont="1" applyFill="1" applyBorder="1" applyAlignment="1">
      <alignment horizontal="left" vertical="top" wrapText="1"/>
    </xf>
    <xf numFmtId="167" fontId="41" fillId="0" borderId="0" xfId="0" applyNumberFormat="1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166" fontId="41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/>
    </xf>
    <xf numFmtId="166" fontId="41" fillId="0" borderId="44" xfId="0" applyNumberFormat="1" applyFont="1" applyFill="1" applyBorder="1" applyAlignment="1">
      <alignment horizontal="center" vertical="center"/>
    </xf>
    <xf numFmtId="166" fontId="41" fillId="0" borderId="65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6" fillId="0" borderId="32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left" vertical="top" wrapText="1"/>
    </xf>
    <xf numFmtId="0" fontId="25" fillId="0" borderId="0" xfId="0" applyFont="1" applyFill="1"/>
    <xf numFmtId="0" fontId="3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vertical="top" wrapText="1"/>
    </xf>
    <xf numFmtId="0" fontId="41" fillId="0" borderId="9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left" vertical="top" wrapText="1"/>
    </xf>
    <xf numFmtId="166" fontId="10" fillId="0" borderId="38" xfId="0" applyNumberFormat="1" applyFont="1" applyFill="1" applyBorder="1" applyAlignment="1">
      <alignment horizontal="center" vertical="center"/>
    </xf>
    <xf numFmtId="166" fontId="10" fillId="0" borderId="32" xfId="0" applyNumberFormat="1" applyFont="1" applyFill="1" applyBorder="1" applyAlignment="1">
      <alignment horizontal="center" vertical="center" wrapText="1"/>
    </xf>
    <xf numFmtId="4" fontId="10" fillId="0" borderId="39" xfId="0" applyNumberFormat="1" applyFont="1" applyFill="1" applyBorder="1" applyAlignment="1">
      <alignment horizontal="center" vertical="center" wrapText="1"/>
    </xf>
    <xf numFmtId="4" fontId="10" fillId="0" borderId="39" xfId="0" applyNumberFormat="1" applyFont="1" applyFill="1" applyBorder="1" applyAlignment="1">
      <alignment horizontal="center" vertical="center"/>
    </xf>
    <xf numFmtId="0" fontId="27" fillId="0" borderId="67" xfId="0" applyNumberFormat="1" applyFont="1" applyFill="1" applyBorder="1" applyAlignment="1">
      <alignment horizontal="center" vertical="center"/>
    </xf>
    <xf numFmtId="0" fontId="10" fillId="0" borderId="48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center"/>
    </xf>
    <xf numFmtId="0" fontId="26" fillId="0" borderId="41" xfId="0" applyNumberFormat="1" applyFont="1" applyFill="1" applyBorder="1" applyAlignment="1">
      <alignment horizontal="center" vertical="center"/>
    </xf>
    <xf numFmtId="0" fontId="29" fillId="0" borderId="43" xfId="0" applyNumberFormat="1" applyFont="1" applyFill="1" applyBorder="1" applyAlignment="1">
      <alignment horizontal="center" vertical="center"/>
    </xf>
    <xf numFmtId="0" fontId="35" fillId="0" borderId="43" xfId="0" applyNumberFormat="1" applyFont="1" applyFill="1" applyBorder="1" applyAlignment="1">
      <alignment horizontal="center" vertical="center"/>
    </xf>
    <xf numFmtId="0" fontId="35" fillId="0" borderId="49" xfId="0" applyNumberFormat="1" applyFont="1" applyFill="1" applyBorder="1" applyAlignment="1">
      <alignment horizontal="center" vertical="center"/>
    </xf>
    <xf numFmtId="0" fontId="34" fillId="0" borderId="43" xfId="0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0" fontId="24" fillId="0" borderId="43" xfId="0" applyNumberFormat="1" applyFont="1" applyFill="1" applyBorder="1" applyAlignment="1">
      <alignment horizontal="center" vertical="center"/>
    </xf>
    <xf numFmtId="0" fontId="74" fillId="0" borderId="45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 wrapText="1"/>
    </xf>
    <xf numFmtId="166" fontId="26" fillId="0" borderId="23" xfId="0" applyNumberFormat="1" applyFont="1" applyFill="1" applyBorder="1" applyAlignment="1">
      <alignment horizontal="center" vertical="center" wrapText="1"/>
    </xf>
    <xf numFmtId="0" fontId="27" fillId="0" borderId="23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49" fontId="5" fillId="0" borderId="14" xfId="0" applyNumberFormat="1" applyFont="1" applyFill="1" applyBorder="1"/>
    <xf numFmtId="49" fontId="6" fillId="0" borderId="14" xfId="0" applyNumberFormat="1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3" fontId="26" fillId="0" borderId="67" xfId="0" applyNumberFormat="1" applyFont="1" applyFill="1" applyBorder="1" applyAlignment="1">
      <alignment horizontal="center" vertical="center" wrapText="1"/>
    </xf>
    <xf numFmtId="166" fontId="26" fillId="0" borderId="6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center" vertical="top" wrapText="1"/>
    </xf>
    <xf numFmtId="0" fontId="37" fillId="0" borderId="66" xfId="0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38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26" fillId="0" borderId="55" xfId="0" applyNumberFormat="1" applyFont="1" applyFill="1" applyBorder="1" applyAlignment="1">
      <alignment horizontal="center" vertical="center"/>
    </xf>
    <xf numFmtId="3" fontId="26" fillId="0" borderId="50" xfId="0" applyNumberFormat="1" applyFont="1" applyFill="1" applyBorder="1" applyAlignment="1">
      <alignment horizontal="center" vertical="center"/>
    </xf>
    <xf numFmtId="3" fontId="26" fillId="0" borderId="52" xfId="0" applyNumberFormat="1" applyFont="1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/>
    </xf>
    <xf numFmtId="2" fontId="8" fillId="0" borderId="52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2" fontId="20" fillId="0" borderId="0" xfId="0" applyNumberFormat="1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2" fontId="14" fillId="0" borderId="31" xfId="0" applyNumberFormat="1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67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 wrapText="1"/>
    </xf>
    <xf numFmtId="49" fontId="24" fillId="0" borderId="31" xfId="0" applyNumberFormat="1" applyFont="1" applyFill="1" applyBorder="1" applyAlignment="1">
      <alignment horizontal="center" vertical="center" wrapText="1"/>
    </xf>
    <xf numFmtId="2" fontId="56" fillId="0" borderId="71" xfId="0" applyNumberFormat="1" applyFont="1" applyFill="1" applyBorder="1" applyAlignment="1">
      <alignment horizontal="center" vertical="center" wrapText="1"/>
    </xf>
    <xf numFmtId="2" fontId="56" fillId="0" borderId="72" xfId="0" applyNumberFormat="1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left" vertical="center" wrapText="1"/>
    </xf>
    <xf numFmtId="0" fontId="74" fillId="0" borderId="68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6" fillId="0" borderId="44" xfId="0" applyFont="1" applyFill="1" applyBorder="1" applyAlignment="1">
      <alignment horizontal="left" vertical="center" wrapText="1"/>
    </xf>
    <xf numFmtId="0" fontId="26" fillId="0" borderId="68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58" xfId="0" applyFont="1" applyFill="1" applyBorder="1" applyAlignment="1">
      <alignment horizontal="center" vertical="center"/>
    </xf>
    <xf numFmtId="0" fontId="37" fillId="0" borderId="44" xfId="0" applyFont="1" applyFill="1" applyBorder="1" applyAlignment="1">
      <alignment horizontal="center" vertical="center"/>
    </xf>
    <xf numFmtId="0" fontId="37" fillId="0" borderId="68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 wrapText="1"/>
    </xf>
    <xf numFmtId="0" fontId="26" fillId="0" borderId="58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37" fillId="0" borderId="38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2" fontId="56" fillId="0" borderId="55" xfId="0" applyNumberFormat="1" applyFont="1" applyFill="1" applyBorder="1" applyAlignment="1">
      <alignment horizontal="center" vertical="center" wrapText="1"/>
    </xf>
    <xf numFmtId="2" fontId="56" fillId="0" borderId="52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/>
    </xf>
    <xf numFmtId="0" fontId="35" fillId="0" borderId="18" xfId="0" applyFont="1" applyFill="1" applyBorder="1" applyAlignment="1">
      <alignment horizontal="left" vertical="center"/>
    </xf>
    <xf numFmtId="49" fontId="35" fillId="0" borderId="17" xfId="0" applyNumberFormat="1" applyFont="1" applyFill="1" applyBorder="1" applyAlignment="1">
      <alignment horizontal="left" vertical="center" wrapText="1"/>
    </xf>
    <xf numFmtId="49" fontId="35" fillId="0" borderId="18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6" fillId="0" borderId="17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 vertical="top" wrapText="1"/>
    </xf>
    <xf numFmtId="0" fontId="34" fillId="0" borderId="17" xfId="0" applyNumberFormat="1" applyFont="1" applyFill="1" applyBorder="1" applyAlignment="1">
      <alignment horizontal="left" vertical="center" wrapText="1"/>
    </xf>
    <xf numFmtId="0" fontId="34" fillId="0" borderId="18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9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0" fillId="0" borderId="0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39" fillId="0" borderId="55" xfId="0" applyNumberFormat="1" applyFont="1" applyFill="1" applyBorder="1" applyAlignment="1">
      <alignment horizontal="center" vertical="center" wrapText="1"/>
    </xf>
    <xf numFmtId="49" fontId="39" fillId="0" borderId="50" xfId="0" applyNumberFormat="1" applyFont="1" applyFill="1" applyBorder="1" applyAlignment="1">
      <alignment horizontal="center" vertical="center" wrapText="1"/>
    </xf>
    <xf numFmtId="49" fontId="39" fillId="0" borderId="52" xfId="0" applyNumberFormat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justify"/>
    </xf>
    <xf numFmtId="0" fontId="51" fillId="0" borderId="34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 vertical="center" wrapText="1"/>
    </xf>
    <xf numFmtId="0" fontId="50" fillId="0" borderId="27" xfId="0" applyFont="1" applyFill="1" applyBorder="1" applyAlignment="1">
      <alignment horizontal="center" vertical="center" wrapText="1"/>
    </xf>
    <xf numFmtId="0" fontId="50" fillId="0" borderId="64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60" xfId="0" applyFont="1" applyFill="1" applyBorder="1" applyAlignment="1">
      <alignment horizontal="center" vertical="center" wrapText="1"/>
    </xf>
    <xf numFmtId="0" fontId="51" fillId="0" borderId="65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38" fillId="0" borderId="57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 vertical="top" wrapText="1"/>
    </xf>
    <xf numFmtId="0" fontId="38" fillId="0" borderId="66" xfId="0" applyFont="1" applyFill="1" applyBorder="1" applyAlignment="1">
      <alignment horizontal="center" vertical="top" wrapText="1"/>
    </xf>
    <xf numFmtId="0" fontId="50" fillId="0" borderId="73" xfId="0" applyFont="1" applyFill="1" applyBorder="1" applyAlignment="1">
      <alignment horizontal="center" vertical="center" wrapText="1"/>
    </xf>
    <xf numFmtId="0" fontId="51" fillId="0" borderId="42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30" fillId="0" borderId="0" xfId="19" applyFont="1" applyFill="1" applyAlignment="1">
      <alignment horizontal="left" vertical="center" wrapText="1"/>
    </xf>
    <xf numFmtId="0" fontId="9" fillId="0" borderId="1" xfId="19" applyFont="1" applyFill="1" applyBorder="1" applyAlignment="1">
      <alignment horizontal="center" vertical="center" textRotation="90"/>
    </xf>
    <xf numFmtId="0" fontId="9" fillId="0" borderId="3" xfId="19" applyFont="1" applyFill="1" applyBorder="1" applyAlignment="1">
      <alignment horizontal="center" vertical="center" textRotation="90"/>
    </xf>
    <xf numFmtId="0" fontId="9" fillId="0" borderId="2" xfId="19" applyFont="1" applyFill="1" applyBorder="1" applyAlignment="1">
      <alignment horizontal="center" vertical="center" textRotation="90"/>
    </xf>
    <xf numFmtId="0" fontId="10" fillId="0" borderId="3" xfId="19" applyNumberFormat="1" applyFont="1" applyFill="1" applyBorder="1" applyAlignment="1">
      <alignment horizontal="center" wrapText="1"/>
    </xf>
    <xf numFmtId="0" fontId="10" fillId="0" borderId="2" xfId="19" applyNumberFormat="1" applyFont="1" applyFill="1" applyBorder="1" applyAlignment="1">
      <alignment horizontal="center" wrapText="1"/>
    </xf>
    <xf numFmtId="0" fontId="9" fillId="0" borderId="57" xfId="19" applyFont="1" applyFill="1" applyBorder="1" applyAlignment="1">
      <alignment horizontal="center" vertical="center" textRotation="90"/>
    </xf>
    <xf numFmtId="0" fontId="9" fillId="0" borderId="66" xfId="19" applyFont="1" applyFill="1" applyBorder="1" applyAlignment="1">
      <alignment horizontal="center" vertical="center" textRotation="90"/>
    </xf>
    <xf numFmtId="0" fontId="9" fillId="0" borderId="4" xfId="19" applyFont="1" applyFill="1" applyBorder="1" applyAlignment="1">
      <alignment horizontal="center" vertical="center" textRotation="90"/>
    </xf>
    <xf numFmtId="0" fontId="20" fillId="0" borderId="0" xfId="19" applyFont="1" applyFill="1" applyBorder="1" applyAlignment="1">
      <alignment horizontal="center"/>
    </xf>
    <xf numFmtId="0" fontId="12" fillId="0" borderId="0" xfId="19" applyFont="1" applyFill="1" applyBorder="1" applyAlignment="1">
      <alignment horizontal="center"/>
    </xf>
    <xf numFmtId="0" fontId="10" fillId="0" borderId="5" xfId="19" applyFont="1" applyFill="1" applyBorder="1" applyAlignment="1">
      <alignment horizontal="center"/>
    </xf>
    <xf numFmtId="0" fontId="10" fillId="0" borderId="31" xfId="19" applyFont="1" applyFill="1" applyBorder="1" applyAlignment="1">
      <alignment horizontal="center"/>
    </xf>
    <xf numFmtId="0" fontId="8" fillId="0" borderId="1" xfId="19" applyFont="1" applyFill="1" applyBorder="1" applyAlignment="1">
      <alignment horizontal="center" vertical="center"/>
    </xf>
    <xf numFmtId="0" fontId="8" fillId="0" borderId="2" xfId="19" applyFont="1" applyFill="1" applyBorder="1" applyAlignment="1">
      <alignment horizontal="center" vertical="center"/>
    </xf>
    <xf numFmtId="0" fontId="37" fillId="0" borderId="55" xfId="19" applyFont="1" applyFill="1" applyBorder="1" applyAlignment="1">
      <alignment horizontal="center" vertical="center"/>
    </xf>
    <xf numFmtId="0" fontId="37" fillId="0" borderId="50" xfId="19" applyFont="1" applyFill="1" applyBorder="1" applyAlignment="1">
      <alignment horizontal="center" vertical="center"/>
    </xf>
    <xf numFmtId="0" fontId="37" fillId="0" borderId="52" xfId="19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5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8" fontId="54" fillId="0" borderId="29" xfId="0" applyNumberFormat="1" applyFont="1" applyFill="1" applyBorder="1" applyAlignment="1">
      <alignment horizontal="left" vertical="top" wrapText="1"/>
    </xf>
    <xf numFmtId="168" fontId="54" fillId="0" borderId="19" xfId="0" applyNumberFormat="1" applyFont="1" applyFill="1" applyBorder="1" applyAlignment="1">
      <alignment horizontal="left" vertical="top" wrapText="1"/>
    </xf>
    <xf numFmtId="167" fontId="41" fillId="0" borderId="20" xfId="0" applyNumberFormat="1" applyFont="1" applyFill="1" applyBorder="1" applyAlignment="1">
      <alignment horizontal="center" vertical="center"/>
    </xf>
    <xf numFmtId="167" fontId="41" fillId="0" borderId="16" xfId="0" applyNumberFormat="1" applyFont="1" applyFill="1" applyBorder="1" applyAlignment="1">
      <alignment horizontal="center" vertical="center"/>
    </xf>
    <xf numFmtId="167" fontId="41" fillId="0" borderId="19" xfId="0" applyNumberFormat="1" applyFont="1" applyFill="1" applyBorder="1" applyAlignment="1">
      <alignment horizontal="center" vertical="center"/>
    </xf>
    <xf numFmtId="167" fontId="41" fillId="0" borderId="43" xfId="0" applyNumberFormat="1" applyFont="1" applyFill="1" applyBorder="1" applyAlignment="1">
      <alignment horizontal="center" vertical="center"/>
    </xf>
    <xf numFmtId="166" fontId="41" fillId="0" borderId="17" xfId="0" applyNumberFormat="1" applyFont="1" applyFill="1" applyBorder="1" applyAlignment="1">
      <alignment horizontal="center"/>
    </xf>
    <xf numFmtId="166" fontId="41" fillId="0" borderId="59" xfId="0" applyNumberFormat="1" applyFont="1" applyFill="1" applyBorder="1" applyAlignment="1">
      <alignment horizontal="center"/>
    </xf>
    <xf numFmtId="166" fontId="41" fillId="0" borderId="18" xfId="0" applyNumberFormat="1" applyFont="1" applyFill="1" applyBorder="1" applyAlignment="1">
      <alignment horizontal="center"/>
    </xf>
    <xf numFmtId="168" fontId="54" fillId="0" borderId="66" xfId="0" applyNumberFormat="1" applyFont="1" applyFill="1" applyBorder="1" applyAlignment="1">
      <alignment horizontal="left" vertical="top" wrapText="1"/>
    </xf>
    <xf numFmtId="168" fontId="54" fillId="0" borderId="69" xfId="0" applyNumberFormat="1" applyFont="1" applyFill="1" applyBorder="1" applyAlignment="1">
      <alignment horizontal="left" vertical="top" wrapText="1"/>
    </xf>
    <xf numFmtId="167" fontId="41" fillId="0" borderId="75" xfId="0" applyNumberFormat="1" applyFont="1" applyFill="1" applyBorder="1" applyAlignment="1">
      <alignment horizontal="center"/>
    </xf>
    <xf numFmtId="167" fontId="41" fillId="0" borderId="54" xfId="0" applyNumberFormat="1" applyFont="1" applyFill="1" applyBorder="1" applyAlignment="1">
      <alignment horizontal="center"/>
    </xf>
    <xf numFmtId="167" fontId="41" fillId="0" borderId="69" xfId="0" applyNumberFormat="1" applyFont="1" applyFill="1" applyBorder="1" applyAlignment="1">
      <alignment horizontal="center"/>
    </xf>
    <xf numFmtId="167" fontId="41" fillId="0" borderId="45" xfId="0" applyNumberFormat="1" applyFont="1" applyFill="1" applyBorder="1" applyAlignment="1">
      <alignment horizontal="center"/>
    </xf>
    <xf numFmtId="166" fontId="41" fillId="0" borderId="44" xfId="0" applyNumberFormat="1" applyFont="1" applyFill="1" applyBorder="1" applyAlignment="1">
      <alignment horizontal="center"/>
    </xf>
    <xf numFmtId="166" fontId="41" fillId="0" borderId="65" xfId="0" applyNumberFormat="1" applyFont="1" applyFill="1" applyBorder="1" applyAlignment="1">
      <alignment horizontal="center"/>
    </xf>
    <xf numFmtId="166" fontId="41" fillId="0" borderId="68" xfId="0" applyNumberFormat="1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 vertical="center"/>
    </xf>
    <xf numFmtId="0" fontId="54" fillId="0" borderId="55" xfId="0" applyFont="1" applyFill="1" applyBorder="1" applyAlignment="1">
      <alignment horizontal="left" vertical="center" wrapText="1"/>
    </xf>
    <xf numFmtId="0" fontId="54" fillId="0" borderId="73" xfId="0" applyFont="1" applyFill="1" applyBorder="1" applyAlignment="1">
      <alignment horizontal="left" vertical="center" wrapText="1"/>
    </xf>
    <xf numFmtId="49" fontId="54" fillId="0" borderId="51" xfId="0" applyNumberFormat="1" applyFont="1" applyFill="1" applyBorder="1" applyAlignment="1">
      <alignment horizontal="center" vertical="center"/>
    </xf>
    <xf numFmtId="49" fontId="54" fillId="0" borderId="50" xfId="0" applyNumberFormat="1" applyFont="1" applyFill="1" applyBorder="1" applyAlignment="1">
      <alignment horizontal="center" vertical="center"/>
    </xf>
    <xf numFmtId="49" fontId="54" fillId="0" borderId="52" xfId="0" applyNumberFormat="1" applyFont="1" applyFill="1" applyBorder="1" applyAlignment="1">
      <alignment horizontal="center" vertical="center"/>
    </xf>
    <xf numFmtId="49" fontId="54" fillId="0" borderId="27" xfId="0" applyNumberFormat="1" applyFont="1" applyFill="1" applyBorder="1" applyAlignment="1">
      <alignment horizontal="center" vertical="center"/>
    </xf>
    <xf numFmtId="49" fontId="54" fillId="0" borderId="64" xfId="0" applyNumberFormat="1" applyFont="1" applyFill="1" applyBorder="1" applyAlignment="1">
      <alignment horizontal="center" vertical="center"/>
    </xf>
    <xf numFmtId="49" fontId="54" fillId="0" borderId="28" xfId="0" applyNumberFormat="1" applyFont="1" applyFill="1" applyBorder="1" applyAlignment="1">
      <alignment horizontal="center" vertical="center"/>
    </xf>
    <xf numFmtId="168" fontId="54" fillId="0" borderId="57" xfId="0" applyNumberFormat="1" applyFont="1" applyFill="1" applyBorder="1" applyAlignment="1">
      <alignment horizontal="left" vertical="top" wrapText="1"/>
    </xf>
    <xf numFmtId="168" fontId="54" fillId="0" borderId="61" xfId="0" applyNumberFormat="1" applyFont="1" applyFill="1" applyBorder="1" applyAlignment="1">
      <alignment horizontal="left" vertical="top" wrapText="1"/>
    </xf>
    <xf numFmtId="167" fontId="41" fillId="0" borderId="53" xfId="0" applyNumberFormat="1" applyFont="1" applyFill="1" applyBorder="1" applyAlignment="1">
      <alignment horizontal="center" vertical="center"/>
    </xf>
    <xf numFmtId="167" fontId="41" fillId="0" borderId="13" xfId="0" applyNumberFormat="1" applyFont="1" applyFill="1" applyBorder="1" applyAlignment="1">
      <alignment horizontal="center" vertical="center"/>
    </xf>
    <xf numFmtId="167" fontId="41" fillId="0" borderId="61" xfId="0" applyNumberFormat="1" applyFont="1" applyFill="1" applyBorder="1" applyAlignment="1">
      <alignment horizontal="center" vertical="center"/>
    </xf>
    <xf numFmtId="167" fontId="41" fillId="0" borderId="41" xfId="0" applyNumberFormat="1" applyFont="1" applyFill="1" applyBorder="1" applyAlignment="1">
      <alignment horizontal="center" vertical="center"/>
    </xf>
    <xf numFmtId="166" fontId="41" fillId="0" borderId="11" xfId="0" applyNumberFormat="1" applyFont="1" applyFill="1" applyBorder="1" applyAlignment="1">
      <alignment horizontal="center" vertical="center"/>
    </xf>
    <xf numFmtId="166" fontId="41" fillId="0" borderId="60" xfId="0" applyNumberFormat="1" applyFont="1" applyFill="1" applyBorder="1" applyAlignment="1">
      <alignment horizontal="center" vertical="center"/>
    </xf>
    <xf numFmtId="166" fontId="41" fillId="0" borderId="58" xfId="0" applyNumberFormat="1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center"/>
    </xf>
    <xf numFmtId="0" fontId="54" fillId="0" borderId="60" xfId="0" applyFont="1" applyFill="1" applyBorder="1" applyAlignment="1">
      <alignment horizontal="center"/>
    </xf>
    <xf numFmtId="0" fontId="58" fillId="0" borderId="58" xfId="0" applyFont="1" applyFill="1" applyBorder="1" applyAlignment="1">
      <alignment horizontal="center" wrapText="1"/>
    </xf>
    <xf numFmtId="0" fontId="58" fillId="0" borderId="18" xfId="0" applyFont="1" applyFill="1" applyBorder="1" applyAlignment="1">
      <alignment horizontal="center" wrapText="1"/>
    </xf>
    <xf numFmtId="168" fontId="54" fillId="0" borderId="36" xfId="0" applyNumberFormat="1" applyFont="1" applyFill="1" applyBorder="1" applyAlignment="1">
      <alignment vertical="center" wrapText="1"/>
    </xf>
    <xf numFmtId="168" fontId="54" fillId="0" borderId="63" xfId="0" applyNumberFormat="1" applyFont="1" applyFill="1" applyBorder="1" applyAlignment="1">
      <alignment vertical="center" wrapText="1"/>
    </xf>
    <xf numFmtId="168" fontId="54" fillId="0" borderId="4" xfId="0" applyNumberFormat="1" applyFont="1" applyFill="1" applyBorder="1" applyAlignment="1">
      <alignment vertical="center" wrapText="1"/>
    </xf>
    <xf numFmtId="168" fontId="54" fillId="0" borderId="6" xfId="0" applyNumberFormat="1" applyFont="1" applyFill="1" applyBorder="1" applyAlignment="1">
      <alignment vertical="center" wrapText="1"/>
    </xf>
    <xf numFmtId="168" fontId="54" fillId="0" borderId="31" xfId="0" applyNumberFormat="1" applyFont="1" applyFill="1" applyBorder="1" applyAlignment="1">
      <alignment vertical="center" wrapText="1"/>
    </xf>
    <xf numFmtId="168" fontId="54" fillId="0" borderId="77" xfId="0" applyNumberFormat="1" applyFont="1" applyFill="1" applyBorder="1" applyAlignment="1">
      <alignment vertical="center" wrapText="1"/>
    </xf>
    <xf numFmtId="167" fontId="41" fillId="0" borderId="62" xfId="0" applyNumberFormat="1" applyFont="1" applyFill="1" applyBorder="1" applyAlignment="1">
      <alignment horizontal="center" vertical="center"/>
    </xf>
    <xf numFmtId="167" fontId="41" fillId="0" borderId="7" xfId="0" applyNumberFormat="1" applyFont="1" applyFill="1" applyBorder="1" applyAlignment="1">
      <alignment horizontal="center" vertical="center"/>
    </xf>
    <xf numFmtId="167" fontId="41" fillId="0" borderId="79" xfId="0" applyNumberFormat="1" applyFont="1" applyFill="1" applyBorder="1" applyAlignment="1">
      <alignment horizontal="center" vertical="center"/>
    </xf>
    <xf numFmtId="170" fontId="41" fillId="0" borderId="26" xfId="1" applyNumberFormat="1" applyFont="1" applyFill="1" applyBorder="1" applyAlignment="1">
      <alignment horizontal="center" vertical="center"/>
    </xf>
    <xf numFmtId="170" fontId="41" fillId="0" borderId="8" xfId="1" applyNumberFormat="1" applyFont="1" applyFill="1" applyBorder="1" applyAlignment="1">
      <alignment horizontal="center" vertical="center"/>
    </xf>
    <xf numFmtId="170" fontId="41" fillId="0" borderId="56" xfId="1" applyNumberFormat="1" applyFont="1" applyFill="1" applyBorder="1" applyAlignment="1">
      <alignment horizontal="center" vertical="center"/>
    </xf>
    <xf numFmtId="170" fontId="41" fillId="0" borderId="18" xfId="1" applyNumberFormat="1" applyFont="1" applyFill="1" applyBorder="1" applyAlignment="1">
      <alignment horizontal="center" vertical="center"/>
    </xf>
    <xf numFmtId="170" fontId="41" fillId="0" borderId="68" xfId="1" applyNumberFormat="1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 wrapText="1"/>
    </xf>
    <xf numFmtId="0" fontId="54" fillId="0" borderId="76" xfId="0" applyFont="1" applyFill="1" applyBorder="1" applyAlignment="1">
      <alignment horizontal="center" vertical="center" wrapText="1"/>
    </xf>
    <xf numFmtId="0" fontId="54" fillId="0" borderId="33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1" fontId="54" fillId="0" borderId="78" xfId="0" applyNumberFormat="1" applyFont="1" applyFill="1" applyBorder="1" applyAlignment="1">
      <alignment horizontal="center" vertical="center"/>
    </xf>
    <xf numFmtId="1" fontId="54" fillId="0" borderId="70" xfId="0" applyNumberFormat="1" applyFont="1" applyFill="1" applyBorder="1" applyAlignment="1">
      <alignment horizontal="center" vertical="center"/>
    </xf>
    <xf numFmtId="1" fontId="54" fillId="0" borderId="74" xfId="0" applyNumberFormat="1" applyFont="1" applyFill="1" applyBorder="1" applyAlignment="1">
      <alignment horizontal="center" vertical="center"/>
    </xf>
    <xf numFmtId="1" fontId="54" fillId="0" borderId="25" xfId="0" applyNumberFormat="1" applyFont="1" applyFill="1" applyBorder="1" applyAlignment="1">
      <alignment horizontal="center" vertical="center"/>
    </xf>
    <xf numFmtId="166" fontId="41" fillId="0" borderId="53" xfId="0" applyNumberFormat="1" applyFont="1" applyFill="1" applyBorder="1" applyAlignment="1">
      <alignment horizontal="center" vertical="center"/>
    </xf>
    <xf numFmtId="166" fontId="41" fillId="0" borderId="13" xfId="0" applyNumberFormat="1" applyFont="1" applyFill="1" applyBorder="1" applyAlignment="1">
      <alignment horizontal="center" vertical="center"/>
    </xf>
    <xf numFmtId="166" fontId="41" fillId="0" borderId="41" xfId="0" applyNumberFormat="1" applyFont="1" applyFill="1" applyBorder="1" applyAlignment="1">
      <alignment horizontal="center" vertical="center"/>
    </xf>
    <xf numFmtId="166" fontId="41" fillId="0" borderId="20" xfId="0" applyNumberFormat="1" applyFont="1" applyFill="1" applyBorder="1" applyAlignment="1">
      <alignment horizontal="center"/>
    </xf>
    <xf numFmtId="166" fontId="41" fillId="0" borderId="16" xfId="0" applyNumberFormat="1" applyFont="1" applyFill="1" applyBorder="1" applyAlignment="1">
      <alignment horizontal="center"/>
    </xf>
    <xf numFmtId="166" fontId="41" fillId="0" borderId="43" xfId="0" applyNumberFormat="1" applyFont="1" applyFill="1" applyBorder="1" applyAlignment="1">
      <alignment horizontal="center"/>
    </xf>
    <xf numFmtId="166" fontId="41" fillId="0" borderId="75" xfId="0" applyNumberFormat="1" applyFont="1" applyFill="1" applyBorder="1" applyAlignment="1">
      <alignment horizontal="center"/>
    </xf>
    <xf numFmtId="166" fontId="41" fillId="0" borderId="54" xfId="0" applyNumberFormat="1" applyFont="1" applyFill="1" applyBorder="1" applyAlignment="1">
      <alignment horizontal="center"/>
    </xf>
    <xf numFmtId="166" fontId="41" fillId="0" borderId="45" xfId="0" applyNumberFormat="1" applyFont="1" applyFill="1" applyBorder="1" applyAlignment="1">
      <alignment horizontal="center"/>
    </xf>
    <xf numFmtId="0" fontId="47" fillId="0" borderId="9" xfId="0" applyFont="1" applyFill="1" applyBorder="1" applyAlignment="1">
      <alignment horizontal="center"/>
    </xf>
    <xf numFmtId="49" fontId="54" fillId="0" borderId="5" xfId="0" applyNumberFormat="1" applyFont="1" applyFill="1" applyBorder="1" applyAlignment="1">
      <alignment vertical="center" wrapText="1"/>
    </xf>
    <xf numFmtId="0" fontId="4" fillId="0" borderId="76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vertical="center" wrapText="1"/>
    </xf>
    <xf numFmtId="0" fontId="4" fillId="0" borderId="77" xfId="0" applyFont="1" applyFill="1" applyBorder="1" applyAlignment="1">
      <alignment vertical="center"/>
    </xf>
    <xf numFmtId="167" fontId="41" fillId="0" borderId="78" xfId="0" applyNumberFormat="1" applyFont="1" applyFill="1" applyBorder="1" applyAlignment="1">
      <alignment horizontal="center" vertical="center"/>
    </xf>
    <xf numFmtId="167" fontId="41" fillId="0" borderId="74" xfId="0" applyNumberFormat="1" applyFont="1" applyFill="1" applyBorder="1" applyAlignment="1">
      <alignment horizontal="center" vertical="center"/>
    </xf>
    <xf numFmtId="167" fontId="41" fillId="0" borderId="8" xfId="0" applyNumberFormat="1" applyFont="1" applyFill="1" applyBorder="1" applyAlignment="1">
      <alignment horizontal="center" vertical="center"/>
    </xf>
    <xf numFmtId="167" fontId="41" fillId="0" borderId="56" xfId="0" applyNumberFormat="1" applyFont="1" applyFill="1" applyBorder="1" applyAlignment="1">
      <alignment horizontal="center" vertical="center"/>
    </xf>
    <xf numFmtId="167" fontId="41" fillId="0" borderId="58" xfId="0" applyNumberFormat="1" applyFont="1" applyFill="1" applyBorder="1" applyAlignment="1">
      <alignment horizontal="center" vertical="center"/>
    </xf>
    <xf numFmtId="167" fontId="41" fillId="0" borderId="18" xfId="0" applyNumberFormat="1" applyFont="1" applyFill="1" applyBorder="1" applyAlignment="1">
      <alignment horizontal="center" vertical="center"/>
    </xf>
    <xf numFmtId="167" fontId="41" fillId="0" borderId="68" xfId="0" applyNumberFormat="1" applyFont="1" applyFill="1" applyBorder="1" applyAlignment="1">
      <alignment horizontal="center" vertical="center"/>
    </xf>
    <xf numFmtId="167" fontId="41" fillId="0" borderId="72" xfId="0" applyNumberFormat="1" applyFont="1" applyFill="1" applyBorder="1" applyAlignment="1">
      <alignment horizontal="center" vertical="center"/>
    </xf>
    <xf numFmtId="167" fontId="41" fillId="0" borderId="47" xfId="0" applyNumberFormat="1" applyFont="1" applyFill="1" applyBorder="1" applyAlignment="1">
      <alignment horizontal="center" vertical="center"/>
    </xf>
    <xf numFmtId="167" fontId="41" fillId="0" borderId="40" xfId="0" applyNumberFormat="1" applyFont="1" applyFill="1" applyBorder="1" applyAlignment="1">
      <alignment horizontal="center" vertical="center"/>
    </xf>
    <xf numFmtId="49" fontId="54" fillId="0" borderId="73" xfId="0" applyNumberFormat="1" applyFont="1" applyFill="1" applyBorder="1" applyAlignment="1">
      <alignment horizontal="center" vertical="center"/>
    </xf>
    <xf numFmtId="167" fontId="41" fillId="0" borderId="30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vertical="center" wrapText="1"/>
    </xf>
    <xf numFmtId="168" fontId="54" fillId="0" borderId="76" xfId="0" applyNumberFormat="1" applyFont="1" applyFill="1" applyBorder="1" applyAlignment="1">
      <alignment vertical="center" wrapText="1"/>
    </xf>
    <xf numFmtId="170" fontId="41" fillId="0" borderId="74" xfId="1" applyNumberFormat="1" applyFont="1" applyFill="1" applyBorder="1" applyAlignment="1">
      <alignment horizontal="center" vertical="center"/>
    </xf>
    <xf numFmtId="170" fontId="41" fillId="0" borderId="58" xfId="1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1" fontId="54" fillId="0" borderId="71" xfId="0" applyNumberFormat="1" applyFont="1" applyFill="1" applyBorder="1" applyAlignment="1">
      <alignment horizontal="center" vertical="center"/>
    </xf>
    <xf numFmtId="1" fontId="54" fillId="0" borderId="24" xfId="0" applyNumberFormat="1" applyFont="1" applyFill="1" applyBorder="1" applyAlignment="1">
      <alignment horizontal="center" vertical="center"/>
    </xf>
    <xf numFmtId="1" fontId="54" fillId="0" borderId="79" xfId="0" applyNumberFormat="1" applyFont="1" applyFill="1" applyBorder="1" applyAlignment="1">
      <alignment horizontal="center" vertical="center"/>
    </xf>
    <xf numFmtId="1" fontId="54" fillId="0" borderId="72" xfId="0" applyNumberFormat="1" applyFont="1" applyFill="1" applyBorder="1" applyAlignment="1">
      <alignment horizontal="center" vertical="center"/>
    </xf>
    <xf numFmtId="1" fontId="54" fillId="0" borderId="30" xfId="0" applyNumberFormat="1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 wrapText="1"/>
    </xf>
    <xf numFmtId="0" fontId="38" fillId="0" borderId="55" xfId="0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0" fontId="48" fillId="0" borderId="55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horizontal="center" vertical="center"/>
    </xf>
    <xf numFmtId="0" fontId="48" fillId="0" borderId="50" xfId="0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38" fillId="0" borderId="55" xfId="0" applyFont="1" applyFill="1" applyBorder="1" applyAlignment="1">
      <alignment horizontal="center" vertical="top" wrapText="1"/>
    </xf>
    <xf numFmtId="0" fontId="38" fillId="0" borderId="50" xfId="0" applyFont="1" applyFill="1" applyBorder="1" applyAlignment="1">
      <alignment horizontal="center" vertical="top" wrapText="1"/>
    </xf>
    <xf numFmtId="0" fontId="38" fillId="0" borderId="52" xfId="0" applyFont="1" applyFill="1" applyBorder="1" applyAlignment="1">
      <alignment horizontal="center" vertical="top" wrapText="1"/>
    </xf>
    <xf numFmtId="167" fontId="38" fillId="0" borderId="55" xfId="0" applyNumberFormat="1" applyFont="1" applyFill="1" applyBorder="1" applyAlignment="1">
      <alignment horizontal="center" vertical="center"/>
    </xf>
    <xf numFmtId="167" fontId="38" fillId="0" borderId="50" xfId="0" applyNumberFormat="1" applyFont="1" applyFill="1" applyBorder="1" applyAlignment="1">
      <alignment horizontal="center" vertical="center"/>
    </xf>
    <xf numFmtId="167" fontId="38" fillId="0" borderId="52" xfId="0" applyNumberFormat="1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top" wrapText="1"/>
    </xf>
    <xf numFmtId="0" fontId="38" fillId="0" borderId="10" xfId="0" applyFont="1" applyFill="1" applyBorder="1" applyAlignment="1">
      <alignment horizontal="center" vertical="top" wrapText="1"/>
    </xf>
    <xf numFmtId="0" fontId="38" fillId="0" borderId="38" xfId="0" applyFont="1" applyFill="1" applyBorder="1" applyAlignment="1">
      <alignment horizontal="center" vertical="top" wrapText="1"/>
    </xf>
    <xf numFmtId="0" fontId="48" fillId="0" borderId="5" xfId="0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center" vertical="center" wrapText="1"/>
    </xf>
    <xf numFmtId="167" fontId="38" fillId="0" borderId="5" xfId="0" applyNumberFormat="1" applyFont="1" applyFill="1" applyBorder="1" applyAlignment="1">
      <alignment horizontal="center" vertical="center"/>
    </xf>
    <xf numFmtId="167" fontId="38" fillId="0" borderId="10" xfId="0" applyNumberFormat="1" applyFont="1" applyFill="1" applyBorder="1" applyAlignment="1">
      <alignment horizontal="center" vertical="center"/>
    </xf>
    <xf numFmtId="167" fontId="38" fillId="0" borderId="38" xfId="0" applyNumberFormat="1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38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167" fontId="38" fillId="0" borderId="4" xfId="0" applyNumberFormat="1" applyFont="1" applyFill="1" applyBorder="1" applyAlignment="1">
      <alignment horizontal="center" vertical="center"/>
    </xf>
    <xf numFmtId="167" fontId="38" fillId="0" borderId="0" xfId="0" applyNumberFormat="1" applyFont="1" applyFill="1" applyBorder="1" applyAlignment="1">
      <alignment horizontal="center" vertical="center"/>
    </xf>
    <xf numFmtId="167" fontId="38" fillId="0" borderId="39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27" xfId="0" applyFont="1" applyFill="1" applyBorder="1" applyAlignment="1">
      <alignment horizontal="center" vertical="top" wrapText="1"/>
    </xf>
    <xf numFmtId="0" fontId="38" fillId="0" borderId="64" xfId="0" applyFont="1" applyFill="1" applyBorder="1" applyAlignment="1">
      <alignment horizontal="center" vertical="top" wrapText="1"/>
    </xf>
    <xf numFmtId="0" fontId="38" fillId="0" borderId="28" xfId="0" applyFont="1" applyFill="1" applyBorder="1" applyAlignment="1">
      <alignment horizontal="center" vertical="top" wrapText="1"/>
    </xf>
    <xf numFmtId="0" fontId="51" fillId="0" borderId="73" xfId="0" applyFont="1" applyFill="1" applyBorder="1" applyAlignment="1">
      <alignment horizontal="center" vertical="top" wrapText="1"/>
    </xf>
    <xf numFmtId="0" fontId="51" fillId="0" borderId="64" xfId="0" applyFont="1" applyFill="1" applyBorder="1" applyAlignment="1">
      <alignment horizontal="center" vertical="top" wrapText="1"/>
    </xf>
    <xf numFmtId="0" fontId="51" fillId="0" borderId="51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50" xfId="0" applyFont="1" applyFill="1" applyBorder="1" applyAlignment="1">
      <alignment horizontal="center" vertical="top" wrapText="1"/>
    </xf>
    <xf numFmtId="0" fontId="51" fillId="0" borderId="52" xfId="0" applyFont="1" applyFill="1" applyBorder="1" applyAlignment="1">
      <alignment horizontal="center" vertical="top" wrapText="1"/>
    </xf>
    <xf numFmtId="0" fontId="51" fillId="0" borderId="27" xfId="0" applyFont="1" applyFill="1" applyBorder="1" applyAlignment="1">
      <alignment horizontal="center" vertical="top" wrapText="1"/>
    </xf>
    <xf numFmtId="0" fontId="51" fillId="0" borderId="28" xfId="0" applyFont="1" applyFill="1" applyBorder="1" applyAlignment="1">
      <alignment horizontal="center" vertical="top" wrapText="1"/>
    </xf>
    <xf numFmtId="0" fontId="38" fillId="0" borderId="42" xfId="0" applyFont="1" applyFill="1" applyBorder="1" applyAlignment="1">
      <alignment horizontal="center" vertical="top" wrapText="1"/>
    </xf>
    <xf numFmtId="0" fontId="38" fillId="0" borderId="70" xfId="0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center" vertical="top" wrapText="1"/>
    </xf>
    <xf numFmtId="0" fontId="38" fillId="0" borderId="57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8" fillId="0" borderId="42" xfId="0" applyFont="1" applyFill="1" applyBorder="1" applyAlignment="1">
      <alignment horizontal="center"/>
    </xf>
    <xf numFmtId="0" fontId="38" fillId="0" borderId="70" xfId="0" applyFont="1" applyFill="1" applyBorder="1" applyAlignment="1">
      <alignment horizontal="center"/>
    </xf>
    <xf numFmtId="0" fontId="38" fillId="0" borderId="34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 vertical="top" wrapText="1"/>
    </xf>
    <xf numFmtId="0" fontId="38" fillId="0" borderId="59" xfId="0" applyFont="1" applyFill="1" applyBorder="1" applyAlignment="1">
      <alignment horizontal="center" vertical="top" wrapText="1"/>
    </xf>
    <xf numFmtId="0" fontId="38" fillId="0" borderId="18" xfId="0" applyFont="1" applyFill="1" applyBorder="1" applyAlignment="1">
      <alignment horizontal="center" vertical="top" wrapText="1"/>
    </xf>
    <xf numFmtId="0" fontId="38" fillId="0" borderId="29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center"/>
    </xf>
    <xf numFmtId="0" fontId="38" fillId="0" borderId="59" xfId="0" applyFont="1" applyFill="1" applyBorder="1" applyAlignment="1">
      <alignment horizontal="center"/>
    </xf>
    <xf numFmtId="0" fontId="38" fillId="0" borderId="18" xfId="0" applyFont="1" applyFill="1" applyBorder="1" applyAlignment="1">
      <alignment horizontal="center"/>
    </xf>
    <xf numFmtId="49" fontId="38" fillId="0" borderId="71" xfId="0" applyNumberFormat="1" applyFont="1" applyFill="1" applyBorder="1" applyAlignment="1">
      <alignment horizontal="center" vertical="center" wrapText="1"/>
    </xf>
    <xf numFmtId="49" fontId="38" fillId="0" borderId="78" xfId="0" applyNumberFormat="1" applyFont="1" applyFill="1" applyBorder="1" applyAlignment="1">
      <alignment horizontal="center" vertical="center" wrapText="1"/>
    </xf>
    <xf numFmtId="49" fontId="38" fillId="0" borderId="72" xfId="0" applyNumberFormat="1" applyFont="1" applyFill="1" applyBorder="1" applyAlignment="1">
      <alignment horizontal="center" vertical="center" wrapText="1"/>
    </xf>
    <xf numFmtId="49" fontId="38" fillId="0" borderId="17" xfId="0" applyNumberFormat="1" applyFont="1" applyFill="1" applyBorder="1" applyAlignment="1">
      <alignment horizontal="center" vertical="center" wrapText="1"/>
    </xf>
    <xf numFmtId="49" fontId="38" fillId="0" borderId="59" xfId="0" applyNumberFormat="1" applyFont="1" applyFill="1" applyBorder="1" applyAlignment="1">
      <alignment horizontal="center" vertical="center" wrapText="1"/>
    </xf>
    <xf numFmtId="49" fontId="38" fillId="0" borderId="18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top" wrapText="1"/>
    </xf>
    <xf numFmtId="0" fontId="38" fillId="0" borderId="65" xfId="0" applyFont="1" applyFill="1" applyBorder="1" applyAlignment="1">
      <alignment horizontal="center" vertical="top" wrapText="1"/>
    </xf>
    <xf numFmtId="0" fontId="38" fillId="0" borderId="68" xfId="0" applyFont="1" applyFill="1" applyBorder="1" applyAlignment="1">
      <alignment horizontal="center" vertical="top" wrapText="1"/>
    </xf>
    <xf numFmtId="0" fontId="38" fillId="0" borderId="66" xfId="0" applyFont="1" applyFill="1" applyBorder="1" applyAlignment="1">
      <alignment horizontal="center"/>
    </xf>
    <xf numFmtId="0" fontId="38" fillId="0" borderId="54" xfId="0" applyFont="1" applyFill="1" applyBorder="1" applyAlignment="1">
      <alignment horizontal="center"/>
    </xf>
    <xf numFmtId="0" fontId="38" fillId="0" borderId="45" xfId="0" applyFont="1" applyFill="1" applyBorder="1" applyAlignment="1">
      <alignment horizontal="center"/>
    </xf>
    <xf numFmtId="0" fontId="38" fillId="0" borderId="44" xfId="0" applyFont="1" applyFill="1" applyBorder="1" applyAlignment="1">
      <alignment horizontal="center"/>
    </xf>
    <xf numFmtId="0" fontId="38" fillId="0" borderId="65" xfId="0" applyFont="1" applyFill="1" applyBorder="1" applyAlignment="1">
      <alignment horizontal="center"/>
    </xf>
    <xf numFmtId="0" fontId="38" fillId="0" borderId="68" xfId="0" applyFont="1" applyFill="1" applyBorder="1" applyAlignment="1">
      <alignment horizontal="center"/>
    </xf>
    <xf numFmtId="2" fontId="38" fillId="0" borderId="57" xfId="0" applyNumberFormat="1" applyFont="1" applyFill="1" applyBorder="1" applyAlignment="1">
      <alignment horizontal="center" vertical="center" wrapText="1"/>
    </xf>
    <xf numFmtId="2" fontId="38" fillId="0" borderId="13" xfId="0" applyNumberFormat="1" applyFont="1" applyFill="1" applyBorder="1" applyAlignment="1">
      <alignment horizontal="center" vertical="center" wrapText="1"/>
    </xf>
    <xf numFmtId="2" fontId="38" fillId="0" borderId="41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2" fontId="38" fillId="0" borderId="16" xfId="0" applyNumberFormat="1" applyFont="1" applyFill="1" applyBorder="1" applyAlignment="1">
      <alignment horizontal="center" vertical="center"/>
    </xf>
    <xf numFmtId="2" fontId="38" fillId="0" borderId="43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49" fontId="38" fillId="0" borderId="46" xfId="0" applyNumberFormat="1" applyFont="1" applyFill="1" applyBorder="1" applyAlignment="1">
      <alignment horizontal="center" vertical="center" wrapText="1"/>
    </xf>
    <xf numFmtId="49" fontId="38" fillId="0" borderId="62" xfId="0" applyNumberFormat="1" applyFont="1" applyFill="1" applyBorder="1" applyAlignment="1">
      <alignment horizontal="center" vertical="center" wrapText="1"/>
    </xf>
    <xf numFmtId="49" fontId="38" fillId="0" borderId="37" xfId="0" applyNumberFormat="1" applyFont="1" applyFill="1" applyBorder="1" applyAlignment="1">
      <alignment horizontal="center" vertical="center" wrapText="1"/>
    </xf>
    <xf numFmtId="49" fontId="38" fillId="0" borderId="80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47" xfId="0" applyNumberFormat="1" applyFont="1" applyFill="1" applyBorder="1" applyAlignment="1">
      <alignment horizontal="center" vertical="center" wrapText="1"/>
    </xf>
    <xf numFmtId="49" fontId="38" fillId="0" borderId="24" xfId="0" applyNumberFormat="1" applyFont="1" applyFill="1" applyBorder="1" applyAlignment="1">
      <alignment horizontal="center" vertical="center" wrapText="1"/>
    </xf>
    <xf numFmtId="49" fontId="38" fillId="0" borderId="79" xfId="0" applyNumberFormat="1" applyFont="1" applyFill="1" applyBorder="1" applyAlignment="1">
      <alignment horizontal="center" vertical="center" wrapText="1"/>
    </xf>
    <xf numFmtId="49" fontId="38" fillId="0" borderId="30" xfId="0" applyNumberFormat="1" applyFont="1" applyFill="1" applyBorder="1" applyAlignment="1">
      <alignment horizontal="center" vertical="center" wrapText="1"/>
    </xf>
    <xf numFmtId="2" fontId="38" fillId="0" borderId="9" xfId="0" applyNumberFormat="1" applyFont="1" applyFill="1" applyBorder="1" applyAlignment="1">
      <alignment horizontal="center" vertical="center"/>
    </xf>
    <xf numFmtId="2" fontId="38" fillId="0" borderId="40" xfId="0" applyNumberFormat="1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 shrinkToFit="1"/>
    </xf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/>
    <xf numFmtId="4" fontId="10" fillId="0" borderId="0" xfId="0" applyNumberFormat="1" applyFont="1" applyFill="1" applyBorder="1"/>
    <xf numFmtId="166" fontId="9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66" fontId="10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56" fillId="0" borderId="0" xfId="0" applyFont="1" applyFill="1" applyBorder="1"/>
    <xf numFmtId="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0" fontId="6" fillId="0" borderId="80" xfId="0" applyFont="1" applyFill="1" applyBorder="1"/>
    <xf numFmtId="167" fontId="6" fillId="0" borderId="7" xfId="0" applyNumberFormat="1" applyFont="1" applyFill="1" applyBorder="1" applyAlignment="1">
      <alignment horizontal="center"/>
    </xf>
    <xf numFmtId="167" fontId="6" fillId="0" borderId="47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right" wrapText="1"/>
    </xf>
    <xf numFmtId="167" fontId="1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0" fillId="0" borderId="0" xfId="0" applyFont="1" applyFill="1" applyBorder="1" applyAlignment="1"/>
    <xf numFmtId="0" fontId="24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7" fontId="6" fillId="5" borderId="0" xfId="0" applyNumberFormat="1" applyFont="1" applyFill="1" applyBorder="1" applyAlignment="1">
      <alignment horizontal="center"/>
    </xf>
    <xf numFmtId="167" fontId="6" fillId="4" borderId="0" xfId="0" applyNumberFormat="1" applyFont="1" applyFill="1" applyBorder="1" applyAlignment="1">
      <alignment horizontal="center"/>
    </xf>
  </cellXfs>
  <cellStyles count="23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0" xfId="15"/>
    <cellStyle name="Обычный 31" xfId="16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9905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5.2778408636491414E-2"/>
                  <c:y val="3.7851182126291828E-2"/>
                </c:manualLayout>
              </c:layout>
              <c:showVal val="1"/>
            </c:dLbl>
            <c:dLbl>
              <c:idx val="1"/>
              <c:layout>
                <c:manualLayout>
                  <c:x val="-4.2125539046742412E-2"/>
                  <c:y val="-3.9700807880159485E-2"/>
                </c:manualLayout>
              </c:layout>
              <c:showVal val="1"/>
            </c:dLbl>
            <c:dLbl>
              <c:idx val="2"/>
              <c:layout>
                <c:manualLayout>
                  <c:x val="-4.2740162287982247E-2"/>
                  <c:y val="-3.321319230414789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7817439574515582E-2"/>
                  <c:y val="4.5961111167996074E-2"/>
                </c:manualLayout>
              </c:layout>
              <c:showVal val="1"/>
            </c:dLbl>
            <c:dLbl>
              <c:idx val="5"/>
              <c:layout>
                <c:manualLayout>
                  <c:x val="-3.9547136057045684E-2"/>
                  <c:y val="4.265566284058446E-2"/>
                </c:manualLayout>
              </c:layout>
              <c:showVal val="1"/>
            </c:dLbl>
            <c:dLbl>
              <c:idx val="6"/>
              <c:layout>
                <c:manualLayout>
                  <c:x val="-4.1437349992952746E-2"/>
                  <c:y val="-3.6229278232288629E-2"/>
                </c:manualLayout>
              </c:layout>
              <c:showVal val="1"/>
            </c:dLbl>
            <c:dLbl>
              <c:idx val="7"/>
              <c:layout>
                <c:manualLayout>
                  <c:x val="-4.1294605319977966E-2"/>
                  <c:y val="4.3162712593305549E-2"/>
                </c:manualLayout>
              </c:layout>
              <c:showVal val="1"/>
            </c:dLbl>
            <c:dLbl>
              <c:idx val="8"/>
              <c:layout>
                <c:manualLayout>
                  <c:x val="-3.53460107250856E-2"/>
                  <c:y val="-3.9874261491045802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диаграмма!$AH$28:$AP$28</c:f>
              <c:strCache>
                <c:ptCount val="9"/>
                <c:pt idx="0">
                  <c:v>3 кв. 2011</c:v>
                </c:pt>
                <c:pt idx="1">
                  <c:v>4 кв. 2011</c:v>
                </c:pt>
                <c:pt idx="2">
                  <c:v>1 кв. 2012</c:v>
                </c:pt>
                <c:pt idx="3">
                  <c:v>2 кв. 2012</c:v>
                </c:pt>
                <c:pt idx="4">
                  <c:v>3 кв. 2012</c:v>
                </c:pt>
                <c:pt idx="5">
                  <c:v>4 кв. 2012</c:v>
                </c:pt>
                <c:pt idx="6">
                  <c:v>1 кв. 2013</c:v>
                </c:pt>
                <c:pt idx="7">
                  <c:v>2 кв. 2013</c:v>
                </c:pt>
                <c:pt idx="8">
                  <c:v>3 кв. 2013</c:v>
                </c:pt>
              </c:strCache>
            </c:strRef>
          </c:cat>
          <c:val>
            <c:numRef>
              <c:f>диаграмма!$AH$29:$AP$29</c:f>
              <c:numCache>
                <c:formatCode>#,##0</c:formatCode>
                <c:ptCount val="9"/>
                <c:pt idx="0">
                  <c:v>2503</c:v>
                </c:pt>
                <c:pt idx="1">
                  <c:v>2952</c:v>
                </c:pt>
                <c:pt idx="2">
                  <c:v>2754</c:v>
                </c:pt>
                <c:pt idx="3">
                  <c:v>2585</c:v>
                </c:pt>
                <c:pt idx="4">
                  <c:v>2679</c:v>
                </c:pt>
                <c:pt idx="5">
                  <c:v>2969</c:v>
                </c:pt>
                <c:pt idx="6">
                  <c:v>2849</c:v>
                </c:pt>
                <c:pt idx="7">
                  <c:v>2109</c:v>
                </c:pt>
                <c:pt idx="8">
                  <c:v>3192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945675022010702E-2"/>
                  <c:y val="-3.677462293806253E-2"/>
                </c:manualLayout>
              </c:layout>
              <c:showVal val="1"/>
            </c:dLbl>
            <c:dLbl>
              <c:idx val="1"/>
              <c:layout>
                <c:manualLayout>
                  <c:x val="-4.3052085832630843E-2"/>
                  <c:y val="5.1429712378280375E-2"/>
                </c:manualLayout>
              </c:layout>
              <c:showVal val="1"/>
            </c:dLbl>
            <c:dLbl>
              <c:idx val="2"/>
              <c:layout>
                <c:manualLayout>
                  <c:x val="-4.5678295351889261E-2"/>
                  <c:y val="4.6464474775503514E-2"/>
                </c:manualLayout>
              </c:layout>
              <c:showVal val="1"/>
            </c:dLbl>
            <c:dLbl>
              <c:idx val="3"/>
              <c:layout>
                <c:manualLayout>
                  <c:x val="-5.1442300499696343E-2"/>
                  <c:y val="-4.959851735048091E-2"/>
                </c:manualLayout>
              </c:layout>
              <c:showVal val="1"/>
            </c:dLbl>
            <c:dLbl>
              <c:idx val="4"/>
              <c:layout>
                <c:manualLayout>
                  <c:x val="-4.1216090125544523E-2"/>
                  <c:y val="-3.2815293406919917E-2"/>
                </c:manualLayout>
              </c:layout>
              <c:showVal val="1"/>
            </c:dLbl>
            <c:dLbl>
              <c:idx val="5"/>
              <c:layout>
                <c:manualLayout>
                  <c:x val="-4.02793071180323E-2"/>
                  <c:y val="-4.3757820259463724E-2"/>
                </c:manualLayout>
              </c:layout>
              <c:showVal val="1"/>
            </c:dLbl>
            <c:dLbl>
              <c:idx val="6"/>
              <c:layout>
                <c:manualLayout>
                  <c:x val="-4.1094155353673271E-2"/>
                  <c:y val="4.3309134472625292E-2"/>
                </c:manualLayout>
              </c:layout>
              <c:showVal val="1"/>
            </c:dLbl>
            <c:dLbl>
              <c:idx val="7"/>
              <c:layout>
                <c:manualLayout>
                  <c:x val="-4.7647699397941605E-2"/>
                  <c:y val="-4.6359419636914694E-2"/>
                </c:manualLayout>
              </c:layout>
              <c:showVal val="1"/>
            </c:dLbl>
            <c:dLbl>
              <c:idx val="8"/>
              <c:layout>
                <c:manualLayout>
                  <c:x val="-4.3643199509921203E-2"/>
                  <c:y val="-4.0440903924720814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диаграмма!$AH$28:$AP$28</c:f>
              <c:strCache>
                <c:ptCount val="9"/>
                <c:pt idx="0">
                  <c:v>3 кв. 2011</c:v>
                </c:pt>
                <c:pt idx="1">
                  <c:v>4 кв. 2011</c:v>
                </c:pt>
                <c:pt idx="2">
                  <c:v>1 кв. 2012</c:v>
                </c:pt>
                <c:pt idx="3">
                  <c:v>2 кв. 2012</c:v>
                </c:pt>
                <c:pt idx="4">
                  <c:v>3 кв. 2012</c:v>
                </c:pt>
                <c:pt idx="5">
                  <c:v>4 кв. 2012</c:v>
                </c:pt>
                <c:pt idx="6">
                  <c:v>1 кв. 2013</c:v>
                </c:pt>
                <c:pt idx="7">
                  <c:v>2 кв. 2013</c:v>
                </c:pt>
                <c:pt idx="8">
                  <c:v>3 кв. 2013</c:v>
                </c:pt>
              </c:strCache>
            </c:strRef>
          </c:cat>
          <c:val>
            <c:numRef>
              <c:f>диаграмма!$AH$30:$AP$30</c:f>
              <c:numCache>
                <c:formatCode>#,##0</c:formatCode>
                <c:ptCount val="9"/>
                <c:pt idx="0">
                  <c:v>2667</c:v>
                </c:pt>
                <c:pt idx="1">
                  <c:v>2687</c:v>
                </c:pt>
                <c:pt idx="2">
                  <c:v>2181</c:v>
                </c:pt>
                <c:pt idx="3">
                  <c:v>2695</c:v>
                </c:pt>
                <c:pt idx="4">
                  <c:v>3950</c:v>
                </c:pt>
                <c:pt idx="5">
                  <c:v>3372</c:v>
                </c:pt>
                <c:pt idx="6">
                  <c:v>2664</c:v>
                </c:pt>
                <c:pt idx="7">
                  <c:v>3291</c:v>
                </c:pt>
                <c:pt idx="8">
                  <c:v>4263</c:v>
                </c:pt>
              </c:numCache>
            </c:numRef>
          </c:val>
        </c:ser>
        <c:marker val="1"/>
        <c:axId val="60821888"/>
        <c:axId val="60823424"/>
      </c:lineChart>
      <c:catAx>
        <c:axId val="6082188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823424"/>
        <c:crosses val="autoZero"/>
        <c:auto val="1"/>
        <c:lblAlgn val="ctr"/>
        <c:lblOffset val="100"/>
      </c:catAx>
      <c:valAx>
        <c:axId val="60823424"/>
        <c:scaling>
          <c:orientation val="minMax"/>
        </c:scaling>
        <c:axPos val="l"/>
        <c:majorGridlines/>
        <c:numFmt formatCode="#,##0" sourceLinked="1"/>
        <c:tickLblPos val="nextTo"/>
        <c:crossAx val="60821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1722"/>
          <c:w val="0.26598000742182332"/>
          <c:h val="5.0132394048923654E-2"/>
        </c:manualLayout>
      </c:layout>
      <c:txPr>
        <a:bodyPr/>
        <a:lstStyle/>
        <a:p>
          <a:pPr>
            <a:defRPr sz="12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810176"/>
        <c:axId val="63816064"/>
        <c:axId val="0"/>
      </c:bar3DChart>
      <c:catAx>
        <c:axId val="63810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816064"/>
        <c:crosses val="autoZero"/>
        <c:auto val="1"/>
        <c:lblAlgn val="ctr"/>
        <c:lblOffset val="100"/>
        <c:tickLblSkip val="1"/>
        <c:tickMarkSkip val="1"/>
      </c:catAx>
      <c:valAx>
        <c:axId val="63816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810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748352"/>
        <c:axId val="63754240"/>
        <c:axId val="0"/>
      </c:bar3DChart>
      <c:catAx>
        <c:axId val="63748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754240"/>
        <c:crosses val="autoZero"/>
        <c:auto val="1"/>
        <c:lblAlgn val="ctr"/>
        <c:lblOffset val="100"/>
        <c:tickLblSkip val="1"/>
        <c:tickMarkSkip val="1"/>
      </c:catAx>
      <c:valAx>
        <c:axId val="63754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748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456"/>
          <c:y val="0.16464895065207241"/>
          <c:w val="0.88353500283850561"/>
          <c:h val="0.64164648910416267"/>
        </c:manualLayout>
      </c:layout>
      <c:lineChart>
        <c:grouping val="standard"/>
        <c:ser>
          <c:idx val="0"/>
          <c:order val="0"/>
          <c:tx>
            <c:strRef>
              <c:f>диаграмма!$B$101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2167121401E-2"/>
                  <c:y val="-2.33299904813706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147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4454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503514984234151E-2"/>
                  <c:y val="-3.23696287734566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5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045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8767694812047568E-2"/>
                  <c:y val="2.3543501506756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5.0046144003599042E-3"/>
                  <c:y val="2.4171997018891639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диаграмма!$B$102:$B$113</c:f>
              <c:numCache>
                <c:formatCode>0.0</c:formatCode>
                <c:ptCount val="12"/>
                <c:pt idx="0">
                  <c:v>9554.92</c:v>
                </c:pt>
                <c:pt idx="1">
                  <c:v>9867.18</c:v>
                </c:pt>
                <c:pt idx="2">
                  <c:v>9530.11</c:v>
                </c:pt>
                <c:pt idx="3">
                  <c:v>9482.91</c:v>
                </c:pt>
                <c:pt idx="4">
                  <c:v>8926.49</c:v>
                </c:pt>
                <c:pt idx="5">
                  <c:v>9045.1200000000008</c:v>
                </c:pt>
                <c:pt idx="6">
                  <c:v>9618.7999999999993</c:v>
                </c:pt>
                <c:pt idx="7">
                  <c:v>9040.82</c:v>
                </c:pt>
                <c:pt idx="8">
                  <c:v>8314.33</c:v>
                </c:pt>
                <c:pt idx="9">
                  <c:v>7347.1049999999996</c:v>
                </c:pt>
                <c:pt idx="10">
                  <c:v>7551.3613636363634</c:v>
                </c:pt>
                <c:pt idx="11">
                  <c:v>7567.2</c:v>
                </c:pt>
              </c:numCache>
            </c:numRef>
          </c:val>
        </c:ser>
        <c:ser>
          <c:idx val="1"/>
          <c:order val="1"/>
          <c:tx>
            <c:strRef>
              <c:f>диаграмма!$C$101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310274458000006E-2"/>
                  <c:y val="-2.72608146203952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7130969167274215E-2"/>
                  <c:y val="-2.690878455007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7597555374668877E-2"/>
                  <c:y val="-3.03804802177505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8457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951763667522792E-2"/>
                  <c:y val="-3.749881017133541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диаграмма!$C$102:$C$113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2"/>
          <c:order val="2"/>
          <c:tx>
            <c:strRef>
              <c:f>диаграмма!$D$101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429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180338701610556E-2"/>
                  <c:y val="3.88601795145977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578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4692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897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619557121980611E-2"/>
                  <c:y val="4.135121998639058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66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7059E-2"/>
                  <c:y val="3.690081596943237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58659922634847E-2"/>
                  <c:y val="-4.387268138245309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020588355205427E-2"/>
                  <c:y val="-3.77740290166012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диаграмма!$D$102:$D$113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</c:numCache>
            </c:numRef>
          </c:val>
        </c:ser>
        <c:dLbls>
          <c:showVal val="1"/>
        </c:dLbls>
        <c:marker val="1"/>
        <c:axId val="63871616"/>
        <c:axId val="63930752"/>
      </c:lineChart>
      <c:catAx>
        <c:axId val="63871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930752"/>
        <c:crosses val="autoZero"/>
        <c:auto val="1"/>
        <c:lblAlgn val="ctr"/>
        <c:lblOffset val="100"/>
        <c:tickLblSkip val="1"/>
        <c:tickMarkSkip val="1"/>
      </c:catAx>
      <c:valAx>
        <c:axId val="63930752"/>
        <c:scaling>
          <c:orientation val="minMax"/>
          <c:min val="3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871616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56"/>
          <c:y val="0.9128326944743419"/>
          <c:w val="0.28514088927953002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2400"/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733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20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3437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397E-2"/>
                  <c:y val="-2.561291406057758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177061270572592E-2"/>
                  <c:y val="-1.97992302069413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161095730105858E-2"/>
                  <c:y val="-3.330155757170925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676911608505731E-2"/>
                  <c:y val="-3.115978818372469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2833E-3"/>
                  <c:y val="-2.786331777135875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диаграмма!$E$102:$E$113</c:f>
              <c:numCache>
                <c:formatCode>0.0</c:formatCode>
                <c:ptCount val="12"/>
                <c:pt idx="0">
                  <c:v>25642.38</c:v>
                </c:pt>
                <c:pt idx="1">
                  <c:v>28249.5</c:v>
                </c:pt>
                <c:pt idx="2">
                  <c:v>26807.39</c:v>
                </c:pt>
                <c:pt idx="3">
                  <c:v>26325.14</c:v>
                </c:pt>
                <c:pt idx="4">
                  <c:v>24206.5</c:v>
                </c:pt>
                <c:pt idx="5">
                  <c:v>22349.21</c:v>
                </c:pt>
                <c:pt idx="6">
                  <c:v>23726.31</c:v>
                </c:pt>
                <c:pt idx="7">
                  <c:v>22079.55</c:v>
                </c:pt>
                <c:pt idx="8">
                  <c:v>20388.3</c:v>
                </c:pt>
                <c:pt idx="9">
                  <c:v>18882.859285714287</c:v>
                </c:pt>
                <c:pt idx="10">
                  <c:v>17879.439999999999</c:v>
                </c:pt>
                <c:pt idx="11">
                  <c:v>18148.900000000001</c:v>
                </c:pt>
              </c:numCache>
            </c:numRef>
          </c:val>
        </c:ser>
        <c:ser>
          <c:idx val="2"/>
          <c:order val="1"/>
          <c:tx>
            <c:strRef>
              <c:f>диаграмма!$F$101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5121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187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диаграмма!$F$102:$F$113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3"/>
          <c:order val="2"/>
          <c:tx>
            <c:strRef>
              <c:f>диаграмма!$G$101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6628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219290737884895E-2"/>
                  <c:y val="-2.348074343851189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6511281619690892E-2"/>
                  <c:y val="3.114401619116726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0076742246816963E-2"/>
                  <c:y val="2.536710246765010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6275214154335713E-2"/>
                  <c:y val="2.981449303067438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4214971695091594E-2"/>
                  <c:y val="2.737543275170201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5414871062688413E-2"/>
                  <c:y val="3.8225766968749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7969694416455882E-2"/>
                  <c:y val="3.060910731907843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712816003556493E-2"/>
                  <c:y val="4.09386849407092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124435427099544E-2"/>
                  <c:y val="3.688708692725541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387698380325495E-2"/>
                  <c:y val="-2.876297709003743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394868068017187E-2"/>
                  <c:y val="-3.7122969837586998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диаграмма!$G$102:$G$113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</c:numCache>
            </c:numRef>
          </c:val>
        </c:ser>
        <c:dLbls>
          <c:showVal val="1"/>
        </c:dLbls>
        <c:marker val="1"/>
        <c:axId val="64036224"/>
        <c:axId val="64091264"/>
      </c:lineChart>
      <c:catAx>
        <c:axId val="6403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91264"/>
        <c:crosses val="autoZero"/>
        <c:auto val="1"/>
        <c:lblAlgn val="ctr"/>
        <c:lblOffset val="100"/>
        <c:tickLblSkip val="1"/>
        <c:tickMarkSkip val="1"/>
      </c:catAx>
      <c:valAx>
        <c:axId val="64091264"/>
        <c:scaling>
          <c:orientation val="minMax"/>
          <c:min val="5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36224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7478"/>
          <c:y val="0.9344093454470882"/>
          <c:w val="0.3133134918861854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453632"/>
        <c:axId val="64459520"/>
        <c:axId val="0"/>
      </c:bar3DChart>
      <c:catAx>
        <c:axId val="644536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459520"/>
        <c:crosses val="autoZero"/>
        <c:auto val="1"/>
        <c:lblAlgn val="ctr"/>
        <c:lblOffset val="100"/>
        <c:tickLblSkip val="1"/>
        <c:tickMarkSkip val="1"/>
      </c:catAx>
      <c:valAx>
        <c:axId val="64459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45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4502400"/>
        <c:axId val="64520576"/>
        <c:axId val="0"/>
      </c:bar3DChart>
      <c:catAx>
        <c:axId val="645024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520576"/>
        <c:crosses val="autoZero"/>
        <c:auto val="1"/>
        <c:lblAlgn val="ctr"/>
        <c:lblOffset val="100"/>
        <c:tickLblSkip val="1"/>
        <c:tickMarkSkip val="1"/>
      </c:catAx>
      <c:valAx>
        <c:axId val="6452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50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7685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525228783388689E-2"/>
                  <c:y val="-4.034467410520441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40448080005E-2"/>
                  <c:y val="-3.757791198859747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60327950526698E-2"/>
                  <c:y val="-4.280345282600410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94670632267786E-2"/>
                  <c:y val="-3.96498586728568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14173614652E-2"/>
                  <c:y val="-3.457583107479823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462541832742434E-2"/>
                  <c:y val="-4.04710288866051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93818120535151E-2"/>
                  <c:y val="-4.53415301808585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1392021783E-2"/>
                  <c:y val="-4.1173452778908465E-2"/>
                </c:manualLayout>
              </c:layout>
              <c:dLblPos val="r"/>
              <c:showVal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967618161760805E-2"/>
                  <c:y val="-3.8474895071185296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диаграмма!$K$102:$K$113</c:f>
              <c:numCache>
                <c:formatCode>0.0</c:formatCode>
                <c:ptCount val="12"/>
                <c:pt idx="0">
                  <c:v>793.35</c:v>
                </c:pt>
                <c:pt idx="1">
                  <c:v>821.35</c:v>
                </c:pt>
                <c:pt idx="2">
                  <c:v>762</c:v>
                </c:pt>
                <c:pt idx="3">
                  <c:v>771.31</c:v>
                </c:pt>
                <c:pt idx="4">
                  <c:v>736.15</c:v>
                </c:pt>
                <c:pt idx="5">
                  <c:v>770.57</c:v>
                </c:pt>
                <c:pt idx="6">
                  <c:v>788.74</c:v>
                </c:pt>
                <c:pt idx="7">
                  <c:v>763.7</c:v>
                </c:pt>
                <c:pt idx="8">
                  <c:v>708.17</c:v>
                </c:pt>
                <c:pt idx="9">
                  <c:v>616.21904761904761</c:v>
                </c:pt>
                <c:pt idx="10">
                  <c:v>628.23</c:v>
                </c:pt>
                <c:pt idx="11">
                  <c:v>643.20000000000005</c:v>
                </c:pt>
              </c:numCache>
            </c:numRef>
          </c:val>
        </c:ser>
        <c:ser>
          <c:idx val="1"/>
          <c:order val="1"/>
          <c:tx>
            <c:strRef>
              <c:f>диаграмма!$L$101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8171970295E-2"/>
                  <c:y val="4.144871066374429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68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5.4940534342009534E-3"/>
                  <c:y val="-2.019806802500202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25569868603E-2"/>
                  <c:y val="-4.198701453270198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78100200052E-2"/>
                  <c:y val="-3.81115911083189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83402643396E-2"/>
                  <c:y val="-3.66336477620007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930333558561338E-2"/>
                  <c:y val="-3.892841363066470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2221814640749212E-2"/>
                  <c:y val="-4.146040041150900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11871978356884E-2"/>
                  <c:y val="-4.623887220283031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диаграмма!$L$102:$L$113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2"/>
          <c:order val="2"/>
          <c:tx>
            <c:strRef>
              <c:f>диаграмма!$M$101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62624979291E-2"/>
                  <c:y val="-3.832055202637744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1273619959753855E-2"/>
                  <c:y val="-2.92393863138246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4931906046208702E-2"/>
                  <c:y val="3.578158400303054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7429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2476014729336054E-2"/>
                  <c:y val="4.028411397028977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535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787234042553196E-2"/>
                  <c:y val="-5.1067234839925299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диаграмма!$M$102:$M$113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</c:numCache>
            </c:numRef>
          </c:val>
        </c:ser>
        <c:dLbls>
          <c:showVal val="1"/>
        </c:dLbls>
        <c:marker val="1"/>
        <c:axId val="65231872"/>
        <c:axId val="65274624"/>
      </c:lineChart>
      <c:catAx>
        <c:axId val="6523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74624"/>
        <c:crosses val="autoZero"/>
        <c:auto val="1"/>
        <c:lblAlgn val="ctr"/>
        <c:lblOffset val="100"/>
        <c:tickLblSkip val="1"/>
        <c:tickMarkSkip val="1"/>
      </c:catAx>
      <c:valAx>
        <c:axId val="65274624"/>
        <c:scaling>
          <c:orientation val="minMax"/>
          <c:min val="17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397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3187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</a:t>
            </a:r>
            <a:r>
              <a:rPr lang="ru-RU" baseline="0"/>
              <a:t> платину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033"/>
        </c:manualLayout>
      </c:layout>
      <c:lineChart>
        <c:grouping val="standard"/>
        <c:ser>
          <c:idx val="0"/>
          <c:order val="0"/>
          <c:tx>
            <c:strRef>
              <c:f>диаграмма!$H$101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8045202066444371E-2"/>
                  <c:y val="-3.243909372789454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448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5919099647653586E-2"/>
                  <c:y val="-3.86968564187184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476809020032581E-2"/>
                  <c:y val="-3.823549182988172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102728438015016E-2"/>
                  <c:y val="2.95087169519427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диаграмма!$H$102:$H$113</c:f>
              <c:numCache>
                <c:formatCode>0.0</c:formatCode>
                <c:ptCount val="12"/>
                <c:pt idx="0">
                  <c:v>1786.95</c:v>
                </c:pt>
                <c:pt idx="1">
                  <c:v>1825.9</c:v>
                </c:pt>
                <c:pt idx="2">
                  <c:v>1770.17</c:v>
                </c:pt>
                <c:pt idx="3">
                  <c:v>1794</c:v>
                </c:pt>
                <c:pt idx="4">
                  <c:v>1784.15</c:v>
                </c:pt>
                <c:pt idx="5">
                  <c:v>1768.5</c:v>
                </c:pt>
                <c:pt idx="6">
                  <c:v>1759.76</c:v>
                </c:pt>
                <c:pt idx="7">
                  <c:v>1804.36</c:v>
                </c:pt>
                <c:pt idx="8">
                  <c:v>1743.44</c:v>
                </c:pt>
                <c:pt idx="9">
                  <c:v>1535.1904761904761</c:v>
                </c:pt>
                <c:pt idx="10">
                  <c:v>1594.93</c:v>
                </c:pt>
                <c:pt idx="11">
                  <c:v>1462.2</c:v>
                </c:pt>
              </c:numCache>
            </c:numRef>
          </c:val>
        </c:ser>
        <c:ser>
          <c:idx val="1"/>
          <c:order val="1"/>
          <c:tx>
            <c:strRef>
              <c:f>диаграмма!$I$101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5821944034402E-2"/>
                  <c:y val="-3.36267412417276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257223396801E-2"/>
                  <c:y val="3.909108338787628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42770499354157E-2"/>
                  <c:y val="-2.815049881988932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578209202993455E-2"/>
                  <c:y val="-4.0722974328487524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7193257629660329E-2"/>
                  <c:y val="-4.207163606799810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0521470441726513E-2"/>
                  <c:y val="-4.7543879289970226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10613576334E-2"/>
                  <c:y val="-3.750817877623121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513381387580255E-2"/>
                  <c:y val="4.796207778813575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4381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790518248291597E-2"/>
                  <c:y val="-3.93036939627148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0761123809602425E-2"/>
                  <c:y val="-3.533994981445644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диаграмма!$I$102:$I$113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2"/>
          <c:order val="2"/>
          <c:tx>
            <c:strRef>
              <c:f>диаграмма!$J$101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187877678081256E-2"/>
                  <c:y val="-3.284185194734789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6655291238700843E-2"/>
                  <c:y val="-2.705540900586441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68672626281123E-2"/>
                  <c:y val="4.363566644849494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387646840128071E-2"/>
                  <c:y val="4.720654250712370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49285012732E-2"/>
                  <c:y val="4.205504538632922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4139213042344513E-2"/>
                  <c:y val="-4.410956187151693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252967716257101E-2"/>
                  <c:y val="-2.159714771271651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692470837751853E-2"/>
                  <c:y val="-4.392251890877633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диаграмма!$J$102:$J$113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</c:numCache>
            </c:numRef>
          </c:val>
        </c:ser>
        <c:dLbls>
          <c:showVal val="1"/>
        </c:dLbls>
        <c:marker val="1"/>
        <c:axId val="65322368"/>
        <c:axId val="65397888"/>
      </c:lineChart>
      <c:catAx>
        <c:axId val="65322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97888"/>
        <c:crosses val="autoZero"/>
        <c:auto val="1"/>
        <c:lblAlgn val="ctr"/>
        <c:lblOffset val="100"/>
        <c:tickLblSkip val="1"/>
        <c:tickMarkSkip val="1"/>
      </c:catAx>
      <c:valAx>
        <c:axId val="65397888"/>
        <c:scaling>
          <c:orientation val="minMax"/>
          <c:min val="8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223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121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094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4649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диаграмма!$Q$102:$Q$113</c:f>
              <c:numCache>
                <c:formatCode>0.0</c:formatCode>
                <c:ptCount val="12"/>
                <c:pt idx="0">
                  <c:v>28.4</c:v>
                </c:pt>
                <c:pt idx="1">
                  <c:v>30.78</c:v>
                </c:pt>
                <c:pt idx="2">
                  <c:v>35.81</c:v>
                </c:pt>
                <c:pt idx="3">
                  <c:v>41.97</c:v>
                </c:pt>
                <c:pt idx="4">
                  <c:v>36.75</c:v>
                </c:pt>
                <c:pt idx="5">
                  <c:v>35.799999999999997</c:v>
                </c:pt>
                <c:pt idx="6">
                  <c:v>37.92</c:v>
                </c:pt>
                <c:pt idx="7">
                  <c:v>40.299999999999997</c:v>
                </c:pt>
                <c:pt idx="8">
                  <c:v>37.93</c:v>
                </c:pt>
                <c:pt idx="9">
                  <c:v>31.974761904761902</c:v>
                </c:pt>
                <c:pt idx="10">
                  <c:v>33.08</c:v>
                </c:pt>
                <c:pt idx="11">
                  <c:v>30.4</c:v>
                </c:pt>
              </c:numCache>
            </c:numRef>
          </c:val>
        </c:ser>
        <c:ser>
          <c:idx val="1"/>
          <c:order val="1"/>
          <c:tx>
            <c:strRef>
              <c:f>диаграмма!$R$101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627285454642033E-2"/>
                  <c:y val="1.603428024535610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486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1401106199493496E-2"/>
                  <c:y val="-4.254354884137232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7632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164E-2"/>
                  <c:y val="4.45347370252765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диаграмма!$R$102:$R$113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2"/>
          <c:order val="2"/>
          <c:tx>
            <c:strRef>
              <c:f>диаграмма!$S$101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7264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90866810214E-2"/>
                  <c:y val="5.7880541175447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43698143246E-2"/>
                  <c:y val="5.273125389713134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8640987745037068E-3"/>
                  <c:y val="-1.426429431127739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2564497721232745E-2"/>
                  <c:y val="-4.430344512020749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24325114185754E-2"/>
                  <c:y val="-3.232725743536201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323284321474208E-2"/>
                  <c:y val="-3.612756624600007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956106550510982E-2"/>
                  <c:y val="-4.391045973219102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диаграмма!$S$102:$S$113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</c:numCache>
            </c:numRef>
          </c:val>
        </c:ser>
        <c:dLbls>
          <c:showVal val="1"/>
        </c:dLbls>
        <c:marker val="1"/>
        <c:axId val="65437696"/>
        <c:axId val="65439232"/>
      </c:lineChart>
      <c:catAx>
        <c:axId val="6543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39232"/>
        <c:crosses val="autoZero"/>
        <c:auto val="1"/>
        <c:lblAlgn val="ctr"/>
        <c:lblOffset val="100"/>
        <c:tickLblSkip val="1"/>
        <c:tickMarkSkip val="1"/>
      </c:catAx>
      <c:valAx>
        <c:axId val="65439232"/>
        <c:scaling>
          <c:orientation val="minMax"/>
          <c:max val="45"/>
          <c:min val="8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59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437696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89069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Динамика цен на  золото</a:t>
            </a:r>
          </a:p>
        </c:rich>
      </c:tx>
      <c:layout>
        <c:manualLayout>
          <c:xMode val="edge"/>
          <c:yMode val="edge"/>
          <c:x val="0.40861835716625688"/>
          <c:y val="7.63025341435381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4056"/>
        </c:manualLayout>
      </c:layout>
      <c:lineChart>
        <c:grouping val="standard"/>
        <c:ser>
          <c:idx val="0"/>
          <c:order val="0"/>
          <c:tx>
            <c:strRef>
              <c:f>диаграмма!$N$101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508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8971994251247144E-2"/>
                  <c:y val="4.098942967116700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360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диаграмма!$N$102:$N$113</c:f>
              <c:numCache>
                <c:formatCode>0.0</c:formatCode>
                <c:ptCount val="12"/>
                <c:pt idx="0">
                  <c:v>1356.4</c:v>
                </c:pt>
                <c:pt idx="1">
                  <c:v>1372.73</c:v>
                </c:pt>
                <c:pt idx="2">
                  <c:v>1424.01</c:v>
                </c:pt>
                <c:pt idx="3">
                  <c:v>1473.81</c:v>
                </c:pt>
                <c:pt idx="4">
                  <c:v>1510.44</c:v>
                </c:pt>
                <c:pt idx="5">
                  <c:v>1528.66</c:v>
                </c:pt>
                <c:pt idx="6">
                  <c:v>1572.81</c:v>
                </c:pt>
                <c:pt idx="7">
                  <c:v>1755.81</c:v>
                </c:pt>
                <c:pt idx="8">
                  <c:v>1769.76</c:v>
                </c:pt>
                <c:pt idx="9">
                  <c:v>1665.2142857142858</c:v>
                </c:pt>
                <c:pt idx="10">
                  <c:v>1738.98</c:v>
                </c:pt>
                <c:pt idx="11">
                  <c:v>1646.2</c:v>
                </c:pt>
              </c:numCache>
            </c:numRef>
          </c:val>
        </c:ser>
        <c:ser>
          <c:idx val="1"/>
          <c:order val="1"/>
          <c:tx>
            <c:strRef>
              <c:f>диаграмма!$O$101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788655646374015E-2"/>
                  <c:y val="5.273415264779247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9429847345555491E-2"/>
                  <c:y val="-4.178044505632082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5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655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6824257961412326E-2"/>
                  <c:y val="-3.758608337729493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176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1273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диаграмма!$O$102:$O$113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2"/>
          <c:order val="2"/>
          <c:tx>
            <c:strRef>
              <c:f>диаграмма!$P$101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237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9474179738474252E-2"/>
                  <c:y val="-3.041398728106282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73856492133E-2"/>
                  <c:y val="5.041349980135968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643655008240249E-2"/>
                  <c:y val="3.2541242518382855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4457281106247318E-2"/>
                  <c:y val="4.420234071237372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125182655456E-2"/>
                  <c:y val="4.863022710378651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52422741960972E-2"/>
                  <c:y val="-3.289107963064195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7.0111861680068393E-3"/>
                  <c:y val="-2.07092555034104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689289501588E-2"/>
                  <c:y val="-4.05932864949259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диаграмма!$A$102:$A$113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диаграмма!$P$102:$P$113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</c:numCache>
            </c:numRef>
          </c:val>
        </c:ser>
        <c:dLbls>
          <c:showVal val="1"/>
        </c:dLbls>
        <c:marker val="1"/>
        <c:axId val="65545344"/>
        <c:axId val="65546880"/>
      </c:lineChart>
      <c:catAx>
        <c:axId val="65545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46880"/>
        <c:crosses val="autoZero"/>
        <c:auto val="1"/>
        <c:lblAlgn val="ctr"/>
        <c:lblOffset val="100"/>
        <c:tickLblSkip val="1"/>
        <c:tickMarkSkip val="1"/>
      </c:catAx>
      <c:valAx>
        <c:axId val="65546880"/>
        <c:scaling>
          <c:orientation val="minMax"/>
          <c:max val="1800"/>
          <c:min val="76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545344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 
по полу  на   01.02. 2002 г. </a:t>
            </a:r>
          </a:p>
        </c:rich>
      </c:tx>
      <c:spPr>
        <a:noFill/>
        <a:ln w="25400">
          <a:noFill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безработных по полу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pattFill prst="solidDmnd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Мужчины (43,6 %)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Женщины (56,4 %)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диаграмма!$A$14:$A$14</c:f>
              <c:strCache>
                <c:ptCount val="1"/>
                <c:pt idx="0">
                  <c:v>женщины </c:v>
                </c:pt>
              </c:strCache>
            </c:strRef>
          </c:cat>
          <c:val>
            <c:numRef>
              <c:f>диаграмма!$C$13:$C$14</c:f>
              <c:numCache>
                <c:formatCode>#,##0.0</c:formatCode>
                <c:ptCount val="2"/>
                <c:pt idx="0">
                  <c:v>50.2</c:v>
                </c:pt>
                <c:pt idx="1">
                  <c:v>49.8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820160"/>
        <c:axId val="65821696"/>
        <c:axId val="0"/>
      </c:bar3DChart>
      <c:catAx>
        <c:axId val="65820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21696"/>
        <c:crosses val="autoZero"/>
        <c:auto val="1"/>
        <c:lblAlgn val="ctr"/>
        <c:lblOffset val="100"/>
        <c:tickLblSkip val="1"/>
        <c:tickMarkSkip val="1"/>
      </c:catAx>
      <c:valAx>
        <c:axId val="65821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2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873024"/>
        <c:axId val="65874560"/>
        <c:axId val="0"/>
      </c:bar3DChart>
      <c:catAx>
        <c:axId val="658730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74560"/>
        <c:crosses val="autoZero"/>
        <c:auto val="1"/>
        <c:lblAlgn val="ctr"/>
        <c:lblOffset val="100"/>
        <c:tickLblSkip val="1"/>
        <c:tickMarkSkip val="1"/>
      </c:catAx>
      <c:valAx>
        <c:axId val="65874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73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5987712"/>
        <c:axId val="65989248"/>
        <c:axId val="0"/>
      </c:bar3DChart>
      <c:catAx>
        <c:axId val="659877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989248"/>
        <c:crosses val="autoZero"/>
        <c:auto val="1"/>
        <c:lblAlgn val="ctr"/>
        <c:lblOffset val="100"/>
        <c:tickLblSkip val="1"/>
        <c:tickMarkSkip val="1"/>
      </c:catAx>
      <c:valAx>
        <c:axId val="65989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98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3505152"/>
        <c:axId val="63506688"/>
        <c:axId val="0"/>
      </c:bar3DChart>
      <c:catAx>
        <c:axId val="635051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506688"/>
        <c:crosses val="autoZero"/>
        <c:auto val="1"/>
        <c:lblAlgn val="ctr"/>
        <c:lblOffset val="100"/>
        <c:tickLblSkip val="1"/>
        <c:tickMarkSkip val="1"/>
      </c:catAx>
      <c:valAx>
        <c:axId val="63506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5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Распределение безработных
по возрасту  на  01.02.2002 г. </a:t>
            </a:r>
          </a:p>
        </c:rich>
      </c:tx>
      <c:spPr>
        <a:noFill/>
        <a:ln w="25400">
          <a:noFill/>
        </a:ln>
      </c:spPr>
    </c:title>
    <c:view3D>
      <c:rotX val="20"/>
      <c:rotY val="40"/>
      <c:perspective val="0"/>
    </c:view3D>
    <c:plotArea>
      <c:layout/>
      <c:pie3DChart>
        <c:varyColors val="1"/>
        <c:ser>
          <c:idx val="0"/>
          <c:order val="0"/>
          <c:tx>
            <c:v>Распределение безработныз по возрасту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spPr>
              <a:pattFill prst="dashHorz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lgCheck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до 30 лет 
(56,1 %)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от 30
 до 40 лет (18,9%)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300" b="1" i="0" u="none" strike="noStrike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старше 
40 лет
( 25,0 %)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Percent val="1"/>
            <c:showLeaderLines val="1"/>
          </c:dLbls>
          <c:cat>
            <c:strRef>
              <c:f>диаграмма!$A$17:$A$19</c:f>
              <c:strCache>
                <c:ptCount val="3"/>
                <c:pt idx="0">
                  <c:v> - до 30 лет </c:v>
                </c:pt>
                <c:pt idx="1">
                  <c:v> - от 30 лет до 40 лет </c:v>
                </c:pt>
                <c:pt idx="2">
                  <c:v> - старше 40 лет </c:v>
                </c:pt>
              </c:strCache>
            </c:strRef>
          </c:cat>
          <c:val>
            <c:numRef>
              <c:f>диаграмма!$C$17:$C$19</c:f>
              <c:numCache>
                <c:formatCode>#,##0.0</c:formatCode>
                <c:ptCount val="3"/>
                <c:pt idx="0">
                  <c:v>39.700000000000003</c:v>
                </c:pt>
                <c:pt idx="1">
                  <c:v>30.6</c:v>
                </c:pt>
                <c:pt idx="2">
                  <c:v>29.7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01.11.2013г.</a:t>
            </a:r>
          </a:p>
        </c:rich>
      </c:tx>
      <c:layout>
        <c:manualLayout>
          <c:xMode val="edge"/>
          <c:yMode val="edge"/>
          <c:x val="0.24724665243115826"/>
          <c:y val="1.9472787526078273E-2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5944"/>
          <c:w val="0.4410187667560323"/>
          <c:h val="0.3513518150230043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601484797139244E-2"/>
                  <c:y val="-7.103732892533758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- 19,3%
(2012г. - 23,1%)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2.3089661461808905E-2"/>
                  <c:y val="-6.18979283889358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- 14,1%
(2012г. - 16,9%)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3.1949597402019719E-2"/>
                  <c:y val="6.53996653461069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- 31,0%
(2012г. - 31,5%)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-6.3235686640864805E-2"/>
                  <c:y val="7.29656899140482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Начальное профессиональное образование - 18,5%
(2012г. - 14,6%)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-0.16366408648071534"/>
                  <c:y val="-5.93882695320059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Неполное среднее образование - 16,8%
(2012г. - 13,3%)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- 0,3% (2012г. - 0,6%)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диаграмма!$A$21:$A$26</c:f>
              <c:strCache>
                <c:ptCount val="6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начальное профессиональное образование</c:v>
                </c:pt>
                <c:pt idx="4">
                  <c:v> - неполное среднее образование</c:v>
                </c:pt>
                <c:pt idx="5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диаграмма!$C$21:$C$26</c:f>
              <c:numCache>
                <c:formatCode>0.0</c:formatCode>
                <c:ptCount val="6"/>
                <c:pt idx="0">
                  <c:v>19.3</c:v>
                </c:pt>
                <c:pt idx="1">
                  <c:v>14.1</c:v>
                </c:pt>
                <c:pt idx="2">
                  <c:v>31</c:v>
                </c:pt>
                <c:pt idx="3">
                  <c:v>18.5</c:v>
                </c:pt>
                <c:pt idx="4">
                  <c:v>16.8</c:v>
                </c:pt>
                <c:pt idx="5">
                  <c:v>0.3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2812"/>
          <c:y val="9.3243871127756547E-2"/>
          <c:w val="0.76275027147824126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75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диаграмма!$B$11:$C$11</c:f>
              <c:numCache>
                <c:formatCode>0.0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37.299999999999997</c:v>
                </c:pt>
                <c:pt idx="1">
                  <c:v>50.2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диаграмма!$B$11:$C$11</c:f>
              <c:numCache>
                <c:formatCode>0.0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62.7</c:v>
                </c:pt>
                <c:pt idx="1">
                  <c:v>49.8</c:v>
                </c:pt>
              </c:numCache>
            </c:numRef>
          </c:val>
        </c:ser>
        <c:dLbls>
          <c:showVal val="1"/>
        </c:dLbls>
        <c:shape val="box"/>
        <c:axId val="61402112"/>
        <c:axId val="62329600"/>
        <c:axId val="0"/>
      </c:bar3DChart>
      <c:catAx>
        <c:axId val="61402112"/>
        <c:scaling>
          <c:orientation val="minMax"/>
        </c:scaling>
        <c:axPos val="l"/>
        <c:numFmt formatCode="#,##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329600"/>
        <c:crosses val="autoZero"/>
        <c:lblAlgn val="ctr"/>
        <c:lblOffset val="100"/>
        <c:tickLblSkip val="1"/>
        <c:tickMarkSkip val="1"/>
      </c:catAx>
      <c:valAx>
        <c:axId val="62329600"/>
        <c:scaling>
          <c:orientation val="minMax"/>
        </c:scaling>
        <c:delete val="1"/>
        <c:axPos val="b"/>
        <c:numFmt formatCode="#,##0.0" sourceLinked="1"/>
        <c:tickLblPos val="none"/>
        <c:crossAx val="6140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929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7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диаграмма!$B$16:$C$16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44</c:v>
                </c:pt>
                <c:pt idx="1">
                  <c:v>39.700000000000003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7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диаграмма!$B$16:$C$16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27.7</c:v>
                </c:pt>
                <c:pt idx="1">
                  <c:v>30.6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numRef>
              <c:f>диаграмма!$B$16:$C$16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28.3</c:v>
                </c:pt>
                <c:pt idx="1">
                  <c:v>29.7</c:v>
                </c:pt>
              </c:numCache>
            </c:numRef>
          </c:val>
        </c:ser>
        <c:dLbls>
          <c:showVal val="1"/>
        </c:dLbls>
        <c:shape val="box"/>
        <c:axId val="62394368"/>
        <c:axId val="62395904"/>
        <c:axId val="0"/>
      </c:bar3DChart>
      <c:catAx>
        <c:axId val="623943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395904"/>
        <c:crosses val="autoZero"/>
        <c:auto val="1"/>
        <c:lblAlgn val="ctr"/>
        <c:lblOffset val="100"/>
        <c:tickLblSkip val="1"/>
        <c:tickMarkSkip val="1"/>
      </c:catAx>
      <c:valAx>
        <c:axId val="62395904"/>
        <c:scaling>
          <c:orientation val="minMax"/>
        </c:scaling>
        <c:delete val="1"/>
        <c:axPos val="b"/>
        <c:numFmt formatCode="#,##0.0" sourceLinked="1"/>
        <c:tickLblPos val="none"/>
        <c:crossAx val="62394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22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4522351885032345"/>
          <c:y val="6.9196192212134494E-2"/>
          <c:w val="0.68000068109042577"/>
          <c:h val="0.8064443702293137"/>
        </c:manualLayout>
      </c:layout>
      <c:barChart>
        <c:barDir val="bar"/>
        <c:grouping val="clustered"/>
        <c:ser>
          <c:idx val="0"/>
          <c:order val="0"/>
          <c:tx>
            <c:v>2013 октябрь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6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диаграмма!$B$73:$B$81</c:f>
              <c:numCache>
                <c:formatCode>0.0</c:formatCode>
                <c:ptCount val="9"/>
                <c:pt idx="0">
                  <c:v>2801.82</c:v>
                </c:pt>
                <c:pt idx="1">
                  <c:v>3099.93</c:v>
                </c:pt>
                <c:pt idx="2">
                  <c:v>4439.84</c:v>
                </c:pt>
                <c:pt idx="3">
                  <c:v>4447.71</c:v>
                </c:pt>
                <c:pt idx="4">
                  <c:v>4639.2700000000004</c:v>
                </c:pt>
                <c:pt idx="5">
                  <c:v>4790.17</c:v>
                </c:pt>
                <c:pt idx="6">
                  <c:v>5114.45</c:v>
                </c:pt>
                <c:pt idx="7">
                  <c:v>5367.69</c:v>
                </c:pt>
                <c:pt idx="8">
                  <c:v>7641.72</c:v>
                </c:pt>
              </c:numCache>
            </c:numRef>
          </c:val>
        </c:ser>
        <c:ser>
          <c:idx val="1"/>
          <c:order val="1"/>
          <c:tx>
            <c:v>2012 октябрь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</c:dLbls>
          <c:cat>
            <c:strRef>
              <c:f>диаграмма!$A$73:$A$81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авт.округ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диаграмма!$C$73:$C$81</c:f>
              <c:numCache>
                <c:formatCode>0.0</c:formatCode>
                <c:ptCount val="9"/>
                <c:pt idx="0">
                  <c:v>2550.5100000000002</c:v>
                </c:pt>
                <c:pt idx="1">
                  <c:v>2950.75</c:v>
                </c:pt>
                <c:pt idx="2">
                  <c:v>3999.4</c:v>
                </c:pt>
                <c:pt idx="3">
                  <c:v>4569.13</c:v>
                </c:pt>
                <c:pt idx="4">
                  <c:v>4339.3</c:v>
                </c:pt>
                <c:pt idx="5">
                  <c:v>4406.84</c:v>
                </c:pt>
                <c:pt idx="6">
                  <c:v>4701.72</c:v>
                </c:pt>
                <c:pt idx="7">
                  <c:v>4683.1499999999996</c:v>
                </c:pt>
                <c:pt idx="8">
                  <c:v>6779.64</c:v>
                </c:pt>
              </c:numCache>
            </c:numRef>
          </c:val>
        </c:ser>
        <c:gapWidth val="123"/>
        <c:axId val="62844928"/>
        <c:axId val="62846464"/>
      </c:barChart>
      <c:catAx>
        <c:axId val="6284492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846464"/>
        <c:crosses val="autoZero"/>
        <c:auto val="1"/>
        <c:lblAlgn val="ctr"/>
        <c:lblOffset val="100"/>
        <c:tickLblSkip val="1"/>
        <c:tickMarkSkip val="1"/>
      </c:catAx>
      <c:valAx>
        <c:axId val="62846464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6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389963051250604"/>
              <c:y val="3.546676312410154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84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381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2766080"/>
        <c:axId val="62829312"/>
        <c:axId val="0"/>
      </c:bar3DChart>
      <c:catAx>
        <c:axId val="62766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829312"/>
        <c:crosses val="autoZero"/>
        <c:auto val="1"/>
        <c:lblAlgn val="ctr"/>
        <c:lblOffset val="100"/>
        <c:tickLblSkip val="1"/>
        <c:tickMarkSkip val="1"/>
      </c:catAx>
      <c:valAx>
        <c:axId val="62829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766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1274752"/>
        <c:axId val="62923136"/>
        <c:axId val="0"/>
      </c:bar3DChart>
      <c:catAx>
        <c:axId val="612747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2923136"/>
        <c:crosses val="autoZero"/>
        <c:auto val="1"/>
        <c:lblAlgn val="ctr"/>
        <c:lblOffset val="100"/>
        <c:tickLblSkip val="1"/>
        <c:tickMarkSkip val="1"/>
      </c:catAx>
      <c:valAx>
        <c:axId val="62923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127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3174</xdr:rowOff>
    </xdr:from>
    <xdr:to>
      <xdr:col>6</xdr:col>
      <xdr:colOff>984250</xdr:colOff>
      <xdr:row>56</xdr:row>
      <xdr:rowOff>38099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0.62404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6409" y="112162"/>
          <a:ext cx="3270989" cy="31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333375</xdr:colOff>
      <xdr:row>0</xdr:row>
      <xdr:rowOff>0</xdr:rowOff>
    </xdr:to>
    <xdr:graphicFrame macro="">
      <xdr:nvGraphicFramePr>
        <xdr:cNvPr id="6516558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0</xdr:row>
      <xdr:rowOff>0</xdr:rowOff>
    </xdr:from>
    <xdr:to>
      <xdr:col>6</xdr:col>
      <xdr:colOff>0</xdr:colOff>
      <xdr:row>0</xdr:row>
      <xdr:rowOff>0</xdr:rowOff>
    </xdr:to>
    <xdr:graphicFrame macro="">
      <xdr:nvGraphicFramePr>
        <xdr:cNvPr id="651655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66676</xdr:colOff>
      <xdr:row>26</xdr:row>
      <xdr:rowOff>28577</xdr:rowOff>
    </xdr:from>
    <xdr:to>
      <xdr:col>8</xdr:col>
      <xdr:colOff>38101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638175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952500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</xdr:colOff>
      <xdr:row>64</xdr:row>
      <xdr:rowOff>42333</xdr:rowOff>
    </xdr:from>
    <xdr:to>
      <xdr:col>10</xdr:col>
      <xdr:colOff>439208</xdr:colOff>
      <xdr:row>121</xdr:row>
      <xdr:rowOff>52914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09" name="Chart 2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55652310" name="Chart 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6584156</xdr:colOff>
      <xdr:row>27</xdr:row>
      <xdr:rowOff>83340</xdr:rowOff>
    </xdr:from>
    <xdr:ext cx="4512469" cy="264560"/>
    <xdr:sp macro="" textlink="">
      <xdr:nvSpPr>
        <xdr:cNvPr id="2" name="TextBox 1"/>
        <xdr:cNvSpPr txBox="1"/>
      </xdr:nvSpPr>
      <xdr:spPr>
        <a:xfrm>
          <a:off x="6965156" y="576024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508000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52</xdr:row>
      <xdr:rowOff>127000</xdr:rowOff>
    </xdr:from>
    <xdr:to>
      <xdr:col>14</xdr:col>
      <xdr:colOff>492124</xdr:colOff>
      <xdr:row>89</xdr:row>
      <xdr:rowOff>142875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600075</xdr:colOff>
      <xdr:row>21</xdr:row>
      <xdr:rowOff>76200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C129"/>
  <sheetViews>
    <sheetView workbookViewId="0">
      <selection activeCell="G14" sqref="G14"/>
    </sheetView>
  </sheetViews>
  <sheetFormatPr defaultRowHeight="12.75"/>
  <cols>
    <col min="1" max="1" width="57.7109375" style="2" customWidth="1"/>
    <col min="2" max="2" width="16.2851562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4.5703125" style="2" customWidth="1"/>
    <col min="36" max="36" width="15.140625" style="2" customWidth="1"/>
    <col min="37" max="37" width="14" style="2" customWidth="1"/>
    <col min="38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42578125" style="2" customWidth="1"/>
    <col min="46" max="46" width="16.5703125" style="2" customWidth="1"/>
    <col min="47" max="47" width="15.5703125" style="2" customWidth="1"/>
    <col min="48" max="48" width="16.28515625" style="2" customWidth="1"/>
    <col min="49" max="49" width="17.85546875" style="2" customWidth="1"/>
    <col min="50" max="50" width="14.28515625" style="2" customWidth="1"/>
    <col min="51" max="51" width="14.42578125" style="2" customWidth="1"/>
    <col min="52" max="52" width="15.7109375" style="2" customWidth="1"/>
    <col min="53" max="54" width="19.7109375" style="2" customWidth="1"/>
    <col min="55" max="55" width="68" style="2" customWidth="1"/>
    <col min="56" max="16384" width="9.140625" style="2"/>
  </cols>
  <sheetData>
    <row r="1" spans="1:55" ht="27.75" customHeight="1">
      <c r="A1" s="1096"/>
      <c r="B1" s="1097"/>
      <c r="C1" s="1097"/>
      <c r="D1" s="1098"/>
      <c r="E1" s="4"/>
      <c r="F1" s="109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6.5">
      <c r="A2" s="103"/>
      <c r="B2" s="688"/>
      <c r="C2" s="1090"/>
      <c r="D2" s="104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5.75">
      <c r="A3" s="14"/>
      <c r="B3" s="1100"/>
      <c r="C3" s="1100"/>
      <c r="D3" s="1100"/>
      <c r="E3" s="1100"/>
      <c r="F3" s="1100"/>
      <c r="G3" s="1100"/>
      <c r="H3" s="1100"/>
      <c r="I3" s="1100"/>
      <c r="J3" s="1100"/>
      <c r="K3" s="1100"/>
      <c r="L3" s="1100"/>
      <c r="M3" s="1100"/>
      <c r="N3" s="1100"/>
      <c r="O3" s="1100"/>
      <c r="P3" s="1100"/>
      <c r="Q3" s="1100"/>
      <c r="R3" s="1100"/>
      <c r="S3" s="1100"/>
      <c r="T3" s="1100"/>
      <c r="U3" s="1100"/>
      <c r="V3" s="1100"/>
      <c r="W3" s="1100"/>
      <c r="X3" s="1100"/>
      <c r="Y3" s="1100"/>
      <c r="Z3" s="1100"/>
      <c r="AA3" s="1100"/>
      <c r="AB3" s="1100"/>
      <c r="AC3" s="1100"/>
      <c r="AD3" s="1100"/>
      <c r="AE3" s="1100"/>
      <c r="AF3" s="1100"/>
      <c r="AG3" s="1100"/>
      <c r="AH3" s="501"/>
      <c r="AI3" s="1100"/>
      <c r="AJ3" s="1100"/>
      <c r="AK3" s="1100"/>
      <c r="AL3" s="1100"/>
      <c r="AM3" s="1100"/>
      <c r="AN3" s="1100"/>
      <c r="AO3" s="1100"/>
      <c r="AP3" s="1100"/>
      <c r="AQ3" s="1100"/>
      <c r="AR3" s="1100"/>
      <c r="AS3" s="1100"/>
      <c r="AT3" s="501"/>
      <c r="AU3" s="1100"/>
      <c r="AV3" s="1101"/>
      <c r="AW3" s="1101"/>
      <c r="AX3" s="1101"/>
      <c r="AY3" s="1101"/>
      <c r="AZ3" s="1100"/>
      <c r="BA3" s="1100"/>
      <c r="BB3" s="501"/>
      <c r="BC3" s="4"/>
    </row>
    <row r="4" spans="1:55" ht="15.75">
      <c r="A4" s="14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10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1102"/>
      <c r="AU4" s="62"/>
      <c r="AV4" s="1103"/>
      <c r="AW4" s="1103"/>
      <c r="AX4" s="1103"/>
      <c r="AY4" s="1103"/>
      <c r="AZ4" s="62"/>
      <c r="BA4" s="62"/>
      <c r="BB4" s="1102"/>
      <c r="BC4" s="14"/>
    </row>
    <row r="5" spans="1:55" ht="15.75">
      <c r="A5" s="14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110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1102"/>
      <c r="AU5" s="62"/>
      <c r="AV5" s="1103"/>
      <c r="AW5" s="1103"/>
      <c r="AX5" s="1103"/>
      <c r="AY5" s="1103"/>
      <c r="AZ5" s="62"/>
      <c r="BA5" s="62"/>
      <c r="BB5" s="1102"/>
      <c r="BC5" s="14"/>
    </row>
    <row r="6" spans="1:55" ht="15.75">
      <c r="A6" s="14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10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1102"/>
      <c r="AU6" s="62"/>
      <c r="AV6" s="1103"/>
      <c r="AW6" s="1103"/>
      <c r="AX6" s="1103"/>
      <c r="AY6" s="1103"/>
      <c r="AZ6" s="62"/>
      <c r="BA6" s="62"/>
      <c r="BB6" s="1102"/>
      <c r="BC6" s="14"/>
    </row>
    <row r="7" spans="1:55" ht="15.75">
      <c r="A7" s="14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110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1102"/>
      <c r="AU7" s="62"/>
      <c r="AV7" s="1103"/>
      <c r="AW7" s="1103"/>
      <c r="AX7" s="1103"/>
      <c r="AY7" s="1103"/>
      <c r="AZ7" s="62"/>
      <c r="BA7" s="62"/>
      <c r="BB7" s="1102"/>
      <c r="BC7" s="14"/>
    </row>
    <row r="8" spans="1:55" ht="15.75">
      <c r="A8" s="14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110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1102"/>
      <c r="AU8" s="62"/>
      <c r="AV8" s="1103"/>
      <c r="AW8" s="1103"/>
      <c r="AX8" s="1103"/>
      <c r="AY8" s="1103"/>
      <c r="AZ8" s="62"/>
      <c r="BA8" s="62"/>
      <c r="BB8" s="1102"/>
      <c r="BC8" s="14"/>
    </row>
    <row r="9" spans="1:55" ht="15.75">
      <c r="A9" s="14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110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1102"/>
      <c r="AU9" s="62"/>
      <c r="AV9" s="1103"/>
      <c r="AW9" s="1103"/>
      <c r="AX9" s="1103"/>
      <c r="AY9" s="1103"/>
      <c r="AZ9" s="62"/>
      <c r="BA9" s="62"/>
      <c r="BB9" s="1102"/>
      <c r="BC9" s="14"/>
    </row>
    <row r="10" spans="1:55" ht="17.25" thickBot="1">
      <c r="A10" s="105"/>
      <c r="B10" s="106"/>
      <c r="C10" s="107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108"/>
    </row>
    <row r="11" spans="1:55" ht="16.5">
      <c r="A11" s="321" t="s">
        <v>39</v>
      </c>
      <c r="B11" s="322">
        <f>B1</f>
        <v>0</v>
      </c>
      <c r="C11" s="323">
        <f>C1</f>
        <v>0</v>
      </c>
      <c r="D11" s="104"/>
      <c r="AV11" s="696" t="s">
        <v>428</v>
      </c>
      <c r="AW11" s="696"/>
      <c r="AX11" s="696"/>
      <c r="AY11" s="696"/>
    </row>
    <row r="12" spans="1:55" ht="15.75" customHeight="1">
      <c r="A12" s="324"/>
      <c r="B12" s="325"/>
      <c r="C12" s="326"/>
      <c r="P12" s="109"/>
    </row>
    <row r="13" spans="1:55" ht="16.5">
      <c r="A13" s="327" t="s">
        <v>124</v>
      </c>
      <c r="B13" s="117">
        <v>37.299999999999997</v>
      </c>
      <c r="C13" s="308">
        <v>50.2</v>
      </c>
      <c r="D13" s="104"/>
      <c r="P13" s="3"/>
    </row>
    <row r="14" spans="1:55" ht="17.25" thickBot="1">
      <c r="A14" s="328" t="s">
        <v>125</v>
      </c>
      <c r="B14" s="329">
        <v>62.7</v>
      </c>
      <c r="C14" s="330">
        <v>49.8</v>
      </c>
      <c r="P14" s="3"/>
    </row>
    <row r="15" spans="1:55" ht="17.25" thickBot="1">
      <c r="A15" s="331"/>
      <c r="B15" s="332"/>
      <c r="C15" s="333"/>
      <c r="P15" s="3"/>
    </row>
    <row r="16" spans="1:55" ht="16.5">
      <c r="A16" s="331" t="s">
        <v>40</v>
      </c>
      <c r="B16" s="332">
        <f>B1</f>
        <v>0</v>
      </c>
      <c r="C16" s="333">
        <f>C1</f>
        <v>0</v>
      </c>
      <c r="D16" s="104"/>
      <c r="P16" s="3"/>
    </row>
    <row r="17" spans="1:42" ht="16.5">
      <c r="A17" s="334" t="s">
        <v>126</v>
      </c>
      <c r="B17" s="307">
        <v>44</v>
      </c>
      <c r="C17" s="308">
        <v>39.700000000000003</v>
      </c>
      <c r="D17" s="104"/>
      <c r="P17" s="3"/>
    </row>
    <row r="18" spans="1:42" ht="16.5">
      <c r="A18" s="334" t="s">
        <v>127</v>
      </c>
      <c r="B18" s="307">
        <v>27.7</v>
      </c>
      <c r="C18" s="308">
        <v>30.6</v>
      </c>
      <c r="D18" s="104"/>
      <c r="P18" s="3"/>
    </row>
    <row r="19" spans="1:42" ht="17.25" thickBot="1">
      <c r="A19" s="143" t="s">
        <v>128</v>
      </c>
      <c r="B19" s="335">
        <v>28.3</v>
      </c>
      <c r="C19" s="330">
        <v>29.7</v>
      </c>
      <c r="D19" s="104"/>
      <c r="P19" s="3"/>
    </row>
    <row r="20" spans="1:42" ht="16.5">
      <c r="A20" s="336"/>
      <c r="B20" s="337"/>
      <c r="C20" s="338"/>
      <c r="D20" s="104"/>
      <c r="P20" s="3"/>
    </row>
    <row r="21" spans="1:42" ht="15.75">
      <c r="A21" s="339" t="s">
        <v>198</v>
      </c>
      <c r="B21" s="320">
        <v>23.1</v>
      </c>
      <c r="C21" s="340">
        <v>19.3</v>
      </c>
      <c r="D21" s="8"/>
    </row>
    <row r="22" spans="1:42" ht="16.5">
      <c r="A22" s="339" t="s">
        <v>199</v>
      </c>
      <c r="B22" s="320">
        <v>16.899999999999999</v>
      </c>
      <c r="C22" s="340">
        <v>14.1</v>
      </c>
      <c r="D22" s="1"/>
      <c r="E22" s="101"/>
    </row>
    <row r="23" spans="1:42" ht="16.5">
      <c r="A23" s="339" t="s">
        <v>162</v>
      </c>
      <c r="B23" s="320">
        <v>31.5</v>
      </c>
      <c r="C23" s="340">
        <v>31</v>
      </c>
      <c r="D23" s="1"/>
      <c r="E23" s="101"/>
    </row>
    <row r="24" spans="1:42" ht="16.5">
      <c r="A24" s="339" t="s">
        <v>163</v>
      </c>
      <c r="B24" s="320">
        <v>14.6</v>
      </c>
      <c r="C24" s="340">
        <v>18.5</v>
      </c>
      <c r="D24" s="1"/>
      <c r="E24" s="101"/>
    </row>
    <row r="25" spans="1:42" ht="16.5">
      <c r="A25" s="339" t="s">
        <v>164</v>
      </c>
      <c r="B25" s="320">
        <v>13.3</v>
      </c>
      <c r="C25" s="340">
        <v>16.8</v>
      </c>
      <c r="D25" s="1"/>
      <c r="E25" s="102"/>
    </row>
    <row r="26" spans="1:42" ht="15.75">
      <c r="A26" s="1087" t="s">
        <v>359</v>
      </c>
      <c r="B26" s="1088">
        <v>0.6</v>
      </c>
      <c r="C26" s="1089">
        <v>0.3</v>
      </c>
      <c r="D26" s="8"/>
    </row>
    <row r="27" spans="1:42" ht="17.25" thickBot="1">
      <c r="A27" s="4"/>
      <c r="B27" s="4"/>
      <c r="C27" s="4"/>
      <c r="D27" s="1"/>
      <c r="E27" s="1090"/>
    </row>
    <row r="28" spans="1:42" ht="16.5">
      <c r="A28" s="1091"/>
      <c r="B28" s="688"/>
      <c r="C28" s="1092"/>
      <c r="D28" s="688"/>
      <c r="E28" s="1092"/>
      <c r="G28" s="144"/>
      <c r="H28" s="145" t="s">
        <v>298</v>
      </c>
      <c r="I28" s="145" t="s">
        <v>299</v>
      </c>
      <c r="J28" s="145" t="s">
        <v>300</v>
      </c>
      <c r="K28" s="145" t="s">
        <v>301</v>
      </c>
      <c r="L28" s="145" t="s">
        <v>302</v>
      </c>
      <c r="M28" s="145" t="s">
        <v>303</v>
      </c>
      <c r="N28" s="145" t="s">
        <v>304</v>
      </c>
      <c r="O28" s="145" t="s">
        <v>305</v>
      </c>
      <c r="P28" s="145" t="s">
        <v>306</v>
      </c>
      <c r="Q28" s="145" t="s">
        <v>307</v>
      </c>
      <c r="R28" s="145" t="s">
        <v>308</v>
      </c>
      <c r="S28" s="145" t="s">
        <v>309</v>
      </c>
      <c r="T28" s="145" t="s">
        <v>310</v>
      </c>
      <c r="U28" s="145" t="s">
        <v>311</v>
      </c>
      <c r="V28" s="145" t="s">
        <v>312</v>
      </c>
      <c r="W28" s="145" t="s">
        <v>313</v>
      </c>
      <c r="X28" s="145" t="s">
        <v>314</v>
      </c>
      <c r="Y28" s="145" t="s">
        <v>315</v>
      </c>
      <c r="Z28" s="145" t="s">
        <v>316</v>
      </c>
      <c r="AA28" s="145" t="s">
        <v>317</v>
      </c>
      <c r="AB28" s="145" t="s">
        <v>318</v>
      </c>
      <c r="AC28" s="145" t="s">
        <v>319</v>
      </c>
      <c r="AD28" s="145" t="s">
        <v>320</v>
      </c>
      <c r="AE28" s="145" t="s">
        <v>321</v>
      </c>
      <c r="AF28" s="145" t="s">
        <v>322</v>
      </c>
      <c r="AG28" s="145" t="s">
        <v>323</v>
      </c>
      <c r="AH28" s="146" t="s">
        <v>324</v>
      </c>
      <c r="AI28" s="146" t="s">
        <v>327</v>
      </c>
      <c r="AJ28" s="146" t="s">
        <v>330</v>
      </c>
      <c r="AK28" s="146" t="s">
        <v>332</v>
      </c>
      <c r="AL28" s="146" t="s">
        <v>343</v>
      </c>
      <c r="AM28" s="146" t="s">
        <v>344</v>
      </c>
      <c r="AN28" s="146" t="s">
        <v>360</v>
      </c>
      <c r="AO28" s="146" t="s">
        <v>364</v>
      </c>
      <c r="AP28" s="365" t="s">
        <v>397</v>
      </c>
    </row>
    <row r="29" spans="1:42" ht="16.5">
      <c r="A29" s="1093"/>
      <c r="B29" s="1094"/>
      <c r="C29" s="35"/>
      <c r="D29" s="35"/>
      <c r="E29" s="62"/>
      <c r="G29" s="147" t="s">
        <v>71</v>
      </c>
      <c r="H29" s="148">
        <v>697</v>
      </c>
      <c r="I29" s="148">
        <v>675</v>
      </c>
      <c r="J29" s="148">
        <v>619</v>
      </c>
      <c r="K29" s="148">
        <v>826</v>
      </c>
      <c r="L29" s="148">
        <v>655</v>
      </c>
      <c r="M29" s="148">
        <v>815</v>
      </c>
      <c r="N29" s="148">
        <v>681</v>
      </c>
      <c r="O29" s="148">
        <v>1011</v>
      </c>
      <c r="P29" s="148">
        <v>862</v>
      </c>
      <c r="Q29" s="148">
        <v>865</v>
      </c>
      <c r="R29" s="148">
        <v>903</v>
      </c>
      <c r="S29" s="148">
        <v>829</v>
      </c>
      <c r="T29" s="148">
        <v>957</v>
      </c>
      <c r="U29" s="148">
        <v>1049</v>
      </c>
      <c r="V29" s="148">
        <v>1015</v>
      </c>
      <c r="W29" s="148">
        <v>1149</v>
      </c>
      <c r="X29" s="148">
        <v>601</v>
      </c>
      <c r="Y29" s="148">
        <v>1069</v>
      </c>
      <c r="Z29" s="148">
        <v>939</v>
      </c>
      <c r="AA29" s="148">
        <v>552</v>
      </c>
      <c r="AB29" s="148">
        <v>855</v>
      </c>
      <c r="AC29" s="148">
        <v>976</v>
      </c>
      <c r="AD29" s="148">
        <v>1392</v>
      </c>
      <c r="AE29" s="148">
        <v>1125</v>
      </c>
      <c r="AF29" s="148">
        <v>2202</v>
      </c>
      <c r="AG29" s="148">
        <v>2004</v>
      </c>
      <c r="AH29" s="149">
        <v>2503</v>
      </c>
      <c r="AI29" s="149">
        <v>2952</v>
      </c>
      <c r="AJ29" s="149">
        <v>2754</v>
      </c>
      <c r="AK29" s="149">
        <v>2585</v>
      </c>
      <c r="AL29" s="149">
        <v>2679</v>
      </c>
      <c r="AM29" s="149">
        <v>2969</v>
      </c>
      <c r="AN29" s="149">
        <v>2849</v>
      </c>
      <c r="AO29" s="149">
        <v>2109</v>
      </c>
      <c r="AP29" s="347">
        <v>3192</v>
      </c>
    </row>
    <row r="30" spans="1:42" ht="16.5">
      <c r="A30" s="1093"/>
      <c r="B30" s="1094"/>
      <c r="C30" s="35"/>
      <c r="D30" s="35"/>
      <c r="E30" s="62"/>
      <c r="G30" s="147" t="s">
        <v>72</v>
      </c>
      <c r="H30" s="148">
        <v>1383</v>
      </c>
      <c r="I30" s="148">
        <v>1752</v>
      </c>
      <c r="J30" s="148">
        <v>2669</v>
      </c>
      <c r="K30" s="148">
        <v>2226</v>
      </c>
      <c r="L30" s="148">
        <v>1365</v>
      </c>
      <c r="M30" s="148">
        <v>1856</v>
      </c>
      <c r="N30" s="148">
        <v>2686</v>
      </c>
      <c r="O30" s="148">
        <v>2182</v>
      </c>
      <c r="P30" s="148">
        <v>1672</v>
      </c>
      <c r="Q30" s="148">
        <v>1752</v>
      </c>
      <c r="R30" s="148">
        <v>2555</v>
      </c>
      <c r="S30" s="148">
        <v>1755</v>
      </c>
      <c r="T30" s="148">
        <v>1600</v>
      </c>
      <c r="U30" s="148">
        <v>1821</v>
      </c>
      <c r="V30" s="148">
        <v>2705</v>
      </c>
      <c r="W30" s="148">
        <v>1746</v>
      </c>
      <c r="X30" s="148">
        <v>1356</v>
      </c>
      <c r="Y30" s="148">
        <v>1657</v>
      </c>
      <c r="Z30" s="148">
        <v>2159</v>
      </c>
      <c r="AA30" s="148">
        <v>1580</v>
      </c>
      <c r="AB30" s="148">
        <v>1256</v>
      </c>
      <c r="AC30" s="148">
        <v>1748</v>
      </c>
      <c r="AD30" s="148">
        <v>2311</v>
      </c>
      <c r="AE30" s="148">
        <v>1681</v>
      </c>
      <c r="AF30" s="148">
        <v>1486</v>
      </c>
      <c r="AG30" s="148">
        <v>2039</v>
      </c>
      <c r="AH30" s="149">
        <v>2667</v>
      </c>
      <c r="AI30" s="149">
        <v>2687</v>
      </c>
      <c r="AJ30" s="149">
        <v>2181</v>
      </c>
      <c r="AK30" s="149">
        <v>2695</v>
      </c>
      <c r="AL30" s="149">
        <v>3950</v>
      </c>
      <c r="AM30" s="149">
        <v>3372</v>
      </c>
      <c r="AN30" s="149">
        <v>2664</v>
      </c>
      <c r="AO30" s="149">
        <v>3291</v>
      </c>
      <c r="AP30" s="347">
        <v>4263</v>
      </c>
    </row>
    <row r="31" spans="1:42" ht="17.25" thickBot="1">
      <c r="A31" s="1093"/>
      <c r="B31" s="1094"/>
      <c r="C31" s="35"/>
      <c r="D31" s="35"/>
      <c r="E31" s="62"/>
      <c r="G31" s="150" t="s">
        <v>325</v>
      </c>
      <c r="H31" s="151">
        <f t="shared" ref="H31:Y31" si="0">H30-H29</f>
        <v>686</v>
      </c>
      <c r="I31" s="151">
        <f t="shared" si="0"/>
        <v>1077</v>
      </c>
      <c r="J31" s="151">
        <f t="shared" si="0"/>
        <v>2050</v>
      </c>
      <c r="K31" s="151">
        <f t="shared" si="0"/>
        <v>1400</v>
      </c>
      <c r="L31" s="151">
        <f t="shared" si="0"/>
        <v>710</v>
      </c>
      <c r="M31" s="151">
        <f t="shared" si="0"/>
        <v>1041</v>
      </c>
      <c r="N31" s="151">
        <f t="shared" si="0"/>
        <v>2005</v>
      </c>
      <c r="O31" s="151">
        <f t="shared" si="0"/>
        <v>1171</v>
      </c>
      <c r="P31" s="151">
        <f t="shared" si="0"/>
        <v>810</v>
      </c>
      <c r="Q31" s="151">
        <f t="shared" si="0"/>
        <v>887</v>
      </c>
      <c r="R31" s="151">
        <f t="shared" si="0"/>
        <v>1652</v>
      </c>
      <c r="S31" s="151">
        <f t="shared" si="0"/>
        <v>926</v>
      </c>
      <c r="T31" s="151">
        <f t="shared" si="0"/>
        <v>643</v>
      </c>
      <c r="U31" s="151">
        <f t="shared" si="0"/>
        <v>772</v>
      </c>
      <c r="V31" s="151">
        <f t="shared" si="0"/>
        <v>1690</v>
      </c>
      <c r="W31" s="151">
        <f t="shared" si="0"/>
        <v>597</v>
      </c>
      <c r="X31" s="151">
        <f t="shared" si="0"/>
        <v>755</v>
      </c>
      <c r="Y31" s="151">
        <f t="shared" si="0"/>
        <v>588</v>
      </c>
      <c r="Z31" s="151">
        <f>Z29-Z30</f>
        <v>-1220</v>
      </c>
      <c r="AA31" s="151">
        <f t="shared" ref="AA31:AM31" si="1">AA29-AA30</f>
        <v>-1028</v>
      </c>
      <c r="AB31" s="151">
        <f t="shared" si="1"/>
        <v>-401</v>
      </c>
      <c r="AC31" s="151">
        <f t="shared" si="1"/>
        <v>-772</v>
      </c>
      <c r="AD31" s="151">
        <f t="shared" si="1"/>
        <v>-919</v>
      </c>
      <c r="AE31" s="151">
        <f t="shared" si="1"/>
        <v>-556</v>
      </c>
      <c r="AF31" s="151">
        <f t="shared" si="1"/>
        <v>716</v>
      </c>
      <c r="AG31" s="151">
        <f t="shared" si="1"/>
        <v>-35</v>
      </c>
      <c r="AH31" s="152">
        <f t="shared" si="1"/>
        <v>-164</v>
      </c>
      <c r="AI31" s="152">
        <f t="shared" si="1"/>
        <v>265</v>
      </c>
      <c r="AJ31" s="152">
        <f t="shared" si="1"/>
        <v>573</v>
      </c>
      <c r="AK31" s="152">
        <f t="shared" si="1"/>
        <v>-110</v>
      </c>
      <c r="AL31" s="152">
        <f t="shared" si="1"/>
        <v>-1271</v>
      </c>
      <c r="AM31" s="152">
        <f t="shared" si="1"/>
        <v>-403</v>
      </c>
      <c r="AN31" s="152">
        <f>AN29-AN30</f>
        <v>185</v>
      </c>
      <c r="AO31" s="152">
        <f>AO29-AO30</f>
        <v>-1182</v>
      </c>
      <c r="AP31" s="346">
        <f>AP29-AP30</f>
        <v>-1071</v>
      </c>
    </row>
    <row r="32" spans="1:42" ht="15.75">
      <c r="A32" s="1095"/>
      <c r="B32" s="1094"/>
      <c r="C32" s="1094"/>
      <c r="D32" s="1094"/>
      <c r="E32" s="62"/>
    </row>
    <row r="33" spans="1:21">
      <c r="A33" s="4"/>
      <c r="B33" s="4"/>
      <c r="C33" s="4"/>
      <c r="D33" s="4"/>
      <c r="E33" s="4"/>
    </row>
    <row r="34" spans="1:21" ht="15.75" customHeight="1">
      <c r="A34" s="1063"/>
      <c r="B34" s="1064"/>
      <c r="C34" s="106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5.75" customHeight="1">
      <c r="A35" s="1063"/>
      <c r="B35" s="1065"/>
      <c r="C35" s="1066"/>
      <c r="D35" s="4"/>
      <c r="E35" s="34"/>
      <c r="F35" s="74"/>
      <c r="G35" s="7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6.5">
      <c r="A36" s="34"/>
      <c r="B36" s="1067"/>
      <c r="C36" s="1"/>
      <c r="D36" s="4"/>
      <c r="E36" s="34"/>
      <c r="F36" s="74"/>
      <c r="G36" s="7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6.5">
      <c r="A37" s="5"/>
      <c r="B37" s="1067"/>
      <c r="C37" s="1"/>
      <c r="D37" s="4"/>
      <c r="E37" s="5"/>
      <c r="F37" s="74"/>
      <c r="G37" s="7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6.5">
      <c r="A38" s="34"/>
      <c r="B38" s="1067"/>
      <c r="C38" s="1"/>
      <c r="D38" s="4"/>
      <c r="E38" s="5"/>
      <c r="F38" s="74"/>
      <c r="G38" s="7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6.5">
      <c r="A39" s="5"/>
      <c r="B39" s="1067"/>
      <c r="C39" s="1"/>
      <c r="D39" s="4"/>
      <c r="E39" s="5"/>
      <c r="F39" s="74"/>
      <c r="G39" s="7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6.5">
      <c r="A40" s="5"/>
      <c r="B40" s="1067"/>
      <c r="C40" s="1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6.5">
      <c r="A41" s="5"/>
      <c r="B41" s="1067"/>
      <c r="C41" s="1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6.5">
      <c r="A42" s="104"/>
      <c r="B42" s="1068"/>
      <c r="C42" s="1069"/>
      <c r="D42" s="4"/>
      <c r="E42" s="3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6.5">
      <c r="A43" s="5"/>
      <c r="B43" s="1064"/>
      <c r="C43" s="1064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6.5">
      <c r="A44" s="5"/>
      <c r="B44" s="1069"/>
      <c r="C44" s="1069"/>
      <c r="D44" s="5"/>
      <c r="E44" s="3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6.5">
      <c r="A45" s="34"/>
      <c r="B45" s="1067"/>
      <c r="C45" s="3"/>
      <c r="D45" s="34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6.5">
      <c r="A46" s="5"/>
      <c r="B46" s="1067"/>
      <c r="C46" s="3"/>
      <c r="D46" s="34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6.5">
      <c r="A47" s="34"/>
      <c r="B47" s="1067"/>
      <c r="C47" s="3"/>
      <c r="D47" s="5"/>
      <c r="E47" s="4"/>
      <c r="F47" s="1070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6.5">
      <c r="A48" s="5"/>
      <c r="B48" s="1067"/>
      <c r="C48" s="3"/>
      <c r="D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6.5">
      <c r="A49" s="5"/>
      <c r="B49" s="1067"/>
      <c r="C49" s="3"/>
      <c r="D49" s="5"/>
      <c r="E49" s="4"/>
      <c r="F49" s="4"/>
      <c r="G49" s="4"/>
      <c r="H49" s="4"/>
      <c r="I49" s="4"/>
      <c r="J49" s="695"/>
      <c r="K49" s="695"/>
      <c r="L49" s="695"/>
      <c r="M49" s="695"/>
      <c r="N49" s="695"/>
      <c r="O49" s="695"/>
      <c r="P49" s="4"/>
      <c r="Q49" s="4"/>
      <c r="R49" s="4"/>
      <c r="S49" s="4"/>
      <c r="T49" s="4"/>
      <c r="U49" s="4"/>
    </row>
    <row r="50" spans="1:21" ht="16.5">
      <c r="A50" s="5"/>
      <c r="B50" s="1067"/>
      <c r="C50" s="1"/>
      <c r="D50" s="5"/>
      <c r="E50" s="4"/>
      <c r="F50" s="4"/>
      <c r="G50" s="4"/>
      <c r="H50" s="4"/>
      <c r="I50" s="4"/>
      <c r="J50" s="687"/>
      <c r="K50" s="687"/>
      <c r="L50" s="687"/>
      <c r="M50" s="687"/>
      <c r="N50" s="687"/>
      <c r="O50" s="687"/>
      <c r="P50" s="4"/>
      <c r="Q50" s="4"/>
      <c r="R50" s="4"/>
      <c r="S50" s="4"/>
      <c r="T50" s="4"/>
      <c r="U50" s="4"/>
    </row>
    <row r="51" spans="1:21" ht="16.5">
      <c r="A51" s="104"/>
      <c r="B51" s="1071"/>
      <c r="C51" s="1069"/>
      <c r="D51" s="4"/>
      <c r="E51" s="4"/>
      <c r="F51" s="4"/>
      <c r="G51" s="4"/>
      <c r="H51" s="4"/>
      <c r="I51" s="689"/>
      <c r="J51" s="1072"/>
      <c r="K51" s="1072"/>
      <c r="L51" s="1072"/>
      <c r="M51" s="1072"/>
      <c r="N51" s="1072"/>
      <c r="O51" s="1072"/>
      <c r="P51" s="4"/>
      <c r="Q51" s="4"/>
      <c r="R51" s="4"/>
      <c r="S51" s="4"/>
      <c r="T51" s="4"/>
      <c r="U51" s="4"/>
    </row>
    <row r="52" spans="1:21" ht="15.75">
      <c r="A52" s="4"/>
      <c r="B52" s="4"/>
      <c r="C52" s="4"/>
      <c r="D52" s="80"/>
      <c r="E52" s="4"/>
      <c r="F52" s="4"/>
      <c r="G52" s="4"/>
      <c r="H52" s="4"/>
      <c r="I52" s="689"/>
      <c r="J52" s="1072"/>
      <c r="K52" s="1072"/>
      <c r="L52" s="1072"/>
      <c r="M52" s="1072"/>
      <c r="N52" s="1072"/>
      <c r="O52" s="1072"/>
      <c r="P52" s="4"/>
      <c r="Q52" s="4"/>
      <c r="R52" s="4"/>
      <c r="S52" s="4"/>
      <c r="T52" s="4"/>
      <c r="U52" s="4"/>
    </row>
    <row r="53" spans="1:21" ht="15.75">
      <c r="A53" s="4"/>
      <c r="B53" s="4"/>
      <c r="C53" s="4"/>
      <c r="D53" s="80"/>
      <c r="E53" s="4"/>
      <c r="F53" s="4"/>
      <c r="G53" s="4"/>
      <c r="H53" s="4"/>
      <c r="I53" s="689"/>
      <c r="J53" s="1072"/>
      <c r="K53" s="1072"/>
      <c r="L53" s="1072"/>
      <c r="M53" s="1072"/>
      <c r="N53" s="1072"/>
      <c r="O53" s="1072"/>
      <c r="P53" s="4"/>
      <c r="Q53" s="4"/>
      <c r="R53" s="4"/>
      <c r="S53" s="4"/>
      <c r="T53" s="4"/>
      <c r="U53" s="4"/>
    </row>
    <row r="54" spans="1:21" ht="18.75">
      <c r="A54" s="1073"/>
      <c r="B54" s="1074"/>
      <c r="C54" s="1075"/>
      <c r="D54" s="1076"/>
      <c r="E54" s="1075"/>
      <c r="F54" s="4"/>
      <c r="G54" s="4"/>
      <c r="H54" s="4"/>
      <c r="I54" s="1077"/>
      <c r="J54" s="1072"/>
      <c r="K54" s="1072"/>
      <c r="L54" s="1072"/>
      <c r="M54" s="1072"/>
      <c r="N54" s="1072"/>
      <c r="O54" s="1072"/>
      <c r="P54" s="4"/>
      <c r="Q54" s="4"/>
      <c r="R54" s="4"/>
      <c r="S54" s="4"/>
      <c r="T54" s="4"/>
      <c r="U54" s="4"/>
    </row>
    <row r="55" spans="1:21" ht="15.75">
      <c r="A55" s="689"/>
      <c r="B55" s="1074"/>
      <c r="C55" s="1078"/>
      <c r="D55" s="1076"/>
      <c r="E55" s="1078"/>
      <c r="F55" s="1079"/>
      <c r="G55" s="1079"/>
      <c r="H55" s="4"/>
      <c r="I55" s="1062"/>
      <c r="J55" s="1072"/>
      <c r="K55" s="1072"/>
      <c r="L55" s="1072"/>
      <c r="M55" s="1072"/>
      <c r="N55" s="1072"/>
      <c r="O55" s="1072"/>
      <c r="P55" s="4"/>
      <c r="Q55" s="4"/>
      <c r="R55" s="4"/>
      <c r="S55" s="4"/>
      <c r="T55" s="4"/>
      <c r="U55" s="4"/>
    </row>
    <row r="56" spans="1:21" ht="15.75">
      <c r="A56" s="689"/>
      <c r="B56" s="1074"/>
      <c r="C56" s="1078"/>
      <c r="D56" s="1076"/>
      <c r="E56" s="1078"/>
      <c r="F56" s="1079"/>
      <c r="G56" s="107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5.75">
      <c r="A57" s="689"/>
      <c r="B57" s="1074"/>
      <c r="C57" s="1078"/>
      <c r="D57" s="1076"/>
      <c r="E57" s="1078"/>
      <c r="F57" s="1079"/>
      <c r="G57" s="107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5.75">
      <c r="A58" s="689"/>
      <c r="B58" s="1074"/>
      <c r="C58" s="1078"/>
      <c r="D58" s="1076"/>
      <c r="E58" s="1078"/>
      <c r="F58" s="1079"/>
      <c r="G58" s="1079"/>
      <c r="H58" s="4"/>
      <c r="I58" s="4"/>
      <c r="J58" s="1075"/>
      <c r="K58" s="1075"/>
      <c r="L58" s="687"/>
      <c r="M58" s="687"/>
      <c r="N58" s="687"/>
      <c r="O58" s="687"/>
      <c r="P58" s="4"/>
      <c r="Q58" s="4"/>
      <c r="R58" s="4"/>
      <c r="S58" s="4"/>
      <c r="T58" s="4"/>
      <c r="U58" s="4"/>
    </row>
    <row r="59" spans="1:21" ht="15.75">
      <c r="A59" s="689"/>
      <c r="B59" s="1074"/>
      <c r="C59" s="1078"/>
      <c r="D59" s="1076"/>
      <c r="E59" s="1078"/>
      <c r="F59" s="1079"/>
      <c r="G59" s="1079"/>
      <c r="H59" s="4"/>
      <c r="I59" s="689"/>
      <c r="J59" s="1072"/>
      <c r="K59" s="1080"/>
      <c r="L59" s="1072"/>
      <c r="M59" s="1081"/>
      <c r="N59" s="1081"/>
      <c r="O59" s="74"/>
      <c r="P59" s="4"/>
      <c r="Q59" s="4"/>
      <c r="R59" s="4"/>
      <c r="S59" s="4"/>
      <c r="T59" s="4"/>
      <c r="U59" s="4"/>
    </row>
    <row r="60" spans="1:21" ht="15.75">
      <c r="A60" s="689"/>
      <c r="B60" s="1074"/>
      <c r="C60" s="1078"/>
      <c r="D60" s="1076"/>
      <c r="E60" s="1078"/>
      <c r="F60" s="1079"/>
      <c r="G60" s="1079"/>
      <c r="H60" s="4"/>
      <c r="I60" s="689"/>
      <c r="J60" s="1072"/>
      <c r="K60" s="1080"/>
      <c r="L60" s="1072"/>
      <c r="M60" s="1081"/>
      <c r="N60" s="1081"/>
      <c r="O60" s="74"/>
      <c r="P60" s="4"/>
      <c r="Q60" s="4"/>
      <c r="R60" s="4"/>
      <c r="S60" s="4"/>
      <c r="T60" s="4"/>
      <c r="U60" s="4"/>
    </row>
    <row r="61" spans="1:21" ht="15.75">
      <c r="A61" s="1062"/>
      <c r="B61" s="1074"/>
      <c r="C61" s="1078"/>
      <c r="D61" s="1076"/>
      <c r="E61" s="1078"/>
      <c r="F61" s="1079"/>
      <c r="G61" s="1079"/>
      <c r="H61" s="4"/>
      <c r="I61" s="689"/>
      <c r="J61" s="1072"/>
      <c r="K61" s="1080"/>
      <c r="L61" s="1072"/>
      <c r="M61" s="1081"/>
      <c r="N61" s="1081"/>
      <c r="O61" s="74"/>
      <c r="P61" s="4"/>
      <c r="Q61" s="4"/>
      <c r="R61" s="4"/>
      <c r="S61" s="4"/>
      <c r="T61" s="4"/>
      <c r="U61" s="4"/>
    </row>
    <row r="62" spans="1:21" ht="15.75">
      <c r="A62" s="1062"/>
      <c r="B62" s="1074"/>
      <c r="C62" s="1078"/>
      <c r="D62" s="1076"/>
      <c r="E62" s="1078"/>
      <c r="F62" s="1079"/>
      <c r="G62" s="1079"/>
      <c r="H62" s="4"/>
      <c r="I62" s="1077"/>
      <c r="J62" s="1072"/>
      <c r="K62" s="1080"/>
      <c r="L62" s="1072"/>
      <c r="M62" s="1081"/>
      <c r="N62" s="1081"/>
      <c r="O62" s="74"/>
      <c r="P62" s="4"/>
      <c r="Q62" s="4"/>
      <c r="R62" s="4"/>
      <c r="S62" s="4"/>
      <c r="T62" s="4"/>
      <c r="U62" s="4"/>
    </row>
    <row r="63" spans="1:21" ht="15.75">
      <c r="A63" s="689"/>
      <c r="B63" s="1074"/>
      <c r="C63" s="1078"/>
      <c r="D63" s="1076"/>
      <c r="E63" s="1078"/>
      <c r="F63" s="1079"/>
      <c r="G63" s="1079"/>
      <c r="H63" s="4"/>
      <c r="I63" s="1062"/>
      <c r="J63" s="1080"/>
      <c r="K63" s="1080"/>
      <c r="L63" s="1072"/>
      <c r="M63" s="1081"/>
      <c r="N63" s="1081"/>
      <c r="O63" s="74"/>
      <c r="P63" s="4"/>
      <c r="Q63" s="4"/>
      <c r="R63" s="4"/>
      <c r="S63" s="4"/>
      <c r="T63" s="4"/>
      <c r="U63" s="4"/>
    </row>
    <row r="64" spans="1:21" ht="15.75">
      <c r="A64" s="689"/>
      <c r="B64" s="1074"/>
      <c r="C64" s="1078"/>
      <c r="D64" s="1076"/>
      <c r="E64" s="1078"/>
      <c r="F64" s="1079"/>
      <c r="G64" s="107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5.75">
      <c r="A65" s="1077"/>
      <c r="B65" s="1074"/>
      <c r="C65" s="1078"/>
      <c r="D65" s="1076"/>
      <c r="E65" s="1078"/>
      <c r="F65" s="1079"/>
      <c r="G65" s="107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5.75">
      <c r="A66" s="22"/>
      <c r="B66" s="1075"/>
      <c r="C66" s="1075"/>
      <c r="D66" s="1076"/>
      <c r="E66" s="107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5.75">
      <c r="A67" s="22"/>
      <c r="B67" s="1075"/>
      <c r="C67" s="1075"/>
      <c r="D67" s="1076"/>
      <c r="E67" s="107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>
      <c r="A68" s="1082"/>
      <c r="B68" s="1083"/>
      <c r="C68" s="1084"/>
      <c r="D68" s="1076"/>
      <c r="E68" s="1085"/>
      <c r="F68" s="1079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6.5">
      <c r="A69" s="5"/>
      <c r="B69" s="1086"/>
      <c r="C69" s="108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3.5" thickBot="1"/>
    <row r="71" spans="1:21" ht="30.75" customHeight="1" thickBot="1">
      <c r="A71" s="309" t="s">
        <v>29</v>
      </c>
      <c r="B71" s="310" t="s">
        <v>429</v>
      </c>
      <c r="C71" s="311" t="s">
        <v>430</v>
      </c>
      <c r="D71" s="94"/>
      <c r="E71" s="94"/>
    </row>
    <row r="72" spans="1:21" ht="13.5" customHeight="1">
      <c r="A72" s="312"/>
      <c r="B72" s="313"/>
      <c r="C72" s="314"/>
      <c r="D72" s="94"/>
      <c r="E72" s="94"/>
      <c r="G72" s="81"/>
    </row>
    <row r="73" spans="1:21" s="16" customFormat="1" ht="15.75">
      <c r="A73" s="315" t="s">
        <v>195</v>
      </c>
      <c r="B73" s="316">
        <v>2801.82</v>
      </c>
      <c r="C73" s="317">
        <v>2550.5100000000002</v>
      </c>
      <c r="D73" s="94"/>
      <c r="E73" s="122"/>
      <c r="G73" s="83"/>
      <c r="I73" s="84"/>
      <c r="J73" s="85"/>
    </row>
    <row r="74" spans="1:21" s="16" customFormat="1" ht="15.75">
      <c r="A74" s="315" t="s">
        <v>60</v>
      </c>
      <c r="B74" s="316">
        <v>3099.93</v>
      </c>
      <c r="C74" s="317">
        <v>2950.75</v>
      </c>
      <c r="D74" s="94"/>
      <c r="E74" s="122"/>
      <c r="G74" s="83"/>
      <c r="I74" s="84"/>
      <c r="J74" s="85"/>
    </row>
    <row r="75" spans="1:21" s="16" customFormat="1" ht="15.75">
      <c r="A75" s="315" t="s">
        <v>166</v>
      </c>
      <c r="B75" s="316">
        <v>4439.84</v>
      </c>
      <c r="C75" s="317">
        <v>3999.4</v>
      </c>
      <c r="D75" s="94"/>
      <c r="E75" s="122"/>
      <c r="G75" s="83"/>
      <c r="I75" s="84"/>
      <c r="J75" s="85"/>
    </row>
    <row r="76" spans="1:21" s="16" customFormat="1" ht="15.75">
      <c r="A76" s="315" t="s">
        <v>194</v>
      </c>
      <c r="B76" s="359">
        <v>4447.71</v>
      </c>
      <c r="C76" s="611">
        <v>4569.13</v>
      </c>
      <c r="D76" s="94"/>
      <c r="E76" s="122"/>
      <c r="F76" s="86"/>
      <c r="G76" s="87"/>
      <c r="I76" s="88"/>
      <c r="J76" s="89"/>
    </row>
    <row r="77" spans="1:21" s="16" customFormat="1" ht="15.75">
      <c r="A77" s="318" t="s">
        <v>372</v>
      </c>
      <c r="B77" s="609">
        <v>4639.2700000000004</v>
      </c>
      <c r="C77" s="610">
        <v>4339.3</v>
      </c>
      <c r="D77" s="94"/>
      <c r="E77" s="122"/>
      <c r="F77" s="86"/>
      <c r="G77" s="87"/>
      <c r="I77" s="88"/>
      <c r="J77" s="89"/>
    </row>
    <row r="78" spans="1:21" s="16" customFormat="1" ht="15.75">
      <c r="A78" s="315" t="s">
        <v>2</v>
      </c>
      <c r="B78" s="359">
        <v>4790.17</v>
      </c>
      <c r="C78" s="360">
        <v>4406.84</v>
      </c>
      <c r="D78" s="94"/>
      <c r="E78" s="122"/>
      <c r="F78" s="86"/>
      <c r="G78" s="87"/>
      <c r="I78" s="88"/>
      <c r="J78" s="89"/>
    </row>
    <row r="79" spans="1:21" ht="15.75">
      <c r="A79" s="318" t="s">
        <v>371</v>
      </c>
      <c r="B79" s="361">
        <v>5114.45</v>
      </c>
      <c r="C79" s="362">
        <v>4701.72</v>
      </c>
      <c r="D79" s="94"/>
      <c r="E79" s="122"/>
      <c r="F79" s="90"/>
      <c r="G79" s="4"/>
      <c r="H79" s="4"/>
      <c r="I79" s="91"/>
      <c r="J79" s="91"/>
    </row>
    <row r="80" spans="1:21" ht="15.75">
      <c r="A80" s="315" t="s">
        <v>0</v>
      </c>
      <c r="B80" s="359">
        <v>5367.69</v>
      </c>
      <c r="C80" s="360">
        <v>4683.1499999999996</v>
      </c>
      <c r="D80" s="94"/>
      <c r="E80" s="122"/>
      <c r="F80" s="4"/>
      <c r="G80" s="92"/>
      <c r="H80" s="93"/>
      <c r="I80" s="94"/>
      <c r="J80" s="95"/>
      <c r="K80" s="82"/>
    </row>
    <row r="81" spans="1:10" s="57" customFormat="1" ht="16.5" thickBot="1">
      <c r="A81" s="319" t="s">
        <v>1</v>
      </c>
      <c r="B81" s="363">
        <v>7641.72</v>
      </c>
      <c r="C81" s="364">
        <v>6779.64</v>
      </c>
      <c r="D81" s="94"/>
      <c r="E81" s="122"/>
      <c r="F81" s="96"/>
      <c r="G81" s="97"/>
      <c r="H81" s="98"/>
      <c r="I81" s="99"/>
      <c r="J81" s="100"/>
    </row>
    <row r="82" spans="1:10">
      <c r="F82" s="4"/>
    </row>
    <row r="83" spans="1:10" ht="29.25" customHeight="1">
      <c r="A83" s="118"/>
      <c r="C83" s="119"/>
      <c r="E83" s="4"/>
      <c r="G83" s="4"/>
    </row>
    <row r="84" spans="1:10" ht="31.5" customHeight="1">
      <c r="A84" s="22"/>
      <c r="B84" s="1061"/>
      <c r="C84" s="33"/>
      <c r="D84" s="4"/>
      <c r="E84" s="4"/>
      <c r="F84" s="4"/>
      <c r="G84" s="4"/>
    </row>
    <row r="85" spans="1:10" ht="15.75">
      <c r="A85" s="22"/>
      <c r="B85" s="39"/>
      <c r="C85" s="39"/>
      <c r="D85" s="4"/>
      <c r="E85" s="4"/>
      <c r="F85" s="4"/>
      <c r="G85" s="4"/>
    </row>
    <row r="86" spans="1:10" ht="15.75">
      <c r="A86" s="689"/>
      <c r="B86" s="39"/>
      <c r="C86" s="39"/>
      <c r="D86" s="4"/>
      <c r="E86" s="4"/>
      <c r="F86" s="4"/>
      <c r="G86" s="4"/>
    </row>
    <row r="87" spans="1:10" ht="15.75">
      <c r="A87" s="22"/>
      <c r="B87" s="39"/>
      <c r="C87" s="39"/>
      <c r="D87" s="4"/>
      <c r="E87" s="4"/>
      <c r="F87" s="4"/>
      <c r="G87" s="4"/>
    </row>
    <row r="88" spans="1:10" ht="15.75">
      <c r="A88" s="22"/>
      <c r="B88" s="39"/>
      <c r="C88" s="39"/>
      <c r="D88" s="4"/>
      <c r="E88" s="4"/>
      <c r="F88" s="4"/>
      <c r="G88" s="4"/>
    </row>
    <row r="89" spans="1:10" ht="15.75">
      <c r="A89" s="22"/>
      <c r="B89" s="39"/>
      <c r="C89" s="39"/>
      <c r="D89" s="4"/>
      <c r="E89" s="4"/>
      <c r="F89" s="4"/>
      <c r="G89" s="4"/>
    </row>
    <row r="90" spans="1:10" ht="15.75">
      <c r="A90" s="22"/>
      <c r="B90" s="39"/>
      <c r="C90" s="39"/>
      <c r="D90" s="4"/>
      <c r="E90" s="4"/>
      <c r="F90" s="4"/>
      <c r="G90" s="4"/>
    </row>
    <row r="91" spans="1:10" ht="15.75">
      <c r="A91" s="1062"/>
      <c r="B91" s="39"/>
      <c r="C91" s="39"/>
      <c r="D91" s="4"/>
      <c r="E91" s="4"/>
      <c r="F91" s="4"/>
      <c r="G91" s="4"/>
    </row>
    <row r="92" spans="1:10" ht="15.75">
      <c r="A92" s="22"/>
      <c r="B92" s="39"/>
      <c r="C92" s="39"/>
      <c r="D92" s="4"/>
      <c r="E92" s="4"/>
      <c r="F92" s="4"/>
      <c r="G92" s="4"/>
    </row>
    <row r="93" spans="1:10" ht="15.75">
      <c r="A93" s="689"/>
      <c r="B93" s="39"/>
      <c r="C93" s="39"/>
      <c r="D93" s="4"/>
      <c r="E93" s="4"/>
      <c r="F93" s="4"/>
      <c r="G93" s="4"/>
    </row>
    <row r="94" spans="1:10" ht="15.75">
      <c r="A94" s="22"/>
      <c r="B94" s="39"/>
      <c r="C94" s="39"/>
      <c r="D94" s="4"/>
      <c r="E94" s="4"/>
      <c r="F94" s="4"/>
      <c r="G94" s="4"/>
    </row>
    <row r="95" spans="1:10" ht="15.75">
      <c r="A95" s="22"/>
      <c r="B95" s="39"/>
      <c r="C95" s="39"/>
      <c r="D95" s="4"/>
      <c r="E95" s="4"/>
      <c r="F95" s="4"/>
      <c r="G95" s="4"/>
    </row>
    <row r="96" spans="1:10" ht="15.75">
      <c r="A96" s="22"/>
      <c r="B96" s="22"/>
      <c r="C96" s="39"/>
      <c r="D96" s="4"/>
      <c r="E96" s="4"/>
      <c r="F96" s="4"/>
      <c r="G96" s="4"/>
    </row>
    <row r="97" spans="1:19" ht="15.75">
      <c r="A97" s="22"/>
      <c r="B97" s="22"/>
      <c r="C97" s="39"/>
      <c r="D97" s="4"/>
      <c r="E97" s="4"/>
      <c r="F97" s="4"/>
      <c r="G97" s="4"/>
    </row>
    <row r="98" spans="1:19">
      <c r="A98" s="4"/>
      <c r="B98" s="4"/>
      <c r="C98" s="79"/>
      <c r="D98" s="4"/>
      <c r="E98" s="4"/>
      <c r="F98" s="4"/>
      <c r="G98" s="4"/>
    </row>
    <row r="99" spans="1:19" ht="13.5" thickBot="1">
      <c r="A99" s="4"/>
      <c r="B99" s="4"/>
      <c r="C99" s="4"/>
      <c r="D99" s="4"/>
      <c r="E99" s="4"/>
      <c r="F99" s="4"/>
      <c r="G99" s="4"/>
    </row>
    <row r="100" spans="1:19" ht="16.5" customHeight="1" thickBot="1">
      <c r="A100" s="690" t="s">
        <v>197</v>
      </c>
      <c r="B100" s="692" t="s">
        <v>6</v>
      </c>
      <c r="C100" s="693"/>
      <c r="D100" s="694"/>
      <c r="E100" s="692" t="s">
        <v>7</v>
      </c>
      <c r="F100" s="693"/>
      <c r="G100" s="694"/>
      <c r="H100" s="697" t="s">
        <v>9</v>
      </c>
      <c r="I100" s="698"/>
      <c r="J100" s="699"/>
      <c r="K100" s="697" t="s">
        <v>8</v>
      </c>
      <c r="L100" s="698"/>
      <c r="M100" s="699"/>
      <c r="N100" s="697" t="s">
        <v>190</v>
      </c>
      <c r="O100" s="698"/>
      <c r="P100" s="699"/>
      <c r="Q100" s="697" t="s">
        <v>191</v>
      </c>
      <c r="R100" s="698"/>
      <c r="S100" s="699"/>
    </row>
    <row r="101" spans="1:19" ht="16.5" thickBot="1">
      <c r="A101" s="691"/>
      <c r="B101" s="153">
        <v>2011</v>
      </c>
      <c r="C101" s="154">
        <v>2012</v>
      </c>
      <c r="D101" s="110">
        <v>2013</v>
      </c>
      <c r="E101" s="153">
        <v>2011</v>
      </c>
      <c r="F101" s="154">
        <v>2012</v>
      </c>
      <c r="G101" s="110">
        <v>2013</v>
      </c>
      <c r="H101" s="153">
        <v>2011</v>
      </c>
      <c r="I101" s="154">
        <v>2012</v>
      </c>
      <c r="J101" s="110">
        <v>2013</v>
      </c>
      <c r="K101" s="153">
        <v>2011</v>
      </c>
      <c r="L101" s="154">
        <v>2012</v>
      </c>
      <c r="M101" s="110">
        <v>2013</v>
      </c>
      <c r="N101" s="153">
        <v>2011</v>
      </c>
      <c r="O101" s="154">
        <v>2012</v>
      </c>
      <c r="P101" s="110">
        <v>2013</v>
      </c>
      <c r="Q101" s="153">
        <v>2011</v>
      </c>
      <c r="R101" s="154">
        <v>2012</v>
      </c>
      <c r="S101" s="110">
        <v>2013</v>
      </c>
    </row>
    <row r="102" spans="1:19" ht="16.5">
      <c r="A102" s="155" t="s">
        <v>10</v>
      </c>
      <c r="B102" s="156">
        <v>9554.92</v>
      </c>
      <c r="C102" s="157">
        <v>8043</v>
      </c>
      <c r="D102" s="158">
        <v>8048.7713636363642</v>
      </c>
      <c r="E102" s="159">
        <v>25642.38</v>
      </c>
      <c r="F102" s="158">
        <v>19818.21</v>
      </c>
      <c r="G102" s="160">
        <v>17459.886363636364</v>
      </c>
      <c r="H102" s="156">
        <v>1786.95</v>
      </c>
      <c r="I102" s="157">
        <v>1506.24</v>
      </c>
      <c r="J102" s="158">
        <v>1636.57</v>
      </c>
      <c r="K102" s="161">
        <v>793.35</v>
      </c>
      <c r="L102" s="162">
        <v>659.14</v>
      </c>
      <c r="M102" s="158">
        <v>712.36</v>
      </c>
      <c r="N102" s="161">
        <v>1356.4</v>
      </c>
      <c r="O102" s="162">
        <v>1656.12</v>
      </c>
      <c r="P102" s="158">
        <v>1669.91</v>
      </c>
      <c r="Q102" s="161">
        <v>28.4</v>
      </c>
      <c r="R102" s="162">
        <v>30.77</v>
      </c>
      <c r="S102" s="158">
        <v>31.06</v>
      </c>
    </row>
    <row r="103" spans="1:19" ht="16.5">
      <c r="A103" s="163" t="s">
        <v>11</v>
      </c>
      <c r="B103" s="164">
        <v>9867.18</v>
      </c>
      <c r="C103" s="165">
        <v>8422.0300000000007</v>
      </c>
      <c r="D103" s="166">
        <v>8070.02</v>
      </c>
      <c r="E103" s="167">
        <v>28249.5</v>
      </c>
      <c r="F103" s="166">
        <v>20461.55</v>
      </c>
      <c r="G103" s="168">
        <v>17728.625</v>
      </c>
      <c r="H103" s="164">
        <v>1825.9</v>
      </c>
      <c r="I103" s="165">
        <v>1657.86</v>
      </c>
      <c r="J103" s="166">
        <v>1673.75</v>
      </c>
      <c r="K103" s="169">
        <v>821.35</v>
      </c>
      <c r="L103" s="170">
        <v>703.05</v>
      </c>
      <c r="M103" s="166">
        <v>751.93</v>
      </c>
      <c r="N103" s="169">
        <v>1372.73</v>
      </c>
      <c r="O103" s="170">
        <v>1742.62</v>
      </c>
      <c r="P103" s="166">
        <v>1627.59</v>
      </c>
      <c r="Q103" s="169">
        <v>30.78</v>
      </c>
      <c r="R103" s="170">
        <v>34.14</v>
      </c>
      <c r="S103" s="166">
        <v>30.33</v>
      </c>
    </row>
    <row r="104" spans="1:19" ht="16.5">
      <c r="A104" s="163" t="s">
        <v>12</v>
      </c>
      <c r="B104" s="164">
        <v>9530.11</v>
      </c>
      <c r="C104" s="165">
        <v>8456.5499999999993</v>
      </c>
      <c r="D104" s="166">
        <v>7662.24</v>
      </c>
      <c r="E104" s="167">
        <v>26807.39</v>
      </c>
      <c r="F104" s="166">
        <v>18705.57</v>
      </c>
      <c r="G104" s="168">
        <v>16725.13</v>
      </c>
      <c r="H104" s="164">
        <v>1770.17</v>
      </c>
      <c r="I104" s="165">
        <v>1655.41</v>
      </c>
      <c r="J104" s="166">
        <v>1583.3</v>
      </c>
      <c r="K104" s="169">
        <v>762</v>
      </c>
      <c r="L104" s="170">
        <v>684.36</v>
      </c>
      <c r="M104" s="166">
        <v>756.65</v>
      </c>
      <c r="N104" s="169">
        <v>1424.01</v>
      </c>
      <c r="O104" s="170">
        <v>1673.77</v>
      </c>
      <c r="P104" s="166">
        <v>1592.86</v>
      </c>
      <c r="Q104" s="169">
        <v>35.81</v>
      </c>
      <c r="R104" s="170">
        <v>32.950000000000003</v>
      </c>
      <c r="S104" s="166">
        <v>28.8</v>
      </c>
    </row>
    <row r="105" spans="1:19" ht="16.5">
      <c r="A105" s="163" t="s">
        <v>13</v>
      </c>
      <c r="B105" s="164">
        <v>9482.91</v>
      </c>
      <c r="C105" s="165">
        <v>8258.8807894736838</v>
      </c>
      <c r="D105" s="166">
        <v>7202.97</v>
      </c>
      <c r="E105" s="167">
        <v>26325.14</v>
      </c>
      <c r="F105" s="166">
        <v>17894.079210526317</v>
      </c>
      <c r="G105" s="168">
        <v>15631.55</v>
      </c>
      <c r="H105" s="164">
        <v>1794</v>
      </c>
      <c r="I105" s="165">
        <v>1584.89</v>
      </c>
      <c r="J105" s="166">
        <v>1489.12</v>
      </c>
      <c r="K105" s="169">
        <v>771.31</v>
      </c>
      <c r="L105" s="170">
        <v>655.58</v>
      </c>
      <c r="M105" s="166">
        <v>703.05</v>
      </c>
      <c r="N105" s="169">
        <v>1473.81</v>
      </c>
      <c r="O105" s="170">
        <v>1650.07</v>
      </c>
      <c r="P105" s="166">
        <v>1485.08</v>
      </c>
      <c r="Q105" s="169">
        <v>41.97</v>
      </c>
      <c r="R105" s="170">
        <v>31.55</v>
      </c>
      <c r="S105" s="166">
        <v>25.2</v>
      </c>
    </row>
    <row r="106" spans="1:19" ht="16.5">
      <c r="A106" s="163" t="s">
        <v>14</v>
      </c>
      <c r="B106" s="164">
        <v>8926.49</v>
      </c>
      <c r="C106" s="165">
        <v>7919.2859090909096</v>
      </c>
      <c r="D106" s="166">
        <v>7228.62</v>
      </c>
      <c r="E106" s="167">
        <v>24206.5</v>
      </c>
      <c r="F106" s="166">
        <v>17017.385000000002</v>
      </c>
      <c r="G106" s="168">
        <v>14947.98</v>
      </c>
      <c r="H106" s="164">
        <v>1784.15</v>
      </c>
      <c r="I106" s="165">
        <v>1468</v>
      </c>
      <c r="J106" s="166">
        <v>1474.9</v>
      </c>
      <c r="K106" s="169">
        <v>736.15</v>
      </c>
      <c r="L106" s="170">
        <v>618.04999999999995</v>
      </c>
      <c r="M106" s="166">
        <v>720.19</v>
      </c>
      <c r="N106" s="169">
        <v>1510.44</v>
      </c>
      <c r="O106" s="170">
        <v>1585.5</v>
      </c>
      <c r="P106" s="166">
        <v>1413.87</v>
      </c>
      <c r="Q106" s="169">
        <v>36.75</v>
      </c>
      <c r="R106" s="170">
        <v>28.67</v>
      </c>
      <c r="S106" s="166">
        <v>23.01</v>
      </c>
    </row>
    <row r="107" spans="1:19" ht="16.5">
      <c r="A107" s="163" t="s">
        <v>15</v>
      </c>
      <c r="B107" s="171">
        <v>9045.1200000000008</v>
      </c>
      <c r="C107" s="165">
        <v>7419.7876315789472</v>
      </c>
      <c r="D107" s="166">
        <v>7003.7150000000001</v>
      </c>
      <c r="E107" s="172">
        <v>22349.21</v>
      </c>
      <c r="F107" s="166">
        <v>16535.790263157895</v>
      </c>
      <c r="G107" s="168">
        <v>14266.875</v>
      </c>
      <c r="H107" s="171">
        <v>1768.5</v>
      </c>
      <c r="I107" s="165">
        <v>1447.74</v>
      </c>
      <c r="J107" s="166">
        <v>1430.23</v>
      </c>
      <c r="K107" s="173">
        <v>770.57</v>
      </c>
      <c r="L107" s="170">
        <v>613.11</v>
      </c>
      <c r="M107" s="166">
        <v>713.68</v>
      </c>
      <c r="N107" s="173">
        <v>1528.66</v>
      </c>
      <c r="O107" s="170">
        <v>1596.7</v>
      </c>
      <c r="P107" s="166">
        <v>1342.36</v>
      </c>
      <c r="Q107" s="173">
        <v>35.799999999999997</v>
      </c>
      <c r="R107" s="170">
        <v>28.05</v>
      </c>
      <c r="S107" s="166">
        <v>21.11</v>
      </c>
    </row>
    <row r="108" spans="1:19" ht="16.5">
      <c r="A108" s="163" t="s">
        <v>136</v>
      </c>
      <c r="B108" s="171">
        <v>9618.7999999999993</v>
      </c>
      <c r="C108" s="165">
        <v>7588.7</v>
      </c>
      <c r="D108" s="166">
        <v>6892.5091304347825</v>
      </c>
      <c r="E108" s="172">
        <v>23726.31</v>
      </c>
      <c r="F108" s="166">
        <v>16155.1</v>
      </c>
      <c r="G108" s="168">
        <v>13702.174999999999</v>
      </c>
      <c r="H108" s="171">
        <v>1759.76</v>
      </c>
      <c r="I108" s="165">
        <v>1425.8</v>
      </c>
      <c r="J108" s="166">
        <v>1401.48</v>
      </c>
      <c r="K108" s="173">
        <v>788.74</v>
      </c>
      <c r="L108" s="170">
        <v>579.5</v>
      </c>
      <c r="M108" s="166">
        <v>718.02</v>
      </c>
      <c r="N108" s="173">
        <v>1572.81</v>
      </c>
      <c r="O108" s="170">
        <v>1593.9</v>
      </c>
      <c r="P108" s="166">
        <v>1286.72</v>
      </c>
      <c r="Q108" s="173">
        <v>37.92</v>
      </c>
      <c r="R108" s="170">
        <v>27.4</v>
      </c>
      <c r="S108" s="166">
        <v>19.71</v>
      </c>
    </row>
    <row r="109" spans="1:19" ht="16.5">
      <c r="A109" s="143" t="s">
        <v>145</v>
      </c>
      <c r="B109" s="174">
        <v>9040.82</v>
      </c>
      <c r="C109" s="165">
        <v>7491.9</v>
      </c>
      <c r="D109" s="166">
        <v>7181.88</v>
      </c>
      <c r="E109" s="175">
        <v>22079.55</v>
      </c>
      <c r="F109" s="166">
        <v>15653.638636363636</v>
      </c>
      <c r="G109" s="168">
        <v>14278.22</v>
      </c>
      <c r="H109" s="174">
        <v>1804.36</v>
      </c>
      <c r="I109" s="165">
        <v>1449.4</v>
      </c>
      <c r="J109" s="166">
        <v>1494.1</v>
      </c>
      <c r="K109" s="176">
        <v>763.7</v>
      </c>
      <c r="L109" s="170">
        <v>600.20000000000005</v>
      </c>
      <c r="M109" s="166">
        <v>740.57</v>
      </c>
      <c r="N109" s="176">
        <v>1755.81</v>
      </c>
      <c r="O109" s="170">
        <v>1626</v>
      </c>
      <c r="P109" s="166">
        <v>1347.1</v>
      </c>
      <c r="Q109" s="176">
        <v>40.299999999999997</v>
      </c>
      <c r="R109" s="170">
        <v>28.7</v>
      </c>
      <c r="S109" s="166">
        <v>21.84</v>
      </c>
    </row>
    <row r="110" spans="1:19" ht="16.5">
      <c r="A110" s="143" t="s">
        <v>151</v>
      </c>
      <c r="B110" s="174">
        <v>8314.33</v>
      </c>
      <c r="C110" s="165">
        <v>8068</v>
      </c>
      <c r="D110" s="166">
        <v>7161.11</v>
      </c>
      <c r="E110" s="175">
        <v>20388.3</v>
      </c>
      <c r="F110" s="166">
        <v>17213</v>
      </c>
      <c r="G110" s="168">
        <v>13776.19</v>
      </c>
      <c r="H110" s="174">
        <v>1743.44</v>
      </c>
      <c r="I110" s="165">
        <v>1623.7</v>
      </c>
      <c r="J110" s="166">
        <v>1456.86</v>
      </c>
      <c r="K110" s="176">
        <v>708.17</v>
      </c>
      <c r="L110" s="170">
        <v>657.9</v>
      </c>
      <c r="M110" s="166">
        <v>709.14</v>
      </c>
      <c r="N110" s="176">
        <v>1769.76</v>
      </c>
      <c r="O110" s="170">
        <v>1744.5</v>
      </c>
      <c r="P110" s="166">
        <v>1348.8</v>
      </c>
      <c r="Q110" s="176">
        <v>37.93</v>
      </c>
      <c r="R110" s="170">
        <v>33.6</v>
      </c>
      <c r="S110" s="166">
        <v>22.56</v>
      </c>
    </row>
    <row r="111" spans="1:19" ht="16.5">
      <c r="A111" s="143" t="s">
        <v>152</v>
      </c>
      <c r="B111" s="174">
        <v>7347.1049999999996</v>
      </c>
      <c r="C111" s="165">
        <v>8069.08</v>
      </c>
      <c r="D111" s="166">
        <v>7188.38</v>
      </c>
      <c r="E111" s="175">
        <v>18882.859285714287</v>
      </c>
      <c r="F111" s="166">
        <v>17242.169999999998</v>
      </c>
      <c r="G111" s="168">
        <v>14066.41</v>
      </c>
      <c r="H111" s="174">
        <v>1535.1904761904761</v>
      </c>
      <c r="I111" s="165">
        <v>1635.83</v>
      </c>
      <c r="J111" s="166">
        <v>1413.48</v>
      </c>
      <c r="K111" s="176">
        <v>616.21904761904761</v>
      </c>
      <c r="L111" s="170">
        <v>633.37</v>
      </c>
      <c r="M111" s="166">
        <v>724.61</v>
      </c>
      <c r="N111" s="176">
        <v>1665.2142857142858</v>
      </c>
      <c r="O111" s="170">
        <v>1747.01</v>
      </c>
      <c r="P111" s="166">
        <v>1316.18</v>
      </c>
      <c r="Q111" s="176">
        <v>31.974761904761902</v>
      </c>
      <c r="R111" s="170">
        <v>33.19</v>
      </c>
      <c r="S111" s="166">
        <v>21.92</v>
      </c>
    </row>
    <row r="112" spans="1:19" ht="16.5">
      <c r="A112" s="143" t="s">
        <v>157</v>
      </c>
      <c r="B112" s="174">
        <v>7551.3613636363634</v>
      </c>
      <c r="C112" s="165">
        <v>7693.92</v>
      </c>
      <c r="D112" s="166"/>
      <c r="E112" s="175">
        <v>17879.439999999999</v>
      </c>
      <c r="F112" s="166">
        <v>16293.18</v>
      </c>
      <c r="G112" s="168"/>
      <c r="H112" s="174">
        <v>1594.93</v>
      </c>
      <c r="I112" s="165">
        <v>1576.36</v>
      </c>
      <c r="J112" s="166"/>
      <c r="K112" s="176">
        <v>628.23</v>
      </c>
      <c r="L112" s="170">
        <v>636.5</v>
      </c>
      <c r="M112" s="166"/>
      <c r="N112" s="176">
        <v>1738.98</v>
      </c>
      <c r="O112" s="170">
        <v>1721.13</v>
      </c>
      <c r="P112" s="166"/>
      <c r="Q112" s="176">
        <v>33.08</v>
      </c>
      <c r="R112" s="170">
        <v>32.770000000000003</v>
      </c>
      <c r="S112" s="166"/>
    </row>
    <row r="113" spans="1:19" ht="17.25" thickBot="1">
      <c r="A113" s="177" t="s">
        <v>158</v>
      </c>
      <c r="B113" s="178">
        <v>7567.2</v>
      </c>
      <c r="C113" s="179">
        <v>7962.09</v>
      </c>
      <c r="D113" s="180"/>
      <c r="E113" s="181">
        <v>18148.900000000001</v>
      </c>
      <c r="F113" s="180">
        <v>17403.95</v>
      </c>
      <c r="G113" s="182"/>
      <c r="H113" s="178">
        <v>1462.2</v>
      </c>
      <c r="I113" s="179">
        <v>1585.42</v>
      </c>
      <c r="J113" s="180"/>
      <c r="K113" s="183">
        <v>643.20000000000005</v>
      </c>
      <c r="L113" s="184">
        <v>691.32</v>
      </c>
      <c r="M113" s="180"/>
      <c r="N113" s="183">
        <v>1646.2</v>
      </c>
      <c r="O113" s="184">
        <v>1658.87</v>
      </c>
      <c r="P113" s="180"/>
      <c r="Q113" s="183">
        <v>30.4</v>
      </c>
      <c r="R113" s="184">
        <v>31.96</v>
      </c>
      <c r="S113" s="180"/>
    </row>
    <row r="114" spans="1:19">
      <c r="A114" s="4"/>
      <c r="B114" s="4"/>
      <c r="C114" s="4"/>
      <c r="D114" s="4"/>
      <c r="E114" s="4"/>
      <c r="F114" s="4"/>
      <c r="G114" s="4"/>
    </row>
    <row r="115" spans="1:19">
      <c r="A115" s="4"/>
      <c r="B115" s="4"/>
      <c r="C115" s="4"/>
      <c r="D115" s="4"/>
      <c r="E115" s="4"/>
      <c r="F115" s="4"/>
      <c r="G115" s="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</sheetData>
  <mergeCells count="13">
    <mergeCell ref="AV11:AY11"/>
    <mergeCell ref="B43:C43"/>
    <mergeCell ref="B34:C34"/>
    <mergeCell ref="N100:P100"/>
    <mergeCell ref="K100:M100"/>
    <mergeCell ref="H100:J100"/>
    <mergeCell ref="Q100:S100"/>
    <mergeCell ref="N49:O49"/>
    <mergeCell ref="A100:A101"/>
    <mergeCell ref="B100:D100"/>
    <mergeCell ref="E100:G100"/>
    <mergeCell ref="J49:K49"/>
    <mergeCell ref="L49:M4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8:M69"/>
  <sheetViews>
    <sheetView view="pageBreakPreview" zoomScale="130" zoomScaleNormal="80" zoomScaleSheetLayoutView="130" workbookViewId="0">
      <selection activeCell="K13" sqref="K13"/>
    </sheetView>
  </sheetViews>
  <sheetFormatPr defaultRowHeight="12.75"/>
  <cols>
    <col min="1" max="1" width="17.140625" style="12" customWidth="1"/>
    <col min="2" max="2" width="14.28515625" style="12" customWidth="1"/>
    <col min="3" max="12" width="7.7109375" style="12" customWidth="1"/>
    <col min="13" max="13" width="10.28515625" style="12" customWidth="1"/>
    <col min="14" max="14" width="9.140625" style="12"/>
    <col min="15" max="15" width="13" style="12" bestFit="1" customWidth="1"/>
    <col min="16" max="256" width="9.140625" style="12"/>
    <col min="257" max="257" width="17.140625" style="12" customWidth="1"/>
    <col min="258" max="258" width="14.28515625" style="12" customWidth="1"/>
    <col min="259" max="268" width="7.7109375" style="12" customWidth="1"/>
    <col min="269" max="269" width="10.28515625" style="12" customWidth="1"/>
    <col min="270" max="270" width="9.140625" style="12"/>
    <col min="271" max="271" width="13" style="12" bestFit="1" customWidth="1"/>
    <col min="272" max="512" width="9.140625" style="12"/>
    <col min="513" max="513" width="17.140625" style="12" customWidth="1"/>
    <col min="514" max="514" width="14.28515625" style="12" customWidth="1"/>
    <col min="515" max="524" width="7.7109375" style="12" customWidth="1"/>
    <col min="525" max="525" width="10.28515625" style="12" customWidth="1"/>
    <col min="526" max="526" width="9.140625" style="12"/>
    <col min="527" max="527" width="13" style="12" bestFit="1" customWidth="1"/>
    <col min="528" max="768" width="9.140625" style="12"/>
    <col min="769" max="769" width="17.140625" style="12" customWidth="1"/>
    <col min="770" max="770" width="14.28515625" style="12" customWidth="1"/>
    <col min="771" max="780" width="7.7109375" style="12" customWidth="1"/>
    <col min="781" max="781" width="10.28515625" style="12" customWidth="1"/>
    <col min="782" max="782" width="9.140625" style="12"/>
    <col min="783" max="783" width="13" style="12" bestFit="1" customWidth="1"/>
    <col min="784" max="1024" width="9.140625" style="12"/>
    <col min="1025" max="1025" width="17.140625" style="12" customWidth="1"/>
    <col min="1026" max="1026" width="14.28515625" style="12" customWidth="1"/>
    <col min="1027" max="1036" width="7.7109375" style="12" customWidth="1"/>
    <col min="1037" max="1037" width="10.28515625" style="12" customWidth="1"/>
    <col min="1038" max="1038" width="9.140625" style="12"/>
    <col min="1039" max="1039" width="13" style="12" bestFit="1" customWidth="1"/>
    <col min="1040" max="1280" width="9.140625" style="12"/>
    <col min="1281" max="1281" width="17.140625" style="12" customWidth="1"/>
    <col min="1282" max="1282" width="14.28515625" style="12" customWidth="1"/>
    <col min="1283" max="1292" width="7.7109375" style="12" customWidth="1"/>
    <col min="1293" max="1293" width="10.28515625" style="12" customWidth="1"/>
    <col min="1294" max="1294" width="9.140625" style="12"/>
    <col min="1295" max="1295" width="13" style="12" bestFit="1" customWidth="1"/>
    <col min="1296" max="1536" width="9.140625" style="12"/>
    <col min="1537" max="1537" width="17.140625" style="12" customWidth="1"/>
    <col min="1538" max="1538" width="14.28515625" style="12" customWidth="1"/>
    <col min="1539" max="1548" width="7.7109375" style="12" customWidth="1"/>
    <col min="1549" max="1549" width="10.28515625" style="12" customWidth="1"/>
    <col min="1550" max="1550" width="9.140625" style="12"/>
    <col min="1551" max="1551" width="13" style="12" bestFit="1" customWidth="1"/>
    <col min="1552" max="1792" width="9.140625" style="12"/>
    <col min="1793" max="1793" width="17.140625" style="12" customWidth="1"/>
    <col min="1794" max="1794" width="14.28515625" style="12" customWidth="1"/>
    <col min="1795" max="1804" width="7.7109375" style="12" customWidth="1"/>
    <col min="1805" max="1805" width="10.28515625" style="12" customWidth="1"/>
    <col min="1806" max="1806" width="9.140625" style="12"/>
    <col min="1807" max="1807" width="13" style="12" bestFit="1" customWidth="1"/>
    <col min="1808" max="2048" width="9.140625" style="12"/>
    <col min="2049" max="2049" width="17.140625" style="12" customWidth="1"/>
    <col min="2050" max="2050" width="14.28515625" style="12" customWidth="1"/>
    <col min="2051" max="2060" width="7.7109375" style="12" customWidth="1"/>
    <col min="2061" max="2061" width="10.28515625" style="12" customWidth="1"/>
    <col min="2062" max="2062" width="9.140625" style="12"/>
    <col min="2063" max="2063" width="13" style="12" bestFit="1" customWidth="1"/>
    <col min="2064" max="2304" width="9.140625" style="12"/>
    <col min="2305" max="2305" width="17.140625" style="12" customWidth="1"/>
    <col min="2306" max="2306" width="14.28515625" style="12" customWidth="1"/>
    <col min="2307" max="2316" width="7.7109375" style="12" customWidth="1"/>
    <col min="2317" max="2317" width="10.28515625" style="12" customWidth="1"/>
    <col min="2318" max="2318" width="9.140625" style="12"/>
    <col min="2319" max="2319" width="13" style="12" bestFit="1" customWidth="1"/>
    <col min="2320" max="2560" width="9.140625" style="12"/>
    <col min="2561" max="2561" width="17.140625" style="12" customWidth="1"/>
    <col min="2562" max="2562" width="14.28515625" style="12" customWidth="1"/>
    <col min="2563" max="2572" width="7.7109375" style="12" customWidth="1"/>
    <col min="2573" max="2573" width="10.28515625" style="12" customWidth="1"/>
    <col min="2574" max="2574" width="9.140625" style="12"/>
    <col min="2575" max="2575" width="13" style="12" bestFit="1" customWidth="1"/>
    <col min="2576" max="2816" width="9.140625" style="12"/>
    <col min="2817" max="2817" width="17.140625" style="12" customWidth="1"/>
    <col min="2818" max="2818" width="14.28515625" style="12" customWidth="1"/>
    <col min="2819" max="2828" width="7.7109375" style="12" customWidth="1"/>
    <col min="2829" max="2829" width="10.28515625" style="12" customWidth="1"/>
    <col min="2830" max="2830" width="9.140625" style="12"/>
    <col min="2831" max="2831" width="13" style="12" bestFit="1" customWidth="1"/>
    <col min="2832" max="3072" width="9.140625" style="12"/>
    <col min="3073" max="3073" width="17.140625" style="12" customWidth="1"/>
    <col min="3074" max="3074" width="14.28515625" style="12" customWidth="1"/>
    <col min="3075" max="3084" width="7.7109375" style="12" customWidth="1"/>
    <col min="3085" max="3085" width="10.28515625" style="12" customWidth="1"/>
    <col min="3086" max="3086" width="9.140625" style="12"/>
    <col min="3087" max="3087" width="13" style="12" bestFit="1" customWidth="1"/>
    <col min="3088" max="3328" width="9.140625" style="12"/>
    <col min="3329" max="3329" width="17.140625" style="12" customWidth="1"/>
    <col min="3330" max="3330" width="14.28515625" style="12" customWidth="1"/>
    <col min="3331" max="3340" width="7.7109375" style="12" customWidth="1"/>
    <col min="3341" max="3341" width="10.28515625" style="12" customWidth="1"/>
    <col min="3342" max="3342" width="9.140625" style="12"/>
    <col min="3343" max="3343" width="13" style="12" bestFit="1" customWidth="1"/>
    <col min="3344" max="3584" width="9.140625" style="12"/>
    <col min="3585" max="3585" width="17.140625" style="12" customWidth="1"/>
    <col min="3586" max="3586" width="14.28515625" style="12" customWidth="1"/>
    <col min="3587" max="3596" width="7.7109375" style="12" customWidth="1"/>
    <col min="3597" max="3597" width="10.28515625" style="12" customWidth="1"/>
    <col min="3598" max="3598" width="9.140625" style="12"/>
    <col min="3599" max="3599" width="13" style="12" bestFit="1" customWidth="1"/>
    <col min="3600" max="3840" width="9.140625" style="12"/>
    <col min="3841" max="3841" width="17.140625" style="12" customWidth="1"/>
    <col min="3842" max="3842" width="14.28515625" style="12" customWidth="1"/>
    <col min="3843" max="3852" width="7.7109375" style="12" customWidth="1"/>
    <col min="3853" max="3853" width="10.28515625" style="12" customWidth="1"/>
    <col min="3854" max="3854" width="9.140625" style="12"/>
    <col min="3855" max="3855" width="13" style="12" bestFit="1" customWidth="1"/>
    <col min="3856" max="4096" width="9.140625" style="12"/>
    <col min="4097" max="4097" width="17.140625" style="12" customWidth="1"/>
    <col min="4098" max="4098" width="14.28515625" style="12" customWidth="1"/>
    <col min="4099" max="4108" width="7.7109375" style="12" customWidth="1"/>
    <col min="4109" max="4109" width="10.28515625" style="12" customWidth="1"/>
    <col min="4110" max="4110" width="9.140625" style="12"/>
    <col min="4111" max="4111" width="13" style="12" bestFit="1" customWidth="1"/>
    <col min="4112" max="4352" width="9.140625" style="12"/>
    <col min="4353" max="4353" width="17.140625" style="12" customWidth="1"/>
    <col min="4354" max="4354" width="14.28515625" style="12" customWidth="1"/>
    <col min="4355" max="4364" width="7.7109375" style="12" customWidth="1"/>
    <col min="4365" max="4365" width="10.28515625" style="12" customWidth="1"/>
    <col min="4366" max="4366" width="9.140625" style="12"/>
    <col min="4367" max="4367" width="13" style="12" bestFit="1" customWidth="1"/>
    <col min="4368" max="4608" width="9.140625" style="12"/>
    <col min="4609" max="4609" width="17.140625" style="12" customWidth="1"/>
    <col min="4610" max="4610" width="14.28515625" style="12" customWidth="1"/>
    <col min="4611" max="4620" width="7.7109375" style="12" customWidth="1"/>
    <col min="4621" max="4621" width="10.28515625" style="12" customWidth="1"/>
    <col min="4622" max="4622" width="9.140625" style="12"/>
    <col min="4623" max="4623" width="13" style="12" bestFit="1" customWidth="1"/>
    <col min="4624" max="4864" width="9.140625" style="12"/>
    <col min="4865" max="4865" width="17.140625" style="12" customWidth="1"/>
    <col min="4866" max="4866" width="14.28515625" style="12" customWidth="1"/>
    <col min="4867" max="4876" width="7.7109375" style="12" customWidth="1"/>
    <col min="4877" max="4877" width="10.28515625" style="12" customWidth="1"/>
    <col min="4878" max="4878" width="9.140625" style="12"/>
    <col min="4879" max="4879" width="13" style="12" bestFit="1" customWidth="1"/>
    <col min="4880" max="5120" width="9.140625" style="12"/>
    <col min="5121" max="5121" width="17.140625" style="12" customWidth="1"/>
    <col min="5122" max="5122" width="14.28515625" style="12" customWidth="1"/>
    <col min="5123" max="5132" width="7.7109375" style="12" customWidth="1"/>
    <col min="5133" max="5133" width="10.28515625" style="12" customWidth="1"/>
    <col min="5134" max="5134" width="9.140625" style="12"/>
    <col min="5135" max="5135" width="13" style="12" bestFit="1" customWidth="1"/>
    <col min="5136" max="5376" width="9.140625" style="12"/>
    <col min="5377" max="5377" width="17.140625" style="12" customWidth="1"/>
    <col min="5378" max="5378" width="14.28515625" style="12" customWidth="1"/>
    <col min="5379" max="5388" width="7.7109375" style="12" customWidth="1"/>
    <col min="5389" max="5389" width="10.28515625" style="12" customWidth="1"/>
    <col min="5390" max="5390" width="9.140625" style="12"/>
    <col min="5391" max="5391" width="13" style="12" bestFit="1" customWidth="1"/>
    <col min="5392" max="5632" width="9.140625" style="12"/>
    <col min="5633" max="5633" width="17.140625" style="12" customWidth="1"/>
    <col min="5634" max="5634" width="14.28515625" style="12" customWidth="1"/>
    <col min="5635" max="5644" width="7.7109375" style="12" customWidth="1"/>
    <col min="5645" max="5645" width="10.28515625" style="12" customWidth="1"/>
    <col min="5646" max="5646" width="9.140625" style="12"/>
    <col min="5647" max="5647" width="13" style="12" bestFit="1" customWidth="1"/>
    <col min="5648" max="5888" width="9.140625" style="12"/>
    <col min="5889" max="5889" width="17.140625" style="12" customWidth="1"/>
    <col min="5890" max="5890" width="14.28515625" style="12" customWidth="1"/>
    <col min="5891" max="5900" width="7.7109375" style="12" customWidth="1"/>
    <col min="5901" max="5901" width="10.28515625" style="12" customWidth="1"/>
    <col min="5902" max="5902" width="9.140625" style="12"/>
    <col min="5903" max="5903" width="13" style="12" bestFit="1" customWidth="1"/>
    <col min="5904" max="6144" width="9.140625" style="12"/>
    <col min="6145" max="6145" width="17.140625" style="12" customWidth="1"/>
    <col min="6146" max="6146" width="14.28515625" style="12" customWidth="1"/>
    <col min="6147" max="6156" width="7.7109375" style="12" customWidth="1"/>
    <col min="6157" max="6157" width="10.28515625" style="12" customWidth="1"/>
    <col min="6158" max="6158" width="9.140625" style="12"/>
    <col min="6159" max="6159" width="13" style="12" bestFit="1" customWidth="1"/>
    <col min="6160" max="6400" width="9.140625" style="12"/>
    <col min="6401" max="6401" width="17.140625" style="12" customWidth="1"/>
    <col min="6402" max="6402" width="14.28515625" style="12" customWidth="1"/>
    <col min="6403" max="6412" width="7.7109375" style="12" customWidth="1"/>
    <col min="6413" max="6413" width="10.28515625" style="12" customWidth="1"/>
    <col min="6414" max="6414" width="9.140625" style="12"/>
    <col min="6415" max="6415" width="13" style="12" bestFit="1" customWidth="1"/>
    <col min="6416" max="6656" width="9.140625" style="12"/>
    <col min="6657" max="6657" width="17.140625" style="12" customWidth="1"/>
    <col min="6658" max="6658" width="14.28515625" style="12" customWidth="1"/>
    <col min="6659" max="6668" width="7.7109375" style="12" customWidth="1"/>
    <col min="6669" max="6669" width="10.28515625" style="12" customWidth="1"/>
    <col min="6670" max="6670" width="9.140625" style="12"/>
    <col min="6671" max="6671" width="13" style="12" bestFit="1" customWidth="1"/>
    <col min="6672" max="6912" width="9.140625" style="12"/>
    <col min="6913" max="6913" width="17.140625" style="12" customWidth="1"/>
    <col min="6914" max="6914" width="14.28515625" style="12" customWidth="1"/>
    <col min="6915" max="6924" width="7.7109375" style="12" customWidth="1"/>
    <col min="6925" max="6925" width="10.28515625" style="12" customWidth="1"/>
    <col min="6926" max="6926" width="9.140625" style="12"/>
    <col min="6927" max="6927" width="13" style="12" bestFit="1" customWidth="1"/>
    <col min="6928" max="7168" width="9.140625" style="12"/>
    <col min="7169" max="7169" width="17.140625" style="12" customWidth="1"/>
    <col min="7170" max="7170" width="14.28515625" style="12" customWidth="1"/>
    <col min="7171" max="7180" width="7.7109375" style="12" customWidth="1"/>
    <col min="7181" max="7181" width="10.28515625" style="12" customWidth="1"/>
    <col min="7182" max="7182" width="9.140625" style="12"/>
    <col min="7183" max="7183" width="13" style="12" bestFit="1" customWidth="1"/>
    <col min="7184" max="7424" width="9.140625" style="12"/>
    <col min="7425" max="7425" width="17.140625" style="12" customWidth="1"/>
    <col min="7426" max="7426" width="14.28515625" style="12" customWidth="1"/>
    <col min="7427" max="7436" width="7.7109375" style="12" customWidth="1"/>
    <col min="7437" max="7437" width="10.28515625" style="12" customWidth="1"/>
    <col min="7438" max="7438" width="9.140625" style="12"/>
    <col min="7439" max="7439" width="13" style="12" bestFit="1" customWidth="1"/>
    <col min="7440" max="7680" width="9.140625" style="12"/>
    <col min="7681" max="7681" width="17.140625" style="12" customWidth="1"/>
    <col min="7682" max="7682" width="14.28515625" style="12" customWidth="1"/>
    <col min="7683" max="7692" width="7.7109375" style="12" customWidth="1"/>
    <col min="7693" max="7693" width="10.28515625" style="12" customWidth="1"/>
    <col min="7694" max="7694" width="9.140625" style="12"/>
    <col min="7695" max="7695" width="13" style="12" bestFit="1" customWidth="1"/>
    <col min="7696" max="7936" width="9.140625" style="12"/>
    <col min="7937" max="7937" width="17.140625" style="12" customWidth="1"/>
    <col min="7938" max="7938" width="14.28515625" style="12" customWidth="1"/>
    <col min="7939" max="7948" width="7.7109375" style="12" customWidth="1"/>
    <col min="7949" max="7949" width="10.28515625" style="12" customWidth="1"/>
    <col min="7950" max="7950" width="9.140625" style="12"/>
    <col min="7951" max="7951" width="13" style="12" bestFit="1" customWidth="1"/>
    <col min="7952" max="8192" width="9.140625" style="12"/>
    <col min="8193" max="8193" width="17.140625" style="12" customWidth="1"/>
    <col min="8194" max="8194" width="14.28515625" style="12" customWidth="1"/>
    <col min="8195" max="8204" width="7.7109375" style="12" customWidth="1"/>
    <col min="8205" max="8205" width="10.28515625" style="12" customWidth="1"/>
    <col min="8206" max="8206" width="9.140625" style="12"/>
    <col min="8207" max="8207" width="13" style="12" bestFit="1" customWidth="1"/>
    <col min="8208" max="8448" width="9.140625" style="12"/>
    <col min="8449" max="8449" width="17.140625" style="12" customWidth="1"/>
    <col min="8450" max="8450" width="14.28515625" style="12" customWidth="1"/>
    <col min="8451" max="8460" width="7.7109375" style="12" customWidth="1"/>
    <col min="8461" max="8461" width="10.28515625" style="12" customWidth="1"/>
    <col min="8462" max="8462" width="9.140625" style="12"/>
    <col min="8463" max="8463" width="13" style="12" bestFit="1" customWidth="1"/>
    <col min="8464" max="8704" width="9.140625" style="12"/>
    <col min="8705" max="8705" width="17.140625" style="12" customWidth="1"/>
    <col min="8706" max="8706" width="14.28515625" style="12" customWidth="1"/>
    <col min="8707" max="8716" width="7.7109375" style="12" customWidth="1"/>
    <col min="8717" max="8717" width="10.28515625" style="12" customWidth="1"/>
    <col min="8718" max="8718" width="9.140625" style="12"/>
    <col min="8719" max="8719" width="13" style="12" bestFit="1" customWidth="1"/>
    <col min="8720" max="8960" width="9.140625" style="12"/>
    <col min="8961" max="8961" width="17.140625" style="12" customWidth="1"/>
    <col min="8962" max="8962" width="14.28515625" style="12" customWidth="1"/>
    <col min="8963" max="8972" width="7.7109375" style="12" customWidth="1"/>
    <col min="8973" max="8973" width="10.28515625" style="12" customWidth="1"/>
    <col min="8974" max="8974" width="9.140625" style="12"/>
    <col min="8975" max="8975" width="13" style="12" bestFit="1" customWidth="1"/>
    <col min="8976" max="9216" width="9.140625" style="12"/>
    <col min="9217" max="9217" width="17.140625" style="12" customWidth="1"/>
    <col min="9218" max="9218" width="14.28515625" style="12" customWidth="1"/>
    <col min="9219" max="9228" width="7.7109375" style="12" customWidth="1"/>
    <col min="9229" max="9229" width="10.28515625" style="12" customWidth="1"/>
    <col min="9230" max="9230" width="9.140625" style="12"/>
    <col min="9231" max="9231" width="13" style="12" bestFit="1" customWidth="1"/>
    <col min="9232" max="9472" width="9.140625" style="12"/>
    <col min="9473" max="9473" width="17.140625" style="12" customWidth="1"/>
    <col min="9474" max="9474" width="14.28515625" style="12" customWidth="1"/>
    <col min="9475" max="9484" width="7.7109375" style="12" customWidth="1"/>
    <col min="9485" max="9485" width="10.28515625" style="12" customWidth="1"/>
    <col min="9486" max="9486" width="9.140625" style="12"/>
    <col min="9487" max="9487" width="13" style="12" bestFit="1" customWidth="1"/>
    <col min="9488" max="9728" width="9.140625" style="12"/>
    <col min="9729" max="9729" width="17.140625" style="12" customWidth="1"/>
    <col min="9730" max="9730" width="14.28515625" style="12" customWidth="1"/>
    <col min="9731" max="9740" width="7.7109375" style="12" customWidth="1"/>
    <col min="9741" max="9741" width="10.28515625" style="12" customWidth="1"/>
    <col min="9742" max="9742" width="9.140625" style="12"/>
    <col min="9743" max="9743" width="13" style="12" bestFit="1" customWidth="1"/>
    <col min="9744" max="9984" width="9.140625" style="12"/>
    <col min="9985" max="9985" width="17.140625" style="12" customWidth="1"/>
    <col min="9986" max="9986" width="14.28515625" style="12" customWidth="1"/>
    <col min="9987" max="9996" width="7.7109375" style="12" customWidth="1"/>
    <col min="9997" max="9997" width="10.28515625" style="12" customWidth="1"/>
    <col min="9998" max="9998" width="9.140625" style="12"/>
    <col min="9999" max="9999" width="13" style="12" bestFit="1" customWidth="1"/>
    <col min="10000" max="10240" width="9.140625" style="12"/>
    <col min="10241" max="10241" width="17.140625" style="12" customWidth="1"/>
    <col min="10242" max="10242" width="14.28515625" style="12" customWidth="1"/>
    <col min="10243" max="10252" width="7.7109375" style="12" customWidth="1"/>
    <col min="10253" max="10253" width="10.28515625" style="12" customWidth="1"/>
    <col min="10254" max="10254" width="9.140625" style="12"/>
    <col min="10255" max="10255" width="13" style="12" bestFit="1" customWidth="1"/>
    <col min="10256" max="10496" width="9.140625" style="12"/>
    <col min="10497" max="10497" width="17.140625" style="12" customWidth="1"/>
    <col min="10498" max="10498" width="14.28515625" style="12" customWidth="1"/>
    <col min="10499" max="10508" width="7.7109375" style="12" customWidth="1"/>
    <col min="10509" max="10509" width="10.28515625" style="12" customWidth="1"/>
    <col min="10510" max="10510" width="9.140625" style="12"/>
    <col min="10511" max="10511" width="13" style="12" bestFit="1" customWidth="1"/>
    <col min="10512" max="10752" width="9.140625" style="12"/>
    <col min="10753" max="10753" width="17.140625" style="12" customWidth="1"/>
    <col min="10754" max="10754" width="14.28515625" style="12" customWidth="1"/>
    <col min="10755" max="10764" width="7.7109375" style="12" customWidth="1"/>
    <col min="10765" max="10765" width="10.28515625" style="12" customWidth="1"/>
    <col min="10766" max="10766" width="9.140625" style="12"/>
    <col min="10767" max="10767" width="13" style="12" bestFit="1" customWidth="1"/>
    <col min="10768" max="11008" width="9.140625" style="12"/>
    <col min="11009" max="11009" width="17.140625" style="12" customWidth="1"/>
    <col min="11010" max="11010" width="14.28515625" style="12" customWidth="1"/>
    <col min="11011" max="11020" width="7.7109375" style="12" customWidth="1"/>
    <col min="11021" max="11021" width="10.28515625" style="12" customWidth="1"/>
    <col min="11022" max="11022" width="9.140625" style="12"/>
    <col min="11023" max="11023" width="13" style="12" bestFit="1" customWidth="1"/>
    <col min="11024" max="11264" width="9.140625" style="12"/>
    <col min="11265" max="11265" width="17.140625" style="12" customWidth="1"/>
    <col min="11266" max="11266" width="14.28515625" style="12" customWidth="1"/>
    <col min="11267" max="11276" width="7.7109375" style="12" customWidth="1"/>
    <col min="11277" max="11277" width="10.28515625" style="12" customWidth="1"/>
    <col min="11278" max="11278" width="9.140625" style="12"/>
    <col min="11279" max="11279" width="13" style="12" bestFit="1" customWidth="1"/>
    <col min="11280" max="11520" width="9.140625" style="12"/>
    <col min="11521" max="11521" width="17.140625" style="12" customWidth="1"/>
    <col min="11522" max="11522" width="14.28515625" style="12" customWidth="1"/>
    <col min="11523" max="11532" width="7.7109375" style="12" customWidth="1"/>
    <col min="11533" max="11533" width="10.28515625" style="12" customWidth="1"/>
    <col min="11534" max="11534" width="9.140625" style="12"/>
    <col min="11535" max="11535" width="13" style="12" bestFit="1" customWidth="1"/>
    <col min="11536" max="11776" width="9.140625" style="12"/>
    <col min="11777" max="11777" width="17.140625" style="12" customWidth="1"/>
    <col min="11778" max="11778" width="14.28515625" style="12" customWidth="1"/>
    <col min="11779" max="11788" width="7.7109375" style="12" customWidth="1"/>
    <col min="11789" max="11789" width="10.28515625" style="12" customWidth="1"/>
    <col min="11790" max="11790" width="9.140625" style="12"/>
    <col min="11791" max="11791" width="13" style="12" bestFit="1" customWidth="1"/>
    <col min="11792" max="12032" width="9.140625" style="12"/>
    <col min="12033" max="12033" width="17.140625" style="12" customWidth="1"/>
    <col min="12034" max="12034" width="14.28515625" style="12" customWidth="1"/>
    <col min="12035" max="12044" width="7.7109375" style="12" customWidth="1"/>
    <col min="12045" max="12045" width="10.28515625" style="12" customWidth="1"/>
    <col min="12046" max="12046" width="9.140625" style="12"/>
    <col min="12047" max="12047" width="13" style="12" bestFit="1" customWidth="1"/>
    <col min="12048" max="12288" width="9.140625" style="12"/>
    <col min="12289" max="12289" width="17.140625" style="12" customWidth="1"/>
    <col min="12290" max="12290" width="14.28515625" style="12" customWidth="1"/>
    <col min="12291" max="12300" width="7.7109375" style="12" customWidth="1"/>
    <col min="12301" max="12301" width="10.28515625" style="12" customWidth="1"/>
    <col min="12302" max="12302" width="9.140625" style="12"/>
    <col min="12303" max="12303" width="13" style="12" bestFit="1" customWidth="1"/>
    <col min="12304" max="12544" width="9.140625" style="12"/>
    <col min="12545" max="12545" width="17.140625" style="12" customWidth="1"/>
    <col min="12546" max="12546" width="14.28515625" style="12" customWidth="1"/>
    <col min="12547" max="12556" width="7.7109375" style="12" customWidth="1"/>
    <col min="12557" max="12557" width="10.28515625" style="12" customWidth="1"/>
    <col min="12558" max="12558" width="9.140625" style="12"/>
    <col min="12559" max="12559" width="13" style="12" bestFit="1" customWidth="1"/>
    <col min="12560" max="12800" width="9.140625" style="12"/>
    <col min="12801" max="12801" width="17.140625" style="12" customWidth="1"/>
    <col min="12802" max="12802" width="14.28515625" style="12" customWidth="1"/>
    <col min="12803" max="12812" width="7.7109375" style="12" customWidth="1"/>
    <col min="12813" max="12813" width="10.28515625" style="12" customWidth="1"/>
    <col min="12814" max="12814" width="9.140625" style="12"/>
    <col min="12815" max="12815" width="13" style="12" bestFit="1" customWidth="1"/>
    <col min="12816" max="13056" width="9.140625" style="12"/>
    <col min="13057" max="13057" width="17.140625" style="12" customWidth="1"/>
    <col min="13058" max="13058" width="14.28515625" style="12" customWidth="1"/>
    <col min="13059" max="13068" width="7.7109375" style="12" customWidth="1"/>
    <col min="13069" max="13069" width="10.28515625" style="12" customWidth="1"/>
    <col min="13070" max="13070" width="9.140625" style="12"/>
    <col min="13071" max="13071" width="13" style="12" bestFit="1" customWidth="1"/>
    <col min="13072" max="13312" width="9.140625" style="12"/>
    <col min="13313" max="13313" width="17.140625" style="12" customWidth="1"/>
    <col min="13314" max="13314" width="14.28515625" style="12" customWidth="1"/>
    <col min="13315" max="13324" width="7.7109375" style="12" customWidth="1"/>
    <col min="13325" max="13325" width="10.28515625" style="12" customWidth="1"/>
    <col min="13326" max="13326" width="9.140625" style="12"/>
    <col min="13327" max="13327" width="13" style="12" bestFit="1" customWidth="1"/>
    <col min="13328" max="13568" width="9.140625" style="12"/>
    <col min="13569" max="13569" width="17.140625" style="12" customWidth="1"/>
    <col min="13570" max="13570" width="14.28515625" style="12" customWidth="1"/>
    <col min="13571" max="13580" width="7.7109375" style="12" customWidth="1"/>
    <col min="13581" max="13581" width="10.28515625" style="12" customWidth="1"/>
    <col min="13582" max="13582" width="9.140625" style="12"/>
    <col min="13583" max="13583" width="13" style="12" bestFit="1" customWidth="1"/>
    <col min="13584" max="13824" width="9.140625" style="12"/>
    <col min="13825" max="13825" width="17.140625" style="12" customWidth="1"/>
    <col min="13826" max="13826" width="14.28515625" style="12" customWidth="1"/>
    <col min="13827" max="13836" width="7.7109375" style="12" customWidth="1"/>
    <col min="13837" max="13837" width="10.28515625" style="12" customWidth="1"/>
    <col min="13838" max="13838" width="9.140625" style="12"/>
    <col min="13839" max="13839" width="13" style="12" bestFit="1" customWidth="1"/>
    <col min="13840" max="14080" width="9.140625" style="12"/>
    <col min="14081" max="14081" width="17.140625" style="12" customWidth="1"/>
    <col min="14082" max="14082" width="14.28515625" style="12" customWidth="1"/>
    <col min="14083" max="14092" width="7.7109375" style="12" customWidth="1"/>
    <col min="14093" max="14093" width="10.28515625" style="12" customWidth="1"/>
    <col min="14094" max="14094" width="9.140625" style="12"/>
    <col min="14095" max="14095" width="13" style="12" bestFit="1" customWidth="1"/>
    <col min="14096" max="14336" width="9.140625" style="12"/>
    <col min="14337" max="14337" width="17.140625" style="12" customWidth="1"/>
    <col min="14338" max="14338" width="14.28515625" style="12" customWidth="1"/>
    <col min="14339" max="14348" width="7.7109375" style="12" customWidth="1"/>
    <col min="14349" max="14349" width="10.28515625" style="12" customWidth="1"/>
    <col min="14350" max="14350" width="9.140625" style="12"/>
    <col min="14351" max="14351" width="13" style="12" bestFit="1" customWidth="1"/>
    <col min="14352" max="14592" width="9.140625" style="12"/>
    <col min="14593" max="14593" width="17.140625" style="12" customWidth="1"/>
    <col min="14594" max="14594" width="14.28515625" style="12" customWidth="1"/>
    <col min="14595" max="14604" width="7.7109375" style="12" customWidth="1"/>
    <col min="14605" max="14605" width="10.28515625" style="12" customWidth="1"/>
    <col min="14606" max="14606" width="9.140625" style="12"/>
    <col min="14607" max="14607" width="13" style="12" bestFit="1" customWidth="1"/>
    <col min="14608" max="14848" width="9.140625" style="12"/>
    <col min="14849" max="14849" width="17.140625" style="12" customWidth="1"/>
    <col min="14850" max="14850" width="14.28515625" style="12" customWidth="1"/>
    <col min="14851" max="14860" width="7.7109375" style="12" customWidth="1"/>
    <col min="14861" max="14861" width="10.28515625" style="12" customWidth="1"/>
    <col min="14862" max="14862" width="9.140625" style="12"/>
    <col min="14863" max="14863" width="13" style="12" bestFit="1" customWidth="1"/>
    <col min="14864" max="15104" width="9.140625" style="12"/>
    <col min="15105" max="15105" width="17.140625" style="12" customWidth="1"/>
    <col min="15106" max="15106" width="14.28515625" style="12" customWidth="1"/>
    <col min="15107" max="15116" width="7.7109375" style="12" customWidth="1"/>
    <col min="15117" max="15117" width="10.28515625" style="12" customWidth="1"/>
    <col min="15118" max="15118" width="9.140625" style="12"/>
    <col min="15119" max="15119" width="13" style="12" bestFit="1" customWidth="1"/>
    <col min="15120" max="15360" width="9.140625" style="12"/>
    <col min="15361" max="15361" width="17.140625" style="12" customWidth="1"/>
    <col min="15362" max="15362" width="14.28515625" style="12" customWidth="1"/>
    <col min="15363" max="15372" width="7.7109375" style="12" customWidth="1"/>
    <col min="15373" max="15373" width="10.28515625" style="12" customWidth="1"/>
    <col min="15374" max="15374" width="9.140625" style="12"/>
    <col min="15375" max="15375" width="13" style="12" bestFit="1" customWidth="1"/>
    <col min="15376" max="15616" width="9.140625" style="12"/>
    <col min="15617" max="15617" width="17.140625" style="12" customWidth="1"/>
    <col min="15618" max="15618" width="14.28515625" style="12" customWidth="1"/>
    <col min="15619" max="15628" width="7.7109375" style="12" customWidth="1"/>
    <col min="15629" max="15629" width="10.28515625" style="12" customWidth="1"/>
    <col min="15630" max="15630" width="9.140625" style="12"/>
    <col min="15631" max="15631" width="13" style="12" bestFit="1" customWidth="1"/>
    <col min="15632" max="15872" width="9.140625" style="12"/>
    <col min="15873" max="15873" width="17.140625" style="12" customWidth="1"/>
    <col min="15874" max="15874" width="14.28515625" style="12" customWidth="1"/>
    <col min="15875" max="15884" width="7.7109375" style="12" customWidth="1"/>
    <col min="15885" max="15885" width="10.28515625" style="12" customWidth="1"/>
    <col min="15886" max="15886" width="9.140625" style="12"/>
    <col min="15887" max="15887" width="13" style="12" bestFit="1" customWidth="1"/>
    <col min="15888" max="16128" width="9.140625" style="12"/>
    <col min="16129" max="16129" width="17.140625" style="12" customWidth="1"/>
    <col min="16130" max="16130" width="14.28515625" style="12" customWidth="1"/>
    <col min="16131" max="16140" width="7.7109375" style="12" customWidth="1"/>
    <col min="16141" max="16141" width="10.28515625" style="12" customWidth="1"/>
    <col min="16142" max="16142" width="9.140625" style="12"/>
    <col min="16143" max="16143" width="13" style="12" bestFit="1" customWidth="1"/>
    <col min="16144" max="16384" width="9.140625" style="12"/>
  </cols>
  <sheetData>
    <row r="28" spans="1:13" ht="15" thickBot="1">
      <c r="A28" s="860" t="s">
        <v>363</v>
      </c>
      <c r="B28" s="860"/>
      <c r="C28" s="860"/>
      <c r="D28" s="860"/>
      <c r="E28" s="860"/>
      <c r="F28" s="860"/>
      <c r="G28" s="860"/>
      <c r="H28" s="860"/>
      <c r="I28" s="860"/>
      <c r="J28" s="860"/>
      <c r="K28" s="860"/>
      <c r="L28" s="860"/>
      <c r="M28" s="860"/>
    </row>
    <row r="29" spans="1:13">
      <c r="A29" s="896" t="s">
        <v>154</v>
      </c>
      <c r="B29" s="936"/>
      <c r="C29" s="939">
        <v>2009</v>
      </c>
      <c r="D29" s="900">
        <v>2010</v>
      </c>
      <c r="E29" s="900">
        <v>2011</v>
      </c>
      <c r="F29" s="942">
        <v>2012</v>
      </c>
      <c r="G29" s="944">
        <v>2013</v>
      </c>
      <c r="H29" s="879"/>
      <c r="I29" s="879"/>
      <c r="J29" s="879"/>
      <c r="K29" s="879"/>
      <c r="L29" s="879"/>
      <c r="M29" s="880" t="s">
        <v>432</v>
      </c>
    </row>
    <row r="30" spans="1:13" ht="13.5" thickBot="1">
      <c r="A30" s="937"/>
      <c r="B30" s="938"/>
      <c r="C30" s="940"/>
      <c r="D30" s="941"/>
      <c r="E30" s="941"/>
      <c r="F30" s="943"/>
      <c r="G30" s="613" t="s">
        <v>3</v>
      </c>
      <c r="H30" s="614" t="s">
        <v>4</v>
      </c>
      <c r="I30" s="614" t="s">
        <v>12</v>
      </c>
      <c r="J30" s="614" t="s">
        <v>5</v>
      </c>
      <c r="K30" s="614" t="s">
        <v>14</v>
      </c>
      <c r="L30" s="614" t="s">
        <v>15</v>
      </c>
      <c r="M30" s="881"/>
    </row>
    <row r="31" spans="1:13">
      <c r="A31" s="932" t="s">
        <v>181</v>
      </c>
      <c r="B31" s="933"/>
      <c r="C31" s="920">
        <v>107.7</v>
      </c>
      <c r="D31" s="920">
        <v>107.9</v>
      </c>
      <c r="E31" s="934">
        <v>106.1</v>
      </c>
      <c r="F31" s="935">
        <v>106.8</v>
      </c>
      <c r="G31" s="615">
        <v>100.7</v>
      </c>
      <c r="H31" s="616">
        <v>101</v>
      </c>
      <c r="I31" s="616">
        <v>100.3</v>
      </c>
      <c r="J31" s="616">
        <v>100.2</v>
      </c>
      <c r="K31" s="616">
        <v>100.1</v>
      </c>
      <c r="L31" s="616">
        <v>100.1</v>
      </c>
      <c r="M31" s="894">
        <v>103.9</v>
      </c>
    </row>
    <row r="32" spans="1:13">
      <c r="A32" s="884"/>
      <c r="B32" s="885"/>
      <c r="C32" s="889"/>
      <c r="D32" s="889"/>
      <c r="E32" s="892"/>
      <c r="F32" s="894"/>
      <c r="G32" s="617" t="s">
        <v>136</v>
      </c>
      <c r="H32" s="618" t="s">
        <v>146</v>
      </c>
      <c r="I32" s="618" t="s">
        <v>147</v>
      </c>
      <c r="J32" s="618" t="s">
        <v>148</v>
      </c>
      <c r="K32" s="618" t="s">
        <v>149</v>
      </c>
      <c r="L32" s="618" t="s">
        <v>150</v>
      </c>
      <c r="M32" s="894"/>
    </row>
    <row r="33" spans="1:13" ht="13.5" thickBot="1">
      <c r="A33" s="886"/>
      <c r="B33" s="887"/>
      <c r="C33" s="890"/>
      <c r="D33" s="890"/>
      <c r="E33" s="893"/>
      <c r="F33" s="895"/>
      <c r="G33" s="619">
        <v>101.1</v>
      </c>
      <c r="H33" s="620">
        <v>100.1</v>
      </c>
      <c r="I33" s="620">
        <v>100.1</v>
      </c>
      <c r="J33" s="620">
        <v>100.2</v>
      </c>
      <c r="K33" s="620"/>
      <c r="L33" s="620"/>
      <c r="M33" s="895"/>
    </row>
    <row r="34" spans="1:13">
      <c r="A34" s="914" t="s">
        <v>155</v>
      </c>
      <c r="B34" s="915"/>
      <c r="C34" s="920">
        <v>107.4</v>
      </c>
      <c r="D34" s="920">
        <v>107.5</v>
      </c>
      <c r="E34" s="921">
        <v>105.9</v>
      </c>
      <c r="F34" s="924">
        <v>106.9</v>
      </c>
      <c r="G34" s="617" t="s">
        <v>3</v>
      </c>
      <c r="H34" s="618" t="s">
        <v>4</v>
      </c>
      <c r="I34" s="618" t="s">
        <v>12</v>
      </c>
      <c r="J34" s="618" t="s">
        <v>5</v>
      </c>
      <c r="K34" s="618" t="s">
        <v>14</v>
      </c>
      <c r="L34" s="618" t="s">
        <v>15</v>
      </c>
      <c r="M34" s="927">
        <v>103.6</v>
      </c>
    </row>
    <row r="35" spans="1:13">
      <c r="A35" s="916"/>
      <c r="B35" s="917"/>
      <c r="C35" s="889"/>
      <c r="D35" s="889"/>
      <c r="E35" s="922"/>
      <c r="F35" s="925"/>
      <c r="G35" s="615">
        <v>100.7</v>
      </c>
      <c r="H35" s="616">
        <v>100.6</v>
      </c>
      <c r="I35" s="616">
        <v>100.4</v>
      </c>
      <c r="J35" s="616">
        <v>100.3</v>
      </c>
      <c r="K35" s="616">
        <v>100.3</v>
      </c>
      <c r="L35" s="616">
        <v>100</v>
      </c>
      <c r="M35" s="928"/>
    </row>
    <row r="36" spans="1:13" ht="12.75" customHeight="1">
      <c r="A36" s="916"/>
      <c r="B36" s="917"/>
      <c r="C36" s="889"/>
      <c r="D36" s="889"/>
      <c r="E36" s="922"/>
      <c r="F36" s="925"/>
      <c r="G36" s="617" t="s">
        <v>136</v>
      </c>
      <c r="H36" s="618" t="s">
        <v>146</v>
      </c>
      <c r="I36" s="618" t="s">
        <v>147</v>
      </c>
      <c r="J36" s="618" t="s">
        <v>148</v>
      </c>
      <c r="K36" s="618" t="s">
        <v>149</v>
      </c>
      <c r="L36" s="618" t="s">
        <v>150</v>
      </c>
      <c r="M36" s="928"/>
    </row>
    <row r="37" spans="1:13" ht="13.5" thickBot="1">
      <c r="A37" s="918"/>
      <c r="B37" s="919"/>
      <c r="C37" s="890"/>
      <c r="D37" s="890"/>
      <c r="E37" s="923"/>
      <c r="F37" s="926"/>
      <c r="G37" s="621">
        <v>100.1</v>
      </c>
      <c r="H37" s="622">
        <v>100</v>
      </c>
      <c r="I37" s="622">
        <v>100.5</v>
      </c>
      <c r="J37" s="622">
        <v>100.5</v>
      </c>
      <c r="K37" s="622"/>
      <c r="L37" s="622"/>
      <c r="M37" s="931"/>
    </row>
    <row r="38" spans="1:13" ht="12.75" customHeight="1">
      <c r="A38" s="914" t="s">
        <v>153</v>
      </c>
      <c r="B38" s="915"/>
      <c r="C38" s="920">
        <v>108.6</v>
      </c>
      <c r="D38" s="920">
        <v>109.1</v>
      </c>
      <c r="E38" s="921">
        <v>106.6</v>
      </c>
      <c r="F38" s="924">
        <v>106.8</v>
      </c>
      <c r="G38" s="623" t="s">
        <v>3</v>
      </c>
      <c r="H38" s="624" t="s">
        <v>4</v>
      </c>
      <c r="I38" s="624" t="s">
        <v>12</v>
      </c>
      <c r="J38" s="624" t="s">
        <v>5</v>
      </c>
      <c r="K38" s="624" t="s">
        <v>14</v>
      </c>
      <c r="L38" s="624" t="s">
        <v>15</v>
      </c>
      <c r="M38" s="927">
        <v>105</v>
      </c>
    </row>
    <row r="39" spans="1:13" ht="12.75" customHeight="1">
      <c r="A39" s="916"/>
      <c r="B39" s="917"/>
      <c r="C39" s="889"/>
      <c r="D39" s="889"/>
      <c r="E39" s="922"/>
      <c r="F39" s="925"/>
      <c r="G39" s="615">
        <v>100.8</v>
      </c>
      <c r="H39" s="616">
        <v>102</v>
      </c>
      <c r="I39" s="616">
        <v>100</v>
      </c>
      <c r="J39" s="616">
        <v>99.9</v>
      </c>
      <c r="K39" s="616">
        <v>99.4</v>
      </c>
      <c r="L39" s="616">
        <v>100.5</v>
      </c>
      <c r="M39" s="928"/>
    </row>
    <row r="40" spans="1:13" ht="12.75" customHeight="1">
      <c r="A40" s="916"/>
      <c r="B40" s="917"/>
      <c r="C40" s="889"/>
      <c r="D40" s="889"/>
      <c r="E40" s="922"/>
      <c r="F40" s="925"/>
      <c r="G40" s="617" t="s">
        <v>136</v>
      </c>
      <c r="H40" s="618" t="s">
        <v>146</v>
      </c>
      <c r="I40" s="618" t="s">
        <v>147</v>
      </c>
      <c r="J40" s="618" t="s">
        <v>148</v>
      </c>
      <c r="K40" s="618" t="s">
        <v>149</v>
      </c>
      <c r="L40" s="618" t="s">
        <v>150</v>
      </c>
      <c r="M40" s="928"/>
    </row>
    <row r="41" spans="1:13" ht="12.75" customHeight="1" thickBot="1">
      <c r="A41" s="918"/>
      <c r="B41" s="919"/>
      <c r="C41" s="890"/>
      <c r="D41" s="890"/>
      <c r="E41" s="923"/>
      <c r="F41" s="926"/>
      <c r="G41" s="621">
        <v>103.7</v>
      </c>
      <c r="H41" s="622">
        <v>100.3</v>
      </c>
      <c r="I41" s="622">
        <v>99.2</v>
      </c>
      <c r="J41" s="622">
        <v>99.4</v>
      </c>
      <c r="K41" s="622"/>
      <c r="L41" s="625"/>
      <c r="M41" s="929"/>
    </row>
    <row r="42" spans="1:13" ht="12.75" customHeight="1">
      <c r="A42" s="626"/>
      <c r="B42" s="627"/>
      <c r="C42" s="628"/>
      <c r="D42" s="628"/>
      <c r="E42" s="628"/>
      <c r="F42" s="628"/>
      <c r="G42" s="348"/>
      <c r="H42" s="348"/>
      <c r="I42" s="348"/>
      <c r="J42" s="348"/>
      <c r="K42" s="348"/>
      <c r="L42" s="628"/>
      <c r="M42" s="628"/>
    </row>
    <row r="43" spans="1:13" ht="12.75" customHeight="1" thickBot="1">
      <c r="A43" s="860" t="s">
        <v>433</v>
      </c>
      <c r="B43" s="860"/>
      <c r="C43" s="860"/>
      <c r="D43" s="860"/>
      <c r="E43" s="860"/>
      <c r="F43" s="860"/>
      <c r="G43" s="860"/>
      <c r="H43" s="860"/>
      <c r="I43" s="860"/>
      <c r="J43" s="860"/>
      <c r="K43" s="860"/>
      <c r="L43" s="860"/>
      <c r="M43" s="860"/>
    </row>
    <row r="44" spans="1:13" ht="12.75" customHeight="1" thickBot="1">
      <c r="A44" s="861" t="s">
        <v>154</v>
      </c>
      <c r="B44" s="862"/>
      <c r="C44" s="863" t="s">
        <v>289</v>
      </c>
      <c r="D44" s="864"/>
      <c r="E44" s="864"/>
      <c r="F44" s="930"/>
      <c r="G44" s="863" t="s">
        <v>326</v>
      </c>
      <c r="H44" s="864"/>
      <c r="I44" s="864"/>
      <c r="J44" s="930"/>
      <c r="K44" s="863" t="s">
        <v>351</v>
      </c>
      <c r="L44" s="864"/>
      <c r="M44" s="865"/>
    </row>
    <row r="45" spans="1:13" ht="12.75" customHeight="1">
      <c r="A45" s="869" t="s">
        <v>156</v>
      </c>
      <c r="B45" s="870"/>
      <c r="C45" s="871">
        <v>106.5</v>
      </c>
      <c r="D45" s="872"/>
      <c r="E45" s="872"/>
      <c r="F45" s="873"/>
      <c r="G45" s="871">
        <v>107.1</v>
      </c>
      <c r="H45" s="872"/>
      <c r="I45" s="872"/>
      <c r="J45" s="873"/>
      <c r="K45" s="904">
        <v>104.6</v>
      </c>
      <c r="L45" s="905"/>
      <c r="M45" s="906"/>
    </row>
    <row r="46" spans="1:13" ht="12.75" customHeight="1">
      <c r="A46" s="842" t="s">
        <v>155</v>
      </c>
      <c r="B46" s="843"/>
      <c r="C46" s="844">
        <v>106.7</v>
      </c>
      <c r="D46" s="845"/>
      <c r="E46" s="845"/>
      <c r="F46" s="846"/>
      <c r="G46" s="844">
        <v>106.9</v>
      </c>
      <c r="H46" s="845"/>
      <c r="I46" s="845"/>
      <c r="J46" s="846"/>
      <c r="K46" s="907">
        <v>104.6</v>
      </c>
      <c r="L46" s="908"/>
      <c r="M46" s="909"/>
    </row>
    <row r="47" spans="1:13" ht="12.75" customHeight="1" thickBot="1">
      <c r="A47" s="851" t="s">
        <v>153</v>
      </c>
      <c r="B47" s="852"/>
      <c r="C47" s="853">
        <v>106</v>
      </c>
      <c r="D47" s="854"/>
      <c r="E47" s="854"/>
      <c r="F47" s="855"/>
      <c r="G47" s="853">
        <v>107.8</v>
      </c>
      <c r="H47" s="854"/>
      <c r="I47" s="854"/>
      <c r="J47" s="855"/>
      <c r="K47" s="910">
        <v>104.4</v>
      </c>
      <c r="L47" s="911"/>
      <c r="M47" s="912"/>
    </row>
    <row r="48" spans="1:13" ht="12.75" customHeight="1">
      <c r="A48" s="629"/>
      <c r="B48" s="629"/>
      <c r="C48" s="630"/>
      <c r="D48" s="630"/>
      <c r="E48" s="630"/>
      <c r="F48" s="630"/>
      <c r="G48" s="630"/>
      <c r="H48" s="630"/>
      <c r="I48" s="630"/>
      <c r="J48" s="630"/>
      <c r="K48" s="631"/>
      <c r="L48" s="631"/>
      <c r="M48" s="631"/>
    </row>
    <row r="49" spans="1:13" ht="12.75" customHeight="1" thickBot="1">
      <c r="A49" s="860" t="s">
        <v>434</v>
      </c>
      <c r="B49" s="860"/>
      <c r="C49" s="860"/>
      <c r="D49" s="860"/>
      <c r="E49" s="860"/>
      <c r="F49" s="860"/>
      <c r="G49" s="860"/>
      <c r="H49" s="860"/>
      <c r="I49" s="860"/>
      <c r="J49" s="860"/>
      <c r="K49" s="860"/>
      <c r="L49" s="860"/>
      <c r="M49" s="860"/>
    </row>
    <row r="50" spans="1:13" ht="17.25" customHeight="1">
      <c r="A50" s="869" t="s">
        <v>156</v>
      </c>
      <c r="B50" s="870"/>
      <c r="C50" s="871">
        <v>107.7</v>
      </c>
      <c r="D50" s="872"/>
      <c r="E50" s="872"/>
      <c r="F50" s="873"/>
      <c r="G50" s="871">
        <v>105.1</v>
      </c>
      <c r="H50" s="872"/>
      <c r="I50" s="872"/>
      <c r="J50" s="873"/>
      <c r="K50" s="904">
        <v>106.3</v>
      </c>
      <c r="L50" s="905"/>
      <c r="M50" s="906"/>
    </row>
    <row r="51" spans="1:13" ht="13.5" customHeight="1">
      <c r="A51" s="842" t="s">
        <v>155</v>
      </c>
      <c r="B51" s="843"/>
      <c r="C51" s="844">
        <v>108</v>
      </c>
      <c r="D51" s="845"/>
      <c r="E51" s="845"/>
      <c r="F51" s="846"/>
      <c r="G51" s="844">
        <v>105.3</v>
      </c>
      <c r="H51" s="845"/>
      <c r="I51" s="845"/>
      <c r="J51" s="846"/>
      <c r="K51" s="907">
        <v>106</v>
      </c>
      <c r="L51" s="908"/>
      <c r="M51" s="909"/>
    </row>
    <row r="52" spans="1:13" ht="13.5" thickBot="1">
      <c r="A52" s="851" t="s">
        <v>153</v>
      </c>
      <c r="B52" s="852"/>
      <c r="C52" s="853">
        <v>107.1</v>
      </c>
      <c r="D52" s="854"/>
      <c r="E52" s="854"/>
      <c r="F52" s="855"/>
      <c r="G52" s="853">
        <v>104.4</v>
      </c>
      <c r="H52" s="854"/>
      <c r="I52" s="854"/>
      <c r="J52" s="855"/>
      <c r="K52" s="910">
        <v>107.2</v>
      </c>
      <c r="L52" s="911"/>
      <c r="M52" s="912"/>
    </row>
    <row r="53" spans="1:13">
      <c r="A53" s="632"/>
      <c r="B53" s="632"/>
      <c r="C53" s="633"/>
      <c r="D53" s="633"/>
      <c r="E53" s="633"/>
      <c r="F53" s="633"/>
      <c r="G53" s="633"/>
      <c r="H53" s="633"/>
      <c r="I53" s="633"/>
      <c r="J53" s="633"/>
      <c r="K53" s="348"/>
      <c r="L53" s="348"/>
      <c r="M53" s="348"/>
    </row>
    <row r="54" spans="1:13" ht="15" thickBot="1">
      <c r="A54" s="913" t="s">
        <v>398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</row>
    <row r="55" spans="1:13">
      <c r="A55" s="896" t="s">
        <v>154</v>
      </c>
      <c r="B55" s="897"/>
      <c r="C55" s="900">
        <v>2009</v>
      </c>
      <c r="D55" s="900">
        <v>2010</v>
      </c>
      <c r="E55" s="902">
        <v>2011</v>
      </c>
      <c r="F55" s="902">
        <v>2012</v>
      </c>
      <c r="G55" s="878">
        <v>2013</v>
      </c>
      <c r="H55" s="879"/>
      <c r="I55" s="879"/>
      <c r="J55" s="879"/>
      <c r="K55" s="879"/>
      <c r="L55" s="879"/>
      <c r="M55" s="880" t="s">
        <v>432</v>
      </c>
    </row>
    <row r="56" spans="1:13">
      <c r="A56" s="898"/>
      <c r="B56" s="899"/>
      <c r="C56" s="901"/>
      <c r="D56" s="901"/>
      <c r="E56" s="903"/>
      <c r="F56" s="903"/>
      <c r="G56" s="634" t="s">
        <v>3</v>
      </c>
      <c r="H56" s="614" t="s">
        <v>4</v>
      </c>
      <c r="I56" s="614" t="s">
        <v>12</v>
      </c>
      <c r="J56" s="614" t="s">
        <v>5</v>
      </c>
      <c r="K56" s="614" t="s">
        <v>14</v>
      </c>
      <c r="L56" s="614" t="s">
        <v>15</v>
      </c>
      <c r="M56" s="881"/>
    </row>
    <row r="57" spans="1:13">
      <c r="A57" s="882" t="s">
        <v>181</v>
      </c>
      <c r="B57" s="883"/>
      <c r="C57" s="888">
        <v>108.8</v>
      </c>
      <c r="D57" s="888">
        <v>108.8</v>
      </c>
      <c r="E57" s="891">
        <v>106.1</v>
      </c>
      <c r="F57" s="891">
        <v>106.6</v>
      </c>
      <c r="G57" s="635">
        <v>100.97</v>
      </c>
      <c r="H57" s="616">
        <v>100.56</v>
      </c>
      <c r="I57" s="616">
        <v>100.3</v>
      </c>
      <c r="J57" s="616">
        <v>100.5</v>
      </c>
      <c r="K57" s="616">
        <v>100.66</v>
      </c>
      <c r="L57" s="616">
        <v>100.4</v>
      </c>
      <c r="M57" s="894">
        <v>105.34</v>
      </c>
    </row>
    <row r="58" spans="1:13">
      <c r="A58" s="884"/>
      <c r="B58" s="885"/>
      <c r="C58" s="889"/>
      <c r="D58" s="889"/>
      <c r="E58" s="892"/>
      <c r="F58" s="892"/>
      <c r="G58" s="636" t="s">
        <v>136</v>
      </c>
      <c r="H58" s="618" t="s">
        <v>146</v>
      </c>
      <c r="I58" s="618" t="s">
        <v>147</v>
      </c>
      <c r="J58" s="618" t="s">
        <v>148</v>
      </c>
      <c r="K58" s="618" t="s">
        <v>149</v>
      </c>
      <c r="L58" s="618" t="s">
        <v>150</v>
      </c>
      <c r="M58" s="894"/>
    </row>
    <row r="59" spans="1:13" ht="13.5" thickBot="1">
      <c r="A59" s="886"/>
      <c r="B59" s="887"/>
      <c r="C59" s="890"/>
      <c r="D59" s="890"/>
      <c r="E59" s="893"/>
      <c r="F59" s="893"/>
      <c r="G59" s="637">
        <v>100.82</v>
      </c>
      <c r="H59" s="638">
        <v>100.14</v>
      </c>
      <c r="I59" s="638">
        <v>100.2</v>
      </c>
      <c r="J59" s="638">
        <v>100.57</v>
      </c>
      <c r="K59" s="638"/>
      <c r="L59" s="638"/>
      <c r="M59" s="895"/>
    </row>
    <row r="61" spans="1:13" ht="12.75" customHeight="1" thickBot="1">
      <c r="A61" s="860" t="s">
        <v>435</v>
      </c>
      <c r="B61" s="860"/>
      <c r="C61" s="860"/>
      <c r="D61" s="860"/>
      <c r="E61" s="860"/>
      <c r="F61" s="860"/>
      <c r="G61" s="860"/>
      <c r="H61" s="860"/>
      <c r="I61" s="860"/>
      <c r="J61" s="860"/>
      <c r="K61" s="860"/>
      <c r="L61" s="860"/>
      <c r="M61" s="860"/>
    </row>
    <row r="62" spans="1:13" ht="12.75" customHeight="1" thickBot="1">
      <c r="A62" s="861" t="s">
        <v>154</v>
      </c>
      <c r="B62" s="862"/>
      <c r="C62" s="863" t="s">
        <v>289</v>
      </c>
      <c r="D62" s="864"/>
      <c r="E62" s="864"/>
      <c r="F62" s="865"/>
      <c r="G62" s="863" t="s">
        <v>326</v>
      </c>
      <c r="H62" s="864"/>
      <c r="I62" s="864"/>
      <c r="J62" s="864"/>
      <c r="K62" s="866" t="s">
        <v>351</v>
      </c>
      <c r="L62" s="867"/>
      <c r="M62" s="868"/>
    </row>
    <row r="63" spans="1:13" ht="12.75" customHeight="1">
      <c r="A63" s="869" t="s">
        <v>156</v>
      </c>
      <c r="B63" s="870"/>
      <c r="C63" s="871">
        <v>107.19</v>
      </c>
      <c r="D63" s="872"/>
      <c r="E63" s="872"/>
      <c r="F63" s="873"/>
      <c r="G63" s="871">
        <v>106.54</v>
      </c>
      <c r="H63" s="872"/>
      <c r="I63" s="872"/>
      <c r="J63" s="874"/>
      <c r="K63" s="875">
        <v>106.82</v>
      </c>
      <c r="L63" s="876"/>
      <c r="M63" s="877"/>
    </row>
    <row r="64" spans="1:13" ht="13.5" customHeight="1">
      <c r="A64" s="842" t="s">
        <v>155</v>
      </c>
      <c r="B64" s="843"/>
      <c r="C64" s="844">
        <v>106.54</v>
      </c>
      <c r="D64" s="845"/>
      <c r="E64" s="845"/>
      <c r="F64" s="846"/>
      <c r="G64" s="844">
        <v>106.33</v>
      </c>
      <c r="H64" s="845"/>
      <c r="I64" s="845"/>
      <c r="J64" s="847"/>
      <c r="K64" s="848">
        <v>106.37</v>
      </c>
      <c r="L64" s="849"/>
      <c r="M64" s="850"/>
    </row>
    <row r="65" spans="1:13" ht="12.75" customHeight="1" thickBot="1">
      <c r="A65" s="851" t="s">
        <v>153</v>
      </c>
      <c r="B65" s="852"/>
      <c r="C65" s="853">
        <v>108.97</v>
      </c>
      <c r="D65" s="854"/>
      <c r="E65" s="854"/>
      <c r="F65" s="855"/>
      <c r="G65" s="853">
        <v>107.2</v>
      </c>
      <c r="H65" s="854"/>
      <c r="I65" s="854"/>
      <c r="J65" s="856"/>
      <c r="K65" s="857">
        <v>108.09</v>
      </c>
      <c r="L65" s="858"/>
      <c r="M65" s="859"/>
    </row>
    <row r="66" spans="1:13" ht="12.75" hidden="1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</row>
    <row r="69" spans="1:13" ht="13.5" customHeight="1"/>
  </sheetData>
  <mergeCells count="87">
    <mergeCell ref="A28:M28"/>
    <mergeCell ref="A29:B30"/>
    <mergeCell ref="C29:C30"/>
    <mergeCell ref="D29:D30"/>
    <mergeCell ref="E29:E30"/>
    <mergeCell ref="F29:F30"/>
    <mergeCell ref="G29:L29"/>
    <mergeCell ref="M29:M30"/>
    <mergeCell ref="M34:M37"/>
    <mergeCell ref="A31:B33"/>
    <mergeCell ref="C31:C33"/>
    <mergeCell ref="D31:D33"/>
    <mergeCell ref="E31:E33"/>
    <mergeCell ref="F31:F33"/>
    <mergeCell ref="M31:M33"/>
    <mergeCell ref="A34:B37"/>
    <mergeCell ref="C34:C37"/>
    <mergeCell ref="D34:D37"/>
    <mergeCell ref="E34:E37"/>
    <mergeCell ref="F34:F37"/>
    <mergeCell ref="A45:B45"/>
    <mergeCell ref="C45:F45"/>
    <mergeCell ref="G45:J45"/>
    <mergeCell ref="K45:M45"/>
    <mergeCell ref="A38:B41"/>
    <mergeCell ref="C38:C41"/>
    <mergeCell ref="D38:D41"/>
    <mergeCell ref="E38:E41"/>
    <mergeCell ref="F38:F41"/>
    <mergeCell ref="M38:M41"/>
    <mergeCell ref="A43:M43"/>
    <mergeCell ref="A44:B44"/>
    <mergeCell ref="C44:F44"/>
    <mergeCell ref="G44:J44"/>
    <mergeCell ref="K44:M44"/>
    <mergeCell ref="A46:B46"/>
    <mergeCell ref="C46:F46"/>
    <mergeCell ref="G46:J46"/>
    <mergeCell ref="K46:M46"/>
    <mergeCell ref="A47:B47"/>
    <mergeCell ref="C47:F47"/>
    <mergeCell ref="G47:J47"/>
    <mergeCell ref="K47:M47"/>
    <mergeCell ref="F55:F56"/>
    <mergeCell ref="A49:M49"/>
    <mergeCell ref="A50:B50"/>
    <mergeCell ref="C50:F50"/>
    <mergeCell ref="G50:J50"/>
    <mergeCell ref="K50:M50"/>
    <mergeCell ref="A51:B51"/>
    <mergeCell ref="C51:F51"/>
    <mergeCell ref="G51:J51"/>
    <mergeCell ref="K51:M51"/>
    <mergeCell ref="A52:B52"/>
    <mergeCell ref="C52:F52"/>
    <mergeCell ref="G52:J52"/>
    <mergeCell ref="K52:M52"/>
    <mergeCell ref="A54:M54"/>
    <mergeCell ref="A63:B63"/>
    <mergeCell ref="C63:F63"/>
    <mergeCell ref="G63:J63"/>
    <mergeCell ref="K63:M63"/>
    <mergeCell ref="G55:L55"/>
    <mergeCell ref="M55:M56"/>
    <mergeCell ref="A57:B59"/>
    <mergeCell ref="C57:C59"/>
    <mergeCell ref="D57:D59"/>
    <mergeCell ref="E57:E59"/>
    <mergeCell ref="F57:F59"/>
    <mergeCell ref="M57:M59"/>
    <mergeCell ref="A55:B56"/>
    <mergeCell ref="C55:C56"/>
    <mergeCell ref="D55:D56"/>
    <mergeCell ref="E55:E56"/>
    <mergeCell ref="A61:M61"/>
    <mergeCell ref="A62:B62"/>
    <mergeCell ref="C62:F62"/>
    <mergeCell ref="G62:J62"/>
    <mergeCell ref="K62:M62"/>
    <mergeCell ref="A64:B64"/>
    <mergeCell ref="C64:F64"/>
    <mergeCell ref="G64:J64"/>
    <mergeCell ref="K64:M64"/>
    <mergeCell ref="A65:B65"/>
    <mergeCell ref="C65:F65"/>
    <mergeCell ref="G65:J65"/>
    <mergeCell ref="K65:M65"/>
  </mergeCells>
  <pageMargins left="1.0629921259842521" right="0.27559055118110237" top="2.21" bottom="0.39370078740157483" header="0.51181102362204722" footer="0.27559055118110237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S59"/>
  <sheetViews>
    <sheetView tabSelected="1" topLeftCell="A22" workbookViewId="0">
      <selection activeCell="H43" sqref="H43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8.140625" style="18" customWidth="1"/>
    <col min="4" max="4" width="4.28515625" style="18" customWidth="1"/>
    <col min="5" max="8" width="4.7109375" style="15" customWidth="1"/>
    <col min="9" max="9" width="4.85546875" style="15" customWidth="1"/>
    <col min="10" max="10" width="5.7109375" style="15" customWidth="1"/>
    <col min="11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26" width="4.28515625" style="15" customWidth="1"/>
    <col min="227" max="16384" width="4.5703125" style="15"/>
  </cols>
  <sheetData>
    <row r="1" spans="1:45" ht="23.25" customHeight="1">
      <c r="A1" s="945" t="s">
        <v>451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945"/>
      <c r="N1" s="945"/>
      <c r="O1" s="945"/>
      <c r="P1" s="945"/>
      <c r="Q1" s="945"/>
      <c r="R1" s="945"/>
      <c r="S1" s="945"/>
    </row>
    <row r="2" spans="1:45" ht="12.75" customHeight="1" thickBot="1">
      <c r="A2" s="649"/>
      <c r="B2" s="649"/>
      <c r="C2" s="649"/>
      <c r="D2" s="649"/>
      <c r="E2" s="649"/>
      <c r="S2" s="650" t="s">
        <v>142</v>
      </c>
    </row>
    <row r="3" spans="1:45" ht="30.75" customHeight="1" thickBot="1">
      <c r="A3" s="946" t="s">
        <v>16</v>
      </c>
      <c r="B3" s="947"/>
      <c r="C3" s="947"/>
      <c r="D3" s="947"/>
      <c r="E3" s="948"/>
      <c r="F3" s="949" t="s">
        <v>123</v>
      </c>
      <c r="G3" s="950"/>
      <c r="H3" s="949" t="s">
        <v>51</v>
      </c>
      <c r="I3" s="951"/>
      <c r="J3" s="950"/>
      <c r="K3" s="949" t="s">
        <v>52</v>
      </c>
      <c r="L3" s="951"/>
      <c r="M3" s="950"/>
      <c r="N3" s="952" t="s">
        <v>17</v>
      </c>
      <c r="O3" s="953"/>
      <c r="P3" s="954"/>
      <c r="Q3" s="952" t="s">
        <v>60</v>
      </c>
      <c r="R3" s="953"/>
      <c r="S3" s="95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31.5" customHeight="1" thickBot="1">
      <c r="A4" s="964" t="s">
        <v>139</v>
      </c>
      <c r="B4" s="965"/>
      <c r="C4" s="965"/>
      <c r="D4" s="965"/>
      <c r="E4" s="966"/>
      <c r="F4" s="967" t="s">
        <v>18</v>
      </c>
      <c r="G4" s="968"/>
      <c r="H4" s="969" t="s">
        <v>452</v>
      </c>
      <c r="I4" s="970"/>
      <c r="J4" s="971"/>
      <c r="K4" s="969">
        <v>20</v>
      </c>
      <c r="L4" s="970"/>
      <c r="M4" s="971"/>
      <c r="N4" s="969">
        <v>16</v>
      </c>
      <c r="O4" s="970"/>
      <c r="P4" s="971"/>
      <c r="Q4" s="972">
        <v>15.7</v>
      </c>
      <c r="R4" s="973"/>
      <c r="S4" s="974"/>
    </row>
    <row r="5" spans="1:45" ht="32.25" customHeight="1" thickBot="1">
      <c r="A5" s="955" t="s">
        <v>19</v>
      </c>
      <c r="B5" s="956"/>
      <c r="C5" s="956"/>
      <c r="D5" s="956"/>
      <c r="E5" s="957"/>
      <c r="F5" s="952" t="s">
        <v>20</v>
      </c>
      <c r="G5" s="954"/>
      <c r="H5" s="958">
        <f>218.91+302.47</f>
        <v>521.38</v>
      </c>
      <c r="I5" s="959"/>
      <c r="J5" s="960"/>
      <c r="K5" s="958">
        <f>163.67+254.37</f>
        <v>418.03999999999996</v>
      </c>
      <c r="L5" s="959"/>
      <c r="M5" s="960"/>
      <c r="N5" s="958">
        <f>100.22+122.08</f>
        <v>222.3</v>
      </c>
      <c r="O5" s="959"/>
      <c r="P5" s="960"/>
      <c r="Q5" s="961">
        <f>122.67+182.14</f>
        <v>304.81</v>
      </c>
      <c r="R5" s="962"/>
      <c r="S5" s="963"/>
    </row>
    <row r="6" spans="1:45" ht="35.25" customHeight="1" thickBot="1">
      <c r="A6" s="975" t="s">
        <v>21</v>
      </c>
      <c r="B6" s="976"/>
      <c r="C6" s="976"/>
      <c r="D6" s="976"/>
      <c r="E6" s="977"/>
      <c r="F6" s="978" t="s">
        <v>143</v>
      </c>
      <c r="G6" s="979"/>
      <c r="H6" s="980">
        <v>33.25</v>
      </c>
      <c r="I6" s="981"/>
      <c r="J6" s="982"/>
      <c r="K6" s="980">
        <v>38.700000000000003</v>
      </c>
      <c r="L6" s="981"/>
      <c r="M6" s="982"/>
      <c r="N6" s="980">
        <v>31.24</v>
      </c>
      <c r="O6" s="981"/>
      <c r="P6" s="982"/>
      <c r="Q6" s="980">
        <v>32.25</v>
      </c>
      <c r="R6" s="981"/>
      <c r="S6" s="982"/>
    </row>
    <row r="7" spans="1:45" ht="30.75" customHeight="1" thickBot="1">
      <c r="A7" s="955" t="s">
        <v>22</v>
      </c>
      <c r="B7" s="956"/>
      <c r="C7" s="956"/>
      <c r="D7" s="956"/>
      <c r="E7" s="957"/>
      <c r="F7" s="952" t="s">
        <v>20</v>
      </c>
      <c r="G7" s="954"/>
      <c r="H7" s="958">
        <v>244.17</v>
      </c>
      <c r="I7" s="959"/>
      <c r="J7" s="960"/>
      <c r="K7" s="958">
        <v>318.79000000000002</v>
      </c>
      <c r="L7" s="959"/>
      <c r="M7" s="960"/>
      <c r="N7" s="958">
        <v>449.4</v>
      </c>
      <c r="O7" s="959"/>
      <c r="P7" s="960"/>
      <c r="Q7" s="958">
        <v>384.48</v>
      </c>
      <c r="R7" s="959"/>
      <c r="S7" s="960"/>
    </row>
    <row r="8" spans="1:45" ht="33" customHeight="1" thickBot="1">
      <c r="A8" s="955" t="s">
        <v>138</v>
      </c>
      <c r="B8" s="956"/>
      <c r="C8" s="956"/>
      <c r="D8" s="956"/>
      <c r="E8" s="957"/>
      <c r="F8" s="952" t="s">
        <v>23</v>
      </c>
      <c r="G8" s="954"/>
      <c r="H8" s="958">
        <v>128</v>
      </c>
      <c r="I8" s="959"/>
      <c r="J8" s="960"/>
      <c r="K8" s="958">
        <v>128</v>
      </c>
      <c r="L8" s="959"/>
      <c r="M8" s="960"/>
      <c r="N8" s="958">
        <v>128</v>
      </c>
      <c r="O8" s="959"/>
      <c r="P8" s="960"/>
      <c r="Q8" s="958">
        <v>128</v>
      </c>
      <c r="R8" s="959"/>
      <c r="S8" s="960"/>
    </row>
    <row r="9" spans="1:45" ht="20.25" customHeight="1">
      <c r="A9" s="983" t="s">
        <v>453</v>
      </c>
      <c r="B9" s="983"/>
      <c r="C9" s="983"/>
      <c r="D9" s="983"/>
      <c r="E9" s="983"/>
      <c r="F9" s="983"/>
      <c r="G9" s="983"/>
      <c r="H9" s="983"/>
      <c r="I9" s="983"/>
      <c r="J9" s="983"/>
      <c r="K9" s="983"/>
      <c r="L9" s="983"/>
      <c r="M9" s="983"/>
      <c r="N9" s="983"/>
      <c r="O9" s="983"/>
      <c r="P9" s="983"/>
      <c r="Q9" s="983"/>
      <c r="R9" s="983"/>
      <c r="S9" s="983"/>
    </row>
    <row r="10" spans="1:45" ht="20.25" customHeight="1">
      <c r="A10" s="983" t="s">
        <v>454</v>
      </c>
      <c r="B10" s="983"/>
      <c r="C10" s="983"/>
      <c r="D10" s="983"/>
      <c r="E10" s="983"/>
      <c r="F10" s="983"/>
      <c r="G10" s="983"/>
      <c r="H10" s="983"/>
      <c r="I10" s="983"/>
      <c r="J10" s="983"/>
      <c r="K10" s="983"/>
      <c r="L10" s="983"/>
      <c r="M10" s="983"/>
      <c r="N10" s="983"/>
      <c r="O10" s="983"/>
      <c r="P10" s="983"/>
      <c r="Q10" s="983"/>
      <c r="R10" s="983"/>
      <c r="S10" s="983"/>
    </row>
    <row r="11" spans="1:45" ht="12" customHeight="1">
      <c r="A11" s="653"/>
      <c r="B11" s="653"/>
      <c r="C11" s="653"/>
      <c r="D11" s="653"/>
      <c r="E11" s="653"/>
      <c r="F11" s="653"/>
      <c r="G11" s="653"/>
      <c r="H11" s="653"/>
      <c r="I11" s="653"/>
      <c r="J11" s="653"/>
      <c r="K11" s="653"/>
      <c r="L11" s="653"/>
      <c r="M11" s="653"/>
      <c r="N11" s="653"/>
      <c r="O11" s="653"/>
      <c r="P11" s="653"/>
      <c r="Q11" s="653"/>
      <c r="R11" s="653"/>
      <c r="S11" s="653"/>
    </row>
    <row r="12" spans="1:45" ht="17.25" customHeight="1">
      <c r="A12" s="945" t="s">
        <v>455</v>
      </c>
      <c r="B12" s="984"/>
      <c r="C12" s="984"/>
      <c r="D12" s="984"/>
      <c r="E12" s="984"/>
      <c r="F12" s="984"/>
      <c r="G12" s="984"/>
      <c r="H12" s="984"/>
      <c r="I12" s="984"/>
      <c r="J12" s="984"/>
      <c r="K12" s="984"/>
      <c r="L12" s="984"/>
      <c r="M12" s="984"/>
      <c r="N12" s="984"/>
      <c r="O12" s="984"/>
      <c r="P12" s="984"/>
      <c r="Q12" s="984"/>
      <c r="R12" s="984"/>
      <c r="S12" s="984"/>
    </row>
    <row r="13" spans="1:45" ht="12" customHeight="1" thickBot="1">
      <c r="A13" s="651"/>
      <c r="B13" s="652"/>
      <c r="C13" s="652"/>
      <c r="D13" s="652"/>
      <c r="E13" s="652"/>
      <c r="F13" s="652"/>
      <c r="G13" s="652"/>
      <c r="H13" s="652"/>
      <c r="I13" s="652"/>
      <c r="J13" s="652"/>
      <c r="K13" s="652"/>
      <c r="L13" s="652"/>
      <c r="M13" s="652"/>
      <c r="N13" s="652"/>
      <c r="O13" s="652"/>
      <c r="P13" s="652"/>
      <c r="Q13" s="652"/>
      <c r="R13" s="652"/>
      <c r="S13" s="652"/>
    </row>
    <row r="14" spans="1:45" ht="16.5" customHeight="1" thickBot="1">
      <c r="A14" s="985"/>
      <c r="B14" s="986"/>
      <c r="C14" s="987"/>
      <c r="D14" s="988" t="s">
        <v>438</v>
      </c>
      <c r="E14" s="989"/>
      <c r="F14" s="989"/>
      <c r="G14" s="990"/>
      <c r="H14" s="991" t="s">
        <v>439</v>
      </c>
      <c r="I14" s="992"/>
      <c r="J14" s="992"/>
      <c r="K14" s="993"/>
      <c r="L14" s="994" t="s">
        <v>440</v>
      </c>
      <c r="M14" s="989"/>
      <c r="N14" s="989"/>
      <c r="O14" s="995"/>
      <c r="P14" s="994" t="s">
        <v>437</v>
      </c>
      <c r="Q14" s="989"/>
      <c r="R14" s="989"/>
      <c r="S14" s="995"/>
    </row>
    <row r="15" spans="1:45" ht="15" customHeight="1">
      <c r="A15" s="996" t="s">
        <v>25</v>
      </c>
      <c r="B15" s="997"/>
      <c r="C15" s="998"/>
      <c r="D15" s="999" t="s">
        <v>407</v>
      </c>
      <c r="E15" s="1000"/>
      <c r="F15" s="1000"/>
      <c r="G15" s="1001"/>
      <c r="H15" s="1002" t="s">
        <v>288</v>
      </c>
      <c r="I15" s="1003"/>
      <c r="J15" s="1003"/>
      <c r="K15" s="1004"/>
      <c r="L15" s="1002" t="s">
        <v>288</v>
      </c>
      <c r="M15" s="1003"/>
      <c r="N15" s="1003"/>
      <c r="O15" s="1004"/>
      <c r="P15" s="1002" t="s">
        <v>377</v>
      </c>
      <c r="Q15" s="1003"/>
      <c r="R15" s="1003"/>
      <c r="S15" s="1004"/>
    </row>
    <row r="16" spans="1:45" ht="15" customHeight="1">
      <c r="A16" s="1005" t="s">
        <v>140</v>
      </c>
      <c r="B16" s="1006"/>
      <c r="C16" s="1007"/>
      <c r="D16" s="1008" t="s">
        <v>408</v>
      </c>
      <c r="E16" s="1009"/>
      <c r="F16" s="1009"/>
      <c r="G16" s="1010"/>
      <c r="H16" s="1011" t="s">
        <v>406</v>
      </c>
      <c r="I16" s="1012"/>
      <c r="J16" s="1012"/>
      <c r="K16" s="1013"/>
      <c r="L16" s="1011">
        <v>34</v>
      </c>
      <c r="M16" s="1012"/>
      <c r="N16" s="1012"/>
      <c r="O16" s="1013"/>
      <c r="P16" s="1011" t="s">
        <v>373</v>
      </c>
      <c r="Q16" s="1012"/>
      <c r="R16" s="1012"/>
      <c r="S16" s="1013"/>
    </row>
    <row r="17" spans="1:19" ht="15" customHeight="1">
      <c r="A17" s="1005" t="s">
        <v>141</v>
      </c>
      <c r="B17" s="1006"/>
      <c r="C17" s="1007"/>
      <c r="D17" s="1008" t="s">
        <v>409</v>
      </c>
      <c r="E17" s="1009"/>
      <c r="F17" s="1009"/>
      <c r="G17" s="1010"/>
      <c r="H17" s="1011" t="s">
        <v>441</v>
      </c>
      <c r="I17" s="1012"/>
      <c r="J17" s="1012"/>
      <c r="K17" s="1013"/>
      <c r="L17" s="1011">
        <v>37</v>
      </c>
      <c r="M17" s="1012"/>
      <c r="N17" s="1012"/>
      <c r="O17" s="1013"/>
      <c r="P17" s="1011" t="s">
        <v>443</v>
      </c>
      <c r="Q17" s="1012"/>
      <c r="R17" s="1012"/>
      <c r="S17" s="1013"/>
    </row>
    <row r="18" spans="1:19" ht="15" customHeight="1" thickBot="1">
      <c r="A18" s="1029" t="s">
        <v>26</v>
      </c>
      <c r="B18" s="1030"/>
      <c r="C18" s="1031"/>
      <c r="D18" s="1032" t="s">
        <v>442</v>
      </c>
      <c r="E18" s="1033"/>
      <c r="F18" s="1033"/>
      <c r="G18" s="1034"/>
      <c r="H18" s="1035" t="s">
        <v>288</v>
      </c>
      <c r="I18" s="1036"/>
      <c r="J18" s="1036"/>
      <c r="K18" s="1037"/>
      <c r="L18" s="1035">
        <v>35</v>
      </c>
      <c r="M18" s="1036"/>
      <c r="N18" s="1036"/>
      <c r="O18" s="1037"/>
      <c r="P18" s="1035" t="s">
        <v>444</v>
      </c>
      <c r="Q18" s="1036"/>
      <c r="R18" s="1036"/>
      <c r="S18" s="1037"/>
    </row>
    <row r="19" spans="1:19" ht="18.75" customHeight="1">
      <c r="A19" s="1020" t="s">
        <v>456</v>
      </c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</row>
    <row r="20" spans="1:19" ht="25.5" customHeight="1">
      <c r="A20" s="1021" t="s">
        <v>410</v>
      </c>
      <c r="B20" s="1021"/>
      <c r="C20" s="1021"/>
      <c r="D20" s="1021"/>
      <c r="E20" s="1021"/>
      <c r="F20" s="1021"/>
      <c r="G20" s="1021"/>
      <c r="H20" s="1021"/>
      <c r="I20" s="1021"/>
      <c r="J20" s="1021"/>
      <c r="K20" s="1021"/>
      <c r="L20" s="1021"/>
      <c r="M20" s="1021"/>
      <c r="N20" s="1021"/>
      <c r="O20" s="1021"/>
      <c r="P20" s="1021"/>
      <c r="Q20" s="1021"/>
      <c r="R20" s="1021"/>
      <c r="S20" s="1021"/>
    </row>
    <row r="21" spans="1:19" ht="13.5" customHeight="1" thickBot="1">
      <c r="A21" s="648"/>
      <c r="B21" s="648"/>
      <c r="C21" s="648"/>
      <c r="D21" s="648"/>
      <c r="E21" s="648"/>
      <c r="F21" s="648"/>
      <c r="G21" s="648"/>
      <c r="H21" s="648"/>
      <c r="I21" s="648"/>
      <c r="J21" s="648"/>
      <c r="K21" s="648"/>
      <c r="L21" s="648"/>
      <c r="M21" s="648"/>
      <c r="N21" s="648"/>
      <c r="O21" s="648"/>
      <c r="P21" s="648"/>
      <c r="Q21" s="648"/>
      <c r="R21" s="648"/>
      <c r="S21" s="648"/>
    </row>
    <row r="22" spans="1:19" ht="22.5" customHeight="1" thickBot="1">
      <c r="A22" s="1022" t="s">
        <v>137</v>
      </c>
      <c r="B22" s="1023"/>
      <c r="C22" s="1024"/>
      <c r="D22" s="946" t="s">
        <v>457</v>
      </c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8"/>
    </row>
    <row r="23" spans="1:19" ht="16.5" customHeight="1" thickBot="1">
      <c r="A23" s="1025"/>
      <c r="B23" s="1026"/>
      <c r="C23" s="1027"/>
      <c r="D23" s="1028" t="s">
        <v>411</v>
      </c>
      <c r="E23" s="1028"/>
      <c r="F23" s="1028"/>
      <c r="G23" s="1028"/>
      <c r="H23" s="1028"/>
      <c r="I23" s="1028"/>
      <c r="J23" s="1028"/>
      <c r="K23" s="1028"/>
      <c r="L23" s="946" t="s">
        <v>412</v>
      </c>
      <c r="M23" s="947"/>
      <c r="N23" s="947"/>
      <c r="O23" s="947"/>
      <c r="P23" s="947"/>
      <c r="Q23" s="947"/>
      <c r="R23" s="947"/>
      <c r="S23" s="948"/>
    </row>
    <row r="24" spans="1:19" ht="15.75" customHeight="1">
      <c r="A24" s="1014" t="s">
        <v>347</v>
      </c>
      <c r="B24" s="1015"/>
      <c r="C24" s="1016"/>
      <c r="D24" s="1039">
        <v>30.37</v>
      </c>
      <c r="E24" s="1039"/>
      <c r="F24" s="1039"/>
      <c r="G24" s="1039"/>
      <c r="H24" s="1039"/>
      <c r="I24" s="1039"/>
      <c r="J24" s="1039"/>
      <c r="K24" s="1040"/>
      <c r="L24" s="1038">
        <v>40.229999999999997</v>
      </c>
      <c r="M24" s="1039"/>
      <c r="N24" s="1039"/>
      <c r="O24" s="1039"/>
      <c r="P24" s="1039"/>
      <c r="Q24" s="1039"/>
      <c r="R24" s="1039"/>
      <c r="S24" s="1040"/>
    </row>
    <row r="25" spans="1:19" ht="15.75" customHeight="1">
      <c r="A25" s="1017" t="s">
        <v>193</v>
      </c>
      <c r="B25" s="1018"/>
      <c r="C25" s="1019"/>
      <c r="D25" s="1044">
        <v>30.03</v>
      </c>
      <c r="E25" s="1044"/>
      <c r="F25" s="1044"/>
      <c r="G25" s="1044"/>
      <c r="H25" s="1044"/>
      <c r="I25" s="1044"/>
      <c r="J25" s="1044"/>
      <c r="K25" s="1045"/>
      <c r="L25" s="1041">
        <v>40.51</v>
      </c>
      <c r="M25" s="1042"/>
      <c r="N25" s="1042"/>
      <c r="O25" s="1042"/>
      <c r="P25" s="1042"/>
      <c r="Q25" s="1042"/>
      <c r="R25" s="1042"/>
      <c r="S25" s="1043"/>
    </row>
    <row r="26" spans="1:19" ht="15.75" customHeight="1">
      <c r="A26" s="1017" t="s">
        <v>11</v>
      </c>
      <c r="B26" s="1018"/>
      <c r="C26" s="1019"/>
      <c r="D26" s="1044">
        <v>30.62</v>
      </c>
      <c r="E26" s="1044"/>
      <c r="F26" s="1044"/>
      <c r="G26" s="1044"/>
      <c r="H26" s="1044"/>
      <c r="I26" s="1044"/>
      <c r="J26" s="1044"/>
      <c r="K26" s="1045"/>
      <c r="L26" s="1041">
        <v>40.04</v>
      </c>
      <c r="M26" s="1042"/>
      <c r="N26" s="1042"/>
      <c r="O26" s="1042"/>
      <c r="P26" s="1042"/>
      <c r="Q26" s="1042"/>
      <c r="R26" s="1042"/>
      <c r="S26" s="1043"/>
    </row>
    <row r="27" spans="1:19" ht="15.75" customHeight="1">
      <c r="A27" s="1017" t="s">
        <v>12</v>
      </c>
      <c r="B27" s="1018"/>
      <c r="C27" s="1019"/>
      <c r="D27" s="1044">
        <v>30.8</v>
      </c>
      <c r="E27" s="1044"/>
      <c r="F27" s="1044"/>
      <c r="G27" s="1044"/>
      <c r="H27" s="1044"/>
      <c r="I27" s="1044"/>
      <c r="J27" s="1044"/>
      <c r="K27" s="1045"/>
      <c r="L27" s="1041">
        <v>39.950000000000003</v>
      </c>
      <c r="M27" s="1042"/>
      <c r="N27" s="1042"/>
      <c r="O27" s="1042"/>
      <c r="P27" s="1042"/>
      <c r="Q27" s="1042"/>
      <c r="R27" s="1042"/>
      <c r="S27" s="1043"/>
    </row>
    <row r="28" spans="1:19" ht="15.75" customHeight="1">
      <c r="A28" s="1050" t="s">
        <v>13</v>
      </c>
      <c r="B28" s="1051"/>
      <c r="C28" s="1052"/>
      <c r="D28" s="1044">
        <v>31.26</v>
      </c>
      <c r="E28" s="1044"/>
      <c r="F28" s="1044"/>
      <c r="G28" s="1044"/>
      <c r="H28" s="1044"/>
      <c r="I28" s="1044"/>
      <c r="J28" s="1044"/>
      <c r="K28" s="1045"/>
      <c r="L28" s="1041">
        <v>40.840000000000003</v>
      </c>
      <c r="M28" s="1042"/>
      <c r="N28" s="1042"/>
      <c r="O28" s="1042"/>
      <c r="P28" s="1042"/>
      <c r="Q28" s="1042"/>
      <c r="R28" s="1042"/>
      <c r="S28" s="1043"/>
    </row>
    <row r="29" spans="1:19" ht="15.75" customHeight="1">
      <c r="A29" s="1047" t="s">
        <v>14</v>
      </c>
      <c r="B29" s="1048"/>
      <c r="C29" s="1049"/>
      <c r="D29" s="1044">
        <v>31.59</v>
      </c>
      <c r="E29" s="1044"/>
      <c r="F29" s="1044"/>
      <c r="G29" s="1044"/>
      <c r="H29" s="1044"/>
      <c r="I29" s="1044"/>
      <c r="J29" s="1044"/>
      <c r="K29" s="1045"/>
      <c r="L29" s="1041">
        <v>40.97</v>
      </c>
      <c r="M29" s="1042"/>
      <c r="N29" s="1042"/>
      <c r="O29" s="1042"/>
      <c r="P29" s="1042"/>
      <c r="Q29" s="1042"/>
      <c r="R29" s="1042"/>
      <c r="S29" s="1043"/>
    </row>
    <row r="30" spans="1:19" ht="15.75" customHeight="1">
      <c r="A30" s="1047" t="s">
        <v>15</v>
      </c>
      <c r="B30" s="1048"/>
      <c r="C30" s="1049"/>
      <c r="D30" s="1044">
        <v>32.71</v>
      </c>
      <c r="E30" s="1044"/>
      <c r="F30" s="1044"/>
      <c r="G30" s="1044"/>
      <c r="H30" s="1044"/>
      <c r="I30" s="1044"/>
      <c r="J30" s="1044"/>
      <c r="K30" s="1045"/>
      <c r="L30" s="1041">
        <v>42.72</v>
      </c>
      <c r="M30" s="1042"/>
      <c r="N30" s="1042"/>
      <c r="O30" s="1042"/>
      <c r="P30" s="1042"/>
      <c r="Q30" s="1042"/>
      <c r="R30" s="1042"/>
      <c r="S30" s="1043"/>
    </row>
    <row r="31" spans="1:19" ht="15.75" customHeight="1">
      <c r="A31" s="1017" t="s">
        <v>136</v>
      </c>
      <c r="B31" s="1018"/>
      <c r="C31" s="1019"/>
      <c r="D31" s="1044">
        <v>32.89</v>
      </c>
      <c r="E31" s="1044"/>
      <c r="F31" s="1044"/>
      <c r="G31" s="1044"/>
      <c r="H31" s="1044"/>
      <c r="I31" s="1044"/>
      <c r="J31" s="1044"/>
      <c r="K31" s="1045"/>
      <c r="L31" s="1041">
        <v>43.61</v>
      </c>
      <c r="M31" s="1042"/>
      <c r="N31" s="1042"/>
      <c r="O31" s="1042"/>
      <c r="P31" s="1042"/>
      <c r="Q31" s="1042"/>
      <c r="R31" s="1042"/>
      <c r="S31" s="1043"/>
    </row>
    <row r="32" spans="1:19" ht="15.75" customHeight="1">
      <c r="A32" s="1017" t="s">
        <v>145</v>
      </c>
      <c r="B32" s="1018"/>
      <c r="C32" s="1019"/>
      <c r="D32" s="1044">
        <v>33.25</v>
      </c>
      <c r="E32" s="1044"/>
      <c r="F32" s="1044"/>
      <c r="G32" s="1044"/>
      <c r="H32" s="1044"/>
      <c r="I32" s="1044"/>
      <c r="J32" s="1044"/>
      <c r="K32" s="1045"/>
      <c r="L32" s="1041">
        <v>44.01</v>
      </c>
      <c r="M32" s="1042"/>
      <c r="N32" s="1042"/>
      <c r="O32" s="1042"/>
      <c r="P32" s="1042"/>
      <c r="Q32" s="1042"/>
      <c r="R32" s="1042"/>
      <c r="S32" s="1043"/>
    </row>
    <row r="33" spans="1:32" ht="15.75" customHeight="1">
      <c r="A33" s="1017" t="s">
        <v>151</v>
      </c>
      <c r="B33" s="1018"/>
      <c r="C33" s="1019"/>
      <c r="D33" s="1044">
        <v>32.35</v>
      </c>
      <c r="E33" s="1044"/>
      <c r="F33" s="1044"/>
      <c r="G33" s="1044"/>
      <c r="H33" s="1044"/>
      <c r="I33" s="1044"/>
      <c r="J33" s="1044"/>
      <c r="K33" s="1045"/>
      <c r="L33" s="1041">
        <v>43.65</v>
      </c>
      <c r="M33" s="1042"/>
      <c r="N33" s="1042"/>
      <c r="O33" s="1042"/>
      <c r="P33" s="1042"/>
      <c r="Q33" s="1042"/>
      <c r="R33" s="1042"/>
      <c r="S33" s="1043"/>
    </row>
    <row r="34" spans="1:32" ht="15.75" customHeight="1" thickBot="1">
      <c r="A34" s="1053" t="s">
        <v>152</v>
      </c>
      <c r="B34" s="1054"/>
      <c r="C34" s="1055"/>
      <c r="D34" s="1056">
        <v>32.06</v>
      </c>
      <c r="E34" s="1056"/>
      <c r="F34" s="1056"/>
      <c r="G34" s="1056"/>
      <c r="H34" s="1056"/>
      <c r="I34" s="1056"/>
      <c r="J34" s="1056"/>
      <c r="K34" s="1057"/>
      <c r="L34" s="1058">
        <v>44.06</v>
      </c>
      <c r="M34" s="1059"/>
      <c r="N34" s="1059"/>
      <c r="O34" s="1059"/>
      <c r="P34" s="1059"/>
      <c r="Q34" s="1059"/>
      <c r="R34" s="1059"/>
      <c r="S34" s="1060"/>
    </row>
    <row r="35" spans="1:32" ht="21" customHeight="1">
      <c r="A35" s="1020" t="s">
        <v>458</v>
      </c>
      <c r="B35" s="1020"/>
      <c r="C35" s="1020"/>
      <c r="D35" s="1020"/>
      <c r="E35" s="1020"/>
      <c r="F35" s="1020"/>
      <c r="G35" s="1020"/>
      <c r="H35" s="1020"/>
      <c r="I35" s="1020"/>
      <c r="J35" s="1020"/>
      <c r="K35" s="1020"/>
      <c r="L35" s="1020"/>
      <c r="M35" s="1020"/>
      <c r="N35" s="1020"/>
      <c r="O35" s="1020"/>
      <c r="P35" s="1020"/>
      <c r="Q35" s="1020"/>
      <c r="R35" s="1020"/>
      <c r="S35" s="1020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1" customHeight="1">
      <c r="A36" s="646"/>
      <c r="B36" s="646"/>
      <c r="C36" s="646"/>
      <c r="D36" s="646"/>
      <c r="E36" s="646"/>
      <c r="F36" s="646"/>
      <c r="G36" s="646"/>
      <c r="H36" s="646"/>
      <c r="I36" s="646"/>
      <c r="J36" s="646"/>
      <c r="K36" s="646"/>
      <c r="L36" s="646"/>
      <c r="M36" s="646"/>
      <c r="N36" s="646"/>
      <c r="O36" s="646"/>
      <c r="P36" s="646"/>
      <c r="Q36" s="646"/>
      <c r="R36" s="646"/>
      <c r="S36" s="646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1" customHeight="1">
      <c r="A37" s="646"/>
      <c r="B37" s="646"/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646"/>
      <c r="Q37" s="646"/>
      <c r="R37" s="646"/>
      <c r="S37" s="646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1" customHeight="1">
      <c r="A38" s="646"/>
      <c r="B38" s="646"/>
      <c r="C38" s="646"/>
      <c r="D38" s="646"/>
      <c r="E38" s="646"/>
      <c r="F38" s="646"/>
      <c r="G38" s="646"/>
      <c r="H38" s="646"/>
      <c r="I38" s="646"/>
      <c r="J38" s="646"/>
      <c r="K38" s="646"/>
      <c r="L38" s="646"/>
      <c r="M38" s="646"/>
      <c r="N38" s="646"/>
      <c r="O38" s="646"/>
      <c r="P38" s="646"/>
      <c r="Q38" s="646"/>
      <c r="R38" s="646"/>
      <c r="S38" s="646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18.75">
      <c r="A39" s="647"/>
      <c r="B39" s="59"/>
      <c r="C39" s="60"/>
      <c r="D39" s="60"/>
      <c r="E39" s="60"/>
      <c r="F39" s="371"/>
      <c r="G39" s="372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18.75">
      <c r="A40" s="647"/>
      <c r="B40" s="59"/>
      <c r="C40" s="6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046"/>
      <c r="P40" s="1046"/>
      <c r="Q40" s="1046"/>
      <c r="R40" s="1046"/>
      <c r="S40" s="1046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15.75" customHeight="1">
      <c r="A41" s="59"/>
      <c r="B41" s="59"/>
      <c r="C41" s="60"/>
      <c r="D41" s="60"/>
      <c r="E41" s="60"/>
      <c r="F41" s="371"/>
      <c r="G41" s="372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</row>
    <row r="42" spans="1:32" ht="15.75" customHeight="1">
      <c r="B42" s="59"/>
      <c r="C42" s="60"/>
      <c r="D42" s="60"/>
      <c r="E42" s="60"/>
      <c r="F42" s="371"/>
      <c r="G42" s="372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</row>
    <row r="43" spans="1:32" ht="18.75">
      <c r="A43" s="131"/>
      <c r="B43" s="132"/>
      <c r="C43" s="132"/>
      <c r="D43" s="132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Q43" s="131"/>
      <c r="R43" s="131"/>
      <c r="S43" s="131"/>
    </row>
    <row r="44" spans="1:32" ht="18.75">
      <c r="B44" s="59"/>
      <c r="C44" s="60"/>
    </row>
    <row r="46" spans="1:32" ht="18.75">
      <c r="A46" s="59"/>
    </row>
    <row r="47" spans="1:32" ht="18.75">
      <c r="A47" s="59"/>
      <c r="B47" s="59"/>
      <c r="C47" s="60"/>
    </row>
    <row r="49" spans="1:45" ht="18.75">
      <c r="A49" s="59"/>
      <c r="B49" s="59"/>
      <c r="C49" s="60"/>
    </row>
    <row r="50" spans="1:45">
      <c r="B50" s="15"/>
      <c r="C50" s="15"/>
    </row>
    <row r="51" spans="1:45" ht="18.75">
      <c r="A51" s="59"/>
    </row>
    <row r="54" spans="1:45" ht="18.75">
      <c r="A54" s="59"/>
      <c r="B54" s="59"/>
      <c r="C54" s="60"/>
    </row>
    <row r="57" spans="1:45" s="18" customFormat="1" ht="18.75">
      <c r="A57" s="59"/>
      <c r="B57" s="59"/>
      <c r="C57" s="60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9" spans="1:45" s="18" customFormat="1" ht="18.75">
      <c r="A59" s="59"/>
      <c r="B59" s="59"/>
      <c r="C59" s="60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</sheetData>
  <mergeCells count="106">
    <mergeCell ref="D32:K32"/>
    <mergeCell ref="D33:K33"/>
    <mergeCell ref="A35:S35"/>
    <mergeCell ref="O40:S40"/>
    <mergeCell ref="A32:C32"/>
    <mergeCell ref="A33:C33"/>
    <mergeCell ref="A30:C30"/>
    <mergeCell ref="A31:C31"/>
    <mergeCell ref="A28:C28"/>
    <mergeCell ref="A29:C29"/>
    <mergeCell ref="L30:S30"/>
    <mergeCell ref="L31:S31"/>
    <mergeCell ref="L32:S32"/>
    <mergeCell ref="L33:S33"/>
    <mergeCell ref="D30:K30"/>
    <mergeCell ref="D31:K31"/>
    <mergeCell ref="A34:C34"/>
    <mergeCell ref="D34:K34"/>
    <mergeCell ref="L34:S34"/>
    <mergeCell ref="A26:C26"/>
    <mergeCell ref="A27:C27"/>
    <mergeCell ref="L26:S26"/>
    <mergeCell ref="L27:S27"/>
    <mergeCell ref="L28:S28"/>
    <mergeCell ref="D26:K26"/>
    <mergeCell ref="D27:K27"/>
    <mergeCell ref="D28:K28"/>
    <mergeCell ref="L29:S29"/>
    <mergeCell ref="D29:K29"/>
    <mergeCell ref="A24:C24"/>
    <mergeCell ref="A25:C25"/>
    <mergeCell ref="A19:S19"/>
    <mergeCell ref="A20:S20"/>
    <mergeCell ref="A22:C23"/>
    <mergeCell ref="L23:S23"/>
    <mergeCell ref="D23:K23"/>
    <mergeCell ref="A17:C17"/>
    <mergeCell ref="D17:G17"/>
    <mergeCell ref="H17:K17"/>
    <mergeCell ref="L17:O17"/>
    <mergeCell ref="P17:S17"/>
    <mergeCell ref="A18:C18"/>
    <mergeCell ref="D18:G18"/>
    <mergeCell ref="H18:K18"/>
    <mergeCell ref="L18:O18"/>
    <mergeCell ref="P18:S18"/>
    <mergeCell ref="L24:S24"/>
    <mergeCell ref="L25:S25"/>
    <mergeCell ref="D22:S22"/>
    <mergeCell ref="D24:K24"/>
    <mergeCell ref="D25:K25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9:S9"/>
    <mergeCell ref="A10:S10"/>
    <mergeCell ref="A12:S12"/>
    <mergeCell ref="A14:C14"/>
    <mergeCell ref="D14:G14"/>
    <mergeCell ref="H14:K14"/>
    <mergeCell ref="L14:O14"/>
    <mergeCell ref="P14:S14"/>
    <mergeCell ref="A8:E8"/>
    <mergeCell ref="F8:G8"/>
    <mergeCell ref="H8:J8"/>
    <mergeCell ref="K8:M8"/>
    <mergeCell ref="N8:P8"/>
    <mergeCell ref="Q8:S8"/>
    <mergeCell ref="A7:E7"/>
    <mergeCell ref="F7:G7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1:S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&amp;C18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4"/>
  <sheetViews>
    <sheetView workbookViewId="0">
      <selection activeCell="J7" sqref="J7"/>
    </sheetView>
  </sheetViews>
  <sheetFormatPr defaultRowHeight="12.75"/>
  <sheetData>
    <row r="1" spans="1:19">
      <c r="B1" s="356" t="s">
        <v>10</v>
      </c>
      <c r="C1" s="356" t="s">
        <v>11</v>
      </c>
      <c r="D1" s="356" t="s">
        <v>12</v>
      </c>
      <c r="E1" s="356" t="s">
        <v>13</v>
      </c>
      <c r="F1" s="356" t="s">
        <v>14</v>
      </c>
      <c r="G1" s="356" t="s">
        <v>15</v>
      </c>
      <c r="H1" s="356" t="s">
        <v>136</v>
      </c>
      <c r="I1" s="356" t="s">
        <v>145</v>
      </c>
      <c r="J1" s="356" t="s">
        <v>151</v>
      </c>
      <c r="K1" s="356" t="s">
        <v>152</v>
      </c>
      <c r="L1" s="356" t="s">
        <v>157</v>
      </c>
      <c r="M1" s="356" t="s">
        <v>158</v>
      </c>
    </row>
    <row r="2" spans="1:19">
      <c r="A2" s="357">
        <v>2012</v>
      </c>
      <c r="B2" s="357">
        <v>100.3</v>
      </c>
      <c r="C2" s="357">
        <v>100.9</v>
      </c>
      <c r="D2" s="357">
        <v>101.5</v>
      </c>
      <c r="E2" s="357">
        <v>101.9</v>
      </c>
      <c r="F2" s="357">
        <v>102.3</v>
      </c>
      <c r="G2" s="357">
        <v>103.1</v>
      </c>
      <c r="H2" s="357">
        <v>104.5</v>
      </c>
      <c r="I2" s="357">
        <v>105</v>
      </c>
      <c r="J2" s="357">
        <v>105.8</v>
      </c>
      <c r="K2" s="357">
        <v>106.1</v>
      </c>
      <c r="L2" s="357">
        <v>106.4</v>
      </c>
      <c r="M2" s="357">
        <v>106.8</v>
      </c>
    </row>
    <row r="3" spans="1:19">
      <c r="A3">
        <v>2013</v>
      </c>
      <c r="B3" s="357">
        <v>100.7</v>
      </c>
      <c r="C3" s="357">
        <v>101.8</v>
      </c>
      <c r="D3" s="357">
        <v>102.1</v>
      </c>
      <c r="E3" s="357">
        <v>102.2</v>
      </c>
      <c r="F3" s="357">
        <v>102.3</v>
      </c>
      <c r="G3" s="357">
        <v>102.4</v>
      </c>
      <c r="H3" s="357">
        <v>103.5</v>
      </c>
      <c r="I3" s="357">
        <v>103.6</v>
      </c>
      <c r="J3" s="357">
        <v>103.8</v>
      </c>
      <c r="K3" s="357"/>
      <c r="L3" s="357"/>
      <c r="M3" s="357"/>
      <c r="N3" s="357"/>
      <c r="O3" s="357"/>
      <c r="P3" s="357"/>
      <c r="Q3" s="357"/>
      <c r="R3" s="357"/>
      <c r="S3" s="357"/>
    </row>
    <row r="4" spans="1:19">
      <c r="K4" s="357"/>
      <c r="L4" s="357"/>
      <c r="M4" s="357"/>
      <c r="N4" s="357"/>
      <c r="O4" s="357"/>
      <c r="P4" s="357"/>
      <c r="Q4" s="357"/>
      <c r="R4" s="357"/>
      <c r="S4" s="3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20" zoomScaleNormal="100" workbookViewId="0">
      <selection activeCell="J15" sqref="J15"/>
    </sheetView>
  </sheetViews>
  <sheetFormatPr defaultRowHeight="12.75"/>
  <cols>
    <col min="1" max="1" width="42.140625" style="2" customWidth="1"/>
    <col min="2" max="2" width="7.7109375" style="2" bestFit="1" customWidth="1"/>
    <col min="3" max="3" width="18.28515625" style="2" customWidth="1"/>
    <col min="4" max="4" width="18.5703125" style="25" customWidth="1"/>
    <col min="5" max="5" width="17" style="25" customWidth="1"/>
    <col min="6" max="6" width="14.85546875" style="25" customWidth="1"/>
    <col min="7" max="7" width="14.85546875" style="2" bestFit="1" customWidth="1"/>
    <col min="8" max="9" width="17.85546875" style="2" customWidth="1"/>
    <col min="10" max="258" width="9.140625" style="2"/>
    <col min="259" max="259" width="42.140625" style="2" bestFit="1" customWidth="1"/>
    <col min="260" max="260" width="7.7109375" style="2" bestFit="1" customWidth="1"/>
    <col min="261" max="261" width="14.85546875" style="2" bestFit="1" customWidth="1"/>
    <col min="262" max="262" width="14.85546875" style="2" customWidth="1"/>
    <col min="263" max="263" width="14.85546875" style="2" bestFit="1" customWidth="1"/>
    <col min="264" max="265" width="17.85546875" style="2" customWidth="1"/>
    <col min="266" max="514" width="9.140625" style="2"/>
    <col min="515" max="515" width="42.140625" style="2" bestFit="1" customWidth="1"/>
    <col min="516" max="516" width="7.7109375" style="2" bestFit="1" customWidth="1"/>
    <col min="517" max="517" width="14.85546875" style="2" bestFit="1" customWidth="1"/>
    <col min="518" max="518" width="14.85546875" style="2" customWidth="1"/>
    <col min="519" max="519" width="14.85546875" style="2" bestFit="1" customWidth="1"/>
    <col min="520" max="521" width="17.85546875" style="2" customWidth="1"/>
    <col min="522" max="770" width="9.140625" style="2"/>
    <col min="771" max="771" width="42.140625" style="2" bestFit="1" customWidth="1"/>
    <col min="772" max="772" width="7.7109375" style="2" bestFit="1" customWidth="1"/>
    <col min="773" max="773" width="14.85546875" style="2" bestFit="1" customWidth="1"/>
    <col min="774" max="774" width="14.85546875" style="2" customWidth="1"/>
    <col min="775" max="775" width="14.85546875" style="2" bestFit="1" customWidth="1"/>
    <col min="776" max="777" width="17.85546875" style="2" customWidth="1"/>
    <col min="778" max="1026" width="9.140625" style="2"/>
    <col min="1027" max="1027" width="42.140625" style="2" bestFit="1" customWidth="1"/>
    <col min="1028" max="1028" width="7.7109375" style="2" bestFit="1" customWidth="1"/>
    <col min="1029" max="1029" width="14.85546875" style="2" bestFit="1" customWidth="1"/>
    <col min="1030" max="1030" width="14.85546875" style="2" customWidth="1"/>
    <col min="1031" max="1031" width="14.85546875" style="2" bestFit="1" customWidth="1"/>
    <col min="1032" max="1033" width="17.85546875" style="2" customWidth="1"/>
    <col min="1034" max="1282" width="9.140625" style="2"/>
    <col min="1283" max="1283" width="42.140625" style="2" bestFit="1" customWidth="1"/>
    <col min="1284" max="1284" width="7.7109375" style="2" bestFit="1" customWidth="1"/>
    <col min="1285" max="1285" width="14.85546875" style="2" bestFit="1" customWidth="1"/>
    <col min="1286" max="1286" width="14.85546875" style="2" customWidth="1"/>
    <col min="1287" max="1287" width="14.85546875" style="2" bestFit="1" customWidth="1"/>
    <col min="1288" max="1289" width="17.85546875" style="2" customWidth="1"/>
    <col min="1290" max="1538" width="9.140625" style="2"/>
    <col min="1539" max="1539" width="42.140625" style="2" bestFit="1" customWidth="1"/>
    <col min="1540" max="1540" width="7.7109375" style="2" bestFit="1" customWidth="1"/>
    <col min="1541" max="1541" width="14.85546875" style="2" bestFit="1" customWidth="1"/>
    <col min="1542" max="1542" width="14.85546875" style="2" customWidth="1"/>
    <col min="1543" max="1543" width="14.85546875" style="2" bestFit="1" customWidth="1"/>
    <col min="1544" max="1545" width="17.85546875" style="2" customWidth="1"/>
    <col min="1546" max="1794" width="9.140625" style="2"/>
    <col min="1795" max="1795" width="42.140625" style="2" bestFit="1" customWidth="1"/>
    <col min="1796" max="1796" width="7.7109375" style="2" bestFit="1" customWidth="1"/>
    <col min="1797" max="1797" width="14.85546875" style="2" bestFit="1" customWidth="1"/>
    <col min="1798" max="1798" width="14.85546875" style="2" customWidth="1"/>
    <col min="1799" max="1799" width="14.85546875" style="2" bestFit="1" customWidth="1"/>
    <col min="1800" max="1801" width="17.85546875" style="2" customWidth="1"/>
    <col min="1802" max="2050" width="9.140625" style="2"/>
    <col min="2051" max="2051" width="42.140625" style="2" bestFit="1" customWidth="1"/>
    <col min="2052" max="2052" width="7.7109375" style="2" bestFit="1" customWidth="1"/>
    <col min="2053" max="2053" width="14.85546875" style="2" bestFit="1" customWidth="1"/>
    <col min="2054" max="2054" width="14.85546875" style="2" customWidth="1"/>
    <col min="2055" max="2055" width="14.85546875" style="2" bestFit="1" customWidth="1"/>
    <col min="2056" max="2057" width="17.85546875" style="2" customWidth="1"/>
    <col min="2058" max="2306" width="9.140625" style="2"/>
    <col min="2307" max="2307" width="42.140625" style="2" bestFit="1" customWidth="1"/>
    <col min="2308" max="2308" width="7.7109375" style="2" bestFit="1" customWidth="1"/>
    <col min="2309" max="2309" width="14.85546875" style="2" bestFit="1" customWidth="1"/>
    <col min="2310" max="2310" width="14.85546875" style="2" customWidth="1"/>
    <col min="2311" max="2311" width="14.85546875" style="2" bestFit="1" customWidth="1"/>
    <col min="2312" max="2313" width="17.85546875" style="2" customWidth="1"/>
    <col min="2314" max="2562" width="9.140625" style="2"/>
    <col min="2563" max="2563" width="42.140625" style="2" bestFit="1" customWidth="1"/>
    <col min="2564" max="2564" width="7.7109375" style="2" bestFit="1" customWidth="1"/>
    <col min="2565" max="2565" width="14.85546875" style="2" bestFit="1" customWidth="1"/>
    <col min="2566" max="2566" width="14.85546875" style="2" customWidth="1"/>
    <col min="2567" max="2567" width="14.85546875" style="2" bestFit="1" customWidth="1"/>
    <col min="2568" max="2569" width="17.85546875" style="2" customWidth="1"/>
    <col min="2570" max="2818" width="9.140625" style="2"/>
    <col min="2819" max="2819" width="42.140625" style="2" bestFit="1" customWidth="1"/>
    <col min="2820" max="2820" width="7.7109375" style="2" bestFit="1" customWidth="1"/>
    <col min="2821" max="2821" width="14.85546875" style="2" bestFit="1" customWidth="1"/>
    <col min="2822" max="2822" width="14.85546875" style="2" customWidth="1"/>
    <col min="2823" max="2823" width="14.85546875" style="2" bestFit="1" customWidth="1"/>
    <col min="2824" max="2825" width="17.85546875" style="2" customWidth="1"/>
    <col min="2826" max="3074" width="9.140625" style="2"/>
    <col min="3075" max="3075" width="42.140625" style="2" bestFit="1" customWidth="1"/>
    <col min="3076" max="3076" width="7.7109375" style="2" bestFit="1" customWidth="1"/>
    <col min="3077" max="3077" width="14.85546875" style="2" bestFit="1" customWidth="1"/>
    <col min="3078" max="3078" width="14.85546875" style="2" customWidth="1"/>
    <col min="3079" max="3079" width="14.85546875" style="2" bestFit="1" customWidth="1"/>
    <col min="3080" max="3081" width="17.85546875" style="2" customWidth="1"/>
    <col min="3082" max="3330" width="9.140625" style="2"/>
    <col min="3331" max="3331" width="42.140625" style="2" bestFit="1" customWidth="1"/>
    <col min="3332" max="3332" width="7.7109375" style="2" bestFit="1" customWidth="1"/>
    <col min="3333" max="3333" width="14.85546875" style="2" bestFit="1" customWidth="1"/>
    <col min="3334" max="3334" width="14.85546875" style="2" customWidth="1"/>
    <col min="3335" max="3335" width="14.85546875" style="2" bestFit="1" customWidth="1"/>
    <col min="3336" max="3337" width="17.85546875" style="2" customWidth="1"/>
    <col min="3338" max="3586" width="9.140625" style="2"/>
    <col min="3587" max="3587" width="42.140625" style="2" bestFit="1" customWidth="1"/>
    <col min="3588" max="3588" width="7.7109375" style="2" bestFit="1" customWidth="1"/>
    <col min="3589" max="3589" width="14.85546875" style="2" bestFit="1" customWidth="1"/>
    <col min="3590" max="3590" width="14.85546875" style="2" customWidth="1"/>
    <col min="3591" max="3591" width="14.85546875" style="2" bestFit="1" customWidth="1"/>
    <col min="3592" max="3593" width="17.85546875" style="2" customWidth="1"/>
    <col min="3594" max="3842" width="9.140625" style="2"/>
    <col min="3843" max="3843" width="42.140625" style="2" bestFit="1" customWidth="1"/>
    <col min="3844" max="3844" width="7.7109375" style="2" bestFit="1" customWidth="1"/>
    <col min="3845" max="3845" width="14.85546875" style="2" bestFit="1" customWidth="1"/>
    <col min="3846" max="3846" width="14.85546875" style="2" customWidth="1"/>
    <col min="3847" max="3847" width="14.85546875" style="2" bestFit="1" customWidth="1"/>
    <col min="3848" max="3849" width="17.85546875" style="2" customWidth="1"/>
    <col min="3850" max="4098" width="9.140625" style="2"/>
    <col min="4099" max="4099" width="42.140625" style="2" bestFit="1" customWidth="1"/>
    <col min="4100" max="4100" width="7.7109375" style="2" bestFit="1" customWidth="1"/>
    <col min="4101" max="4101" width="14.85546875" style="2" bestFit="1" customWidth="1"/>
    <col min="4102" max="4102" width="14.85546875" style="2" customWidth="1"/>
    <col min="4103" max="4103" width="14.85546875" style="2" bestFit="1" customWidth="1"/>
    <col min="4104" max="4105" width="17.85546875" style="2" customWidth="1"/>
    <col min="4106" max="4354" width="9.140625" style="2"/>
    <col min="4355" max="4355" width="42.140625" style="2" bestFit="1" customWidth="1"/>
    <col min="4356" max="4356" width="7.7109375" style="2" bestFit="1" customWidth="1"/>
    <col min="4357" max="4357" width="14.85546875" style="2" bestFit="1" customWidth="1"/>
    <col min="4358" max="4358" width="14.85546875" style="2" customWidth="1"/>
    <col min="4359" max="4359" width="14.85546875" style="2" bestFit="1" customWidth="1"/>
    <col min="4360" max="4361" width="17.85546875" style="2" customWidth="1"/>
    <col min="4362" max="4610" width="9.140625" style="2"/>
    <col min="4611" max="4611" width="42.140625" style="2" bestFit="1" customWidth="1"/>
    <col min="4612" max="4612" width="7.7109375" style="2" bestFit="1" customWidth="1"/>
    <col min="4613" max="4613" width="14.85546875" style="2" bestFit="1" customWidth="1"/>
    <col min="4614" max="4614" width="14.85546875" style="2" customWidth="1"/>
    <col min="4615" max="4615" width="14.85546875" style="2" bestFit="1" customWidth="1"/>
    <col min="4616" max="4617" width="17.85546875" style="2" customWidth="1"/>
    <col min="4618" max="4866" width="9.140625" style="2"/>
    <col min="4867" max="4867" width="42.140625" style="2" bestFit="1" customWidth="1"/>
    <col min="4868" max="4868" width="7.7109375" style="2" bestFit="1" customWidth="1"/>
    <col min="4869" max="4869" width="14.85546875" style="2" bestFit="1" customWidth="1"/>
    <col min="4870" max="4870" width="14.85546875" style="2" customWidth="1"/>
    <col min="4871" max="4871" width="14.85546875" style="2" bestFit="1" customWidth="1"/>
    <col min="4872" max="4873" width="17.85546875" style="2" customWidth="1"/>
    <col min="4874" max="5122" width="9.140625" style="2"/>
    <col min="5123" max="5123" width="42.140625" style="2" bestFit="1" customWidth="1"/>
    <col min="5124" max="5124" width="7.7109375" style="2" bestFit="1" customWidth="1"/>
    <col min="5125" max="5125" width="14.85546875" style="2" bestFit="1" customWidth="1"/>
    <col min="5126" max="5126" width="14.85546875" style="2" customWidth="1"/>
    <col min="5127" max="5127" width="14.85546875" style="2" bestFit="1" customWidth="1"/>
    <col min="5128" max="5129" width="17.85546875" style="2" customWidth="1"/>
    <col min="5130" max="5378" width="9.140625" style="2"/>
    <col min="5379" max="5379" width="42.140625" style="2" bestFit="1" customWidth="1"/>
    <col min="5380" max="5380" width="7.7109375" style="2" bestFit="1" customWidth="1"/>
    <col min="5381" max="5381" width="14.85546875" style="2" bestFit="1" customWidth="1"/>
    <col min="5382" max="5382" width="14.85546875" style="2" customWidth="1"/>
    <col min="5383" max="5383" width="14.85546875" style="2" bestFit="1" customWidth="1"/>
    <col min="5384" max="5385" width="17.85546875" style="2" customWidth="1"/>
    <col min="5386" max="5634" width="9.140625" style="2"/>
    <col min="5635" max="5635" width="42.140625" style="2" bestFit="1" customWidth="1"/>
    <col min="5636" max="5636" width="7.7109375" style="2" bestFit="1" customWidth="1"/>
    <col min="5637" max="5637" width="14.85546875" style="2" bestFit="1" customWidth="1"/>
    <col min="5638" max="5638" width="14.85546875" style="2" customWidth="1"/>
    <col min="5639" max="5639" width="14.85546875" style="2" bestFit="1" customWidth="1"/>
    <col min="5640" max="5641" width="17.85546875" style="2" customWidth="1"/>
    <col min="5642" max="5890" width="9.140625" style="2"/>
    <col min="5891" max="5891" width="42.140625" style="2" bestFit="1" customWidth="1"/>
    <col min="5892" max="5892" width="7.7109375" style="2" bestFit="1" customWidth="1"/>
    <col min="5893" max="5893" width="14.85546875" style="2" bestFit="1" customWidth="1"/>
    <col min="5894" max="5894" width="14.85546875" style="2" customWidth="1"/>
    <col min="5895" max="5895" width="14.85546875" style="2" bestFit="1" customWidth="1"/>
    <col min="5896" max="5897" width="17.85546875" style="2" customWidth="1"/>
    <col min="5898" max="6146" width="9.140625" style="2"/>
    <col min="6147" max="6147" width="42.140625" style="2" bestFit="1" customWidth="1"/>
    <col min="6148" max="6148" width="7.7109375" style="2" bestFit="1" customWidth="1"/>
    <col min="6149" max="6149" width="14.85546875" style="2" bestFit="1" customWidth="1"/>
    <col min="6150" max="6150" width="14.85546875" style="2" customWidth="1"/>
    <col min="6151" max="6151" width="14.85546875" style="2" bestFit="1" customWidth="1"/>
    <col min="6152" max="6153" width="17.85546875" style="2" customWidth="1"/>
    <col min="6154" max="6402" width="9.140625" style="2"/>
    <col min="6403" max="6403" width="42.140625" style="2" bestFit="1" customWidth="1"/>
    <col min="6404" max="6404" width="7.7109375" style="2" bestFit="1" customWidth="1"/>
    <col min="6405" max="6405" width="14.85546875" style="2" bestFit="1" customWidth="1"/>
    <col min="6406" max="6406" width="14.85546875" style="2" customWidth="1"/>
    <col min="6407" max="6407" width="14.85546875" style="2" bestFit="1" customWidth="1"/>
    <col min="6408" max="6409" width="17.85546875" style="2" customWidth="1"/>
    <col min="6410" max="6658" width="9.140625" style="2"/>
    <col min="6659" max="6659" width="42.140625" style="2" bestFit="1" customWidth="1"/>
    <col min="6660" max="6660" width="7.7109375" style="2" bestFit="1" customWidth="1"/>
    <col min="6661" max="6661" width="14.85546875" style="2" bestFit="1" customWidth="1"/>
    <col min="6662" max="6662" width="14.85546875" style="2" customWidth="1"/>
    <col min="6663" max="6663" width="14.85546875" style="2" bestFit="1" customWidth="1"/>
    <col min="6664" max="6665" width="17.85546875" style="2" customWidth="1"/>
    <col min="6666" max="6914" width="9.140625" style="2"/>
    <col min="6915" max="6915" width="42.140625" style="2" bestFit="1" customWidth="1"/>
    <col min="6916" max="6916" width="7.7109375" style="2" bestFit="1" customWidth="1"/>
    <col min="6917" max="6917" width="14.85546875" style="2" bestFit="1" customWidth="1"/>
    <col min="6918" max="6918" width="14.85546875" style="2" customWidth="1"/>
    <col min="6919" max="6919" width="14.85546875" style="2" bestFit="1" customWidth="1"/>
    <col min="6920" max="6921" width="17.85546875" style="2" customWidth="1"/>
    <col min="6922" max="7170" width="9.140625" style="2"/>
    <col min="7171" max="7171" width="42.140625" style="2" bestFit="1" customWidth="1"/>
    <col min="7172" max="7172" width="7.7109375" style="2" bestFit="1" customWidth="1"/>
    <col min="7173" max="7173" width="14.85546875" style="2" bestFit="1" customWidth="1"/>
    <col min="7174" max="7174" width="14.85546875" style="2" customWidth="1"/>
    <col min="7175" max="7175" width="14.85546875" style="2" bestFit="1" customWidth="1"/>
    <col min="7176" max="7177" width="17.85546875" style="2" customWidth="1"/>
    <col min="7178" max="7426" width="9.140625" style="2"/>
    <col min="7427" max="7427" width="42.140625" style="2" bestFit="1" customWidth="1"/>
    <col min="7428" max="7428" width="7.7109375" style="2" bestFit="1" customWidth="1"/>
    <col min="7429" max="7429" width="14.85546875" style="2" bestFit="1" customWidth="1"/>
    <col min="7430" max="7430" width="14.85546875" style="2" customWidth="1"/>
    <col min="7431" max="7431" width="14.85546875" style="2" bestFit="1" customWidth="1"/>
    <col min="7432" max="7433" width="17.85546875" style="2" customWidth="1"/>
    <col min="7434" max="7682" width="9.140625" style="2"/>
    <col min="7683" max="7683" width="42.140625" style="2" bestFit="1" customWidth="1"/>
    <col min="7684" max="7684" width="7.7109375" style="2" bestFit="1" customWidth="1"/>
    <col min="7685" max="7685" width="14.85546875" style="2" bestFit="1" customWidth="1"/>
    <col min="7686" max="7686" width="14.85546875" style="2" customWidth="1"/>
    <col min="7687" max="7687" width="14.85546875" style="2" bestFit="1" customWidth="1"/>
    <col min="7688" max="7689" width="17.85546875" style="2" customWidth="1"/>
    <col min="7690" max="7938" width="9.140625" style="2"/>
    <col min="7939" max="7939" width="42.140625" style="2" bestFit="1" customWidth="1"/>
    <col min="7940" max="7940" width="7.7109375" style="2" bestFit="1" customWidth="1"/>
    <col min="7941" max="7941" width="14.85546875" style="2" bestFit="1" customWidth="1"/>
    <col min="7942" max="7942" width="14.85546875" style="2" customWidth="1"/>
    <col min="7943" max="7943" width="14.85546875" style="2" bestFit="1" customWidth="1"/>
    <col min="7944" max="7945" width="17.85546875" style="2" customWidth="1"/>
    <col min="7946" max="8194" width="9.140625" style="2"/>
    <col min="8195" max="8195" width="42.140625" style="2" bestFit="1" customWidth="1"/>
    <col min="8196" max="8196" width="7.7109375" style="2" bestFit="1" customWidth="1"/>
    <col min="8197" max="8197" width="14.85546875" style="2" bestFit="1" customWidth="1"/>
    <col min="8198" max="8198" width="14.85546875" style="2" customWidth="1"/>
    <col min="8199" max="8199" width="14.85546875" style="2" bestFit="1" customWidth="1"/>
    <col min="8200" max="8201" width="17.85546875" style="2" customWidth="1"/>
    <col min="8202" max="8450" width="9.140625" style="2"/>
    <col min="8451" max="8451" width="42.140625" style="2" bestFit="1" customWidth="1"/>
    <col min="8452" max="8452" width="7.7109375" style="2" bestFit="1" customWidth="1"/>
    <col min="8453" max="8453" width="14.85546875" style="2" bestFit="1" customWidth="1"/>
    <col min="8454" max="8454" width="14.85546875" style="2" customWidth="1"/>
    <col min="8455" max="8455" width="14.85546875" style="2" bestFit="1" customWidth="1"/>
    <col min="8456" max="8457" width="17.85546875" style="2" customWidth="1"/>
    <col min="8458" max="8706" width="9.140625" style="2"/>
    <col min="8707" max="8707" width="42.140625" style="2" bestFit="1" customWidth="1"/>
    <col min="8708" max="8708" width="7.7109375" style="2" bestFit="1" customWidth="1"/>
    <col min="8709" max="8709" width="14.85546875" style="2" bestFit="1" customWidth="1"/>
    <col min="8710" max="8710" width="14.85546875" style="2" customWidth="1"/>
    <col min="8711" max="8711" width="14.85546875" style="2" bestFit="1" customWidth="1"/>
    <col min="8712" max="8713" width="17.85546875" style="2" customWidth="1"/>
    <col min="8714" max="8962" width="9.140625" style="2"/>
    <col min="8963" max="8963" width="42.140625" style="2" bestFit="1" customWidth="1"/>
    <col min="8964" max="8964" width="7.7109375" style="2" bestFit="1" customWidth="1"/>
    <col min="8965" max="8965" width="14.85546875" style="2" bestFit="1" customWidth="1"/>
    <col min="8966" max="8966" width="14.85546875" style="2" customWidth="1"/>
    <col min="8967" max="8967" width="14.85546875" style="2" bestFit="1" customWidth="1"/>
    <col min="8968" max="8969" width="17.85546875" style="2" customWidth="1"/>
    <col min="8970" max="9218" width="9.140625" style="2"/>
    <col min="9219" max="9219" width="42.140625" style="2" bestFit="1" customWidth="1"/>
    <col min="9220" max="9220" width="7.7109375" style="2" bestFit="1" customWidth="1"/>
    <col min="9221" max="9221" width="14.85546875" style="2" bestFit="1" customWidth="1"/>
    <col min="9222" max="9222" width="14.85546875" style="2" customWidth="1"/>
    <col min="9223" max="9223" width="14.85546875" style="2" bestFit="1" customWidth="1"/>
    <col min="9224" max="9225" width="17.85546875" style="2" customWidth="1"/>
    <col min="9226" max="9474" width="9.140625" style="2"/>
    <col min="9475" max="9475" width="42.140625" style="2" bestFit="1" customWidth="1"/>
    <col min="9476" max="9476" width="7.7109375" style="2" bestFit="1" customWidth="1"/>
    <col min="9477" max="9477" width="14.85546875" style="2" bestFit="1" customWidth="1"/>
    <col min="9478" max="9478" width="14.85546875" style="2" customWidth="1"/>
    <col min="9479" max="9479" width="14.85546875" style="2" bestFit="1" customWidth="1"/>
    <col min="9480" max="9481" width="17.85546875" style="2" customWidth="1"/>
    <col min="9482" max="9730" width="9.140625" style="2"/>
    <col min="9731" max="9731" width="42.140625" style="2" bestFit="1" customWidth="1"/>
    <col min="9732" max="9732" width="7.7109375" style="2" bestFit="1" customWidth="1"/>
    <col min="9733" max="9733" width="14.85546875" style="2" bestFit="1" customWidth="1"/>
    <col min="9734" max="9734" width="14.85546875" style="2" customWidth="1"/>
    <col min="9735" max="9735" width="14.85546875" style="2" bestFit="1" customWidth="1"/>
    <col min="9736" max="9737" width="17.85546875" style="2" customWidth="1"/>
    <col min="9738" max="9986" width="9.140625" style="2"/>
    <col min="9987" max="9987" width="42.140625" style="2" bestFit="1" customWidth="1"/>
    <col min="9988" max="9988" width="7.7109375" style="2" bestFit="1" customWidth="1"/>
    <col min="9989" max="9989" width="14.85546875" style="2" bestFit="1" customWidth="1"/>
    <col min="9990" max="9990" width="14.85546875" style="2" customWidth="1"/>
    <col min="9991" max="9991" width="14.85546875" style="2" bestFit="1" customWidth="1"/>
    <col min="9992" max="9993" width="17.85546875" style="2" customWidth="1"/>
    <col min="9994" max="10242" width="9.140625" style="2"/>
    <col min="10243" max="10243" width="42.140625" style="2" bestFit="1" customWidth="1"/>
    <col min="10244" max="10244" width="7.7109375" style="2" bestFit="1" customWidth="1"/>
    <col min="10245" max="10245" width="14.85546875" style="2" bestFit="1" customWidth="1"/>
    <col min="10246" max="10246" width="14.85546875" style="2" customWidth="1"/>
    <col min="10247" max="10247" width="14.85546875" style="2" bestFit="1" customWidth="1"/>
    <col min="10248" max="10249" width="17.85546875" style="2" customWidth="1"/>
    <col min="10250" max="10498" width="9.140625" style="2"/>
    <col min="10499" max="10499" width="42.140625" style="2" bestFit="1" customWidth="1"/>
    <col min="10500" max="10500" width="7.7109375" style="2" bestFit="1" customWidth="1"/>
    <col min="10501" max="10501" width="14.85546875" style="2" bestFit="1" customWidth="1"/>
    <col min="10502" max="10502" width="14.85546875" style="2" customWidth="1"/>
    <col min="10503" max="10503" width="14.85546875" style="2" bestFit="1" customWidth="1"/>
    <col min="10504" max="10505" width="17.85546875" style="2" customWidth="1"/>
    <col min="10506" max="10754" width="9.140625" style="2"/>
    <col min="10755" max="10755" width="42.140625" style="2" bestFit="1" customWidth="1"/>
    <col min="10756" max="10756" width="7.7109375" style="2" bestFit="1" customWidth="1"/>
    <col min="10757" max="10757" width="14.85546875" style="2" bestFit="1" customWidth="1"/>
    <col min="10758" max="10758" width="14.85546875" style="2" customWidth="1"/>
    <col min="10759" max="10759" width="14.85546875" style="2" bestFit="1" customWidth="1"/>
    <col min="10760" max="10761" width="17.85546875" style="2" customWidth="1"/>
    <col min="10762" max="11010" width="9.140625" style="2"/>
    <col min="11011" max="11011" width="42.140625" style="2" bestFit="1" customWidth="1"/>
    <col min="11012" max="11012" width="7.7109375" style="2" bestFit="1" customWidth="1"/>
    <col min="11013" max="11013" width="14.85546875" style="2" bestFit="1" customWidth="1"/>
    <col min="11014" max="11014" width="14.85546875" style="2" customWidth="1"/>
    <col min="11015" max="11015" width="14.85546875" style="2" bestFit="1" customWidth="1"/>
    <col min="11016" max="11017" width="17.85546875" style="2" customWidth="1"/>
    <col min="11018" max="11266" width="9.140625" style="2"/>
    <col min="11267" max="11267" width="42.140625" style="2" bestFit="1" customWidth="1"/>
    <col min="11268" max="11268" width="7.7109375" style="2" bestFit="1" customWidth="1"/>
    <col min="11269" max="11269" width="14.85546875" style="2" bestFit="1" customWidth="1"/>
    <col min="11270" max="11270" width="14.85546875" style="2" customWidth="1"/>
    <col min="11271" max="11271" width="14.85546875" style="2" bestFit="1" customWidth="1"/>
    <col min="11272" max="11273" width="17.85546875" style="2" customWidth="1"/>
    <col min="11274" max="11522" width="9.140625" style="2"/>
    <col min="11523" max="11523" width="42.140625" style="2" bestFit="1" customWidth="1"/>
    <col min="11524" max="11524" width="7.7109375" style="2" bestFit="1" customWidth="1"/>
    <col min="11525" max="11525" width="14.85546875" style="2" bestFit="1" customWidth="1"/>
    <col min="11526" max="11526" width="14.85546875" style="2" customWidth="1"/>
    <col min="11527" max="11527" width="14.85546875" style="2" bestFit="1" customWidth="1"/>
    <col min="11528" max="11529" width="17.85546875" style="2" customWidth="1"/>
    <col min="11530" max="11778" width="9.140625" style="2"/>
    <col min="11779" max="11779" width="42.140625" style="2" bestFit="1" customWidth="1"/>
    <col min="11780" max="11780" width="7.7109375" style="2" bestFit="1" customWidth="1"/>
    <col min="11781" max="11781" width="14.85546875" style="2" bestFit="1" customWidth="1"/>
    <col min="11782" max="11782" width="14.85546875" style="2" customWidth="1"/>
    <col min="11783" max="11783" width="14.85546875" style="2" bestFit="1" customWidth="1"/>
    <col min="11784" max="11785" width="17.85546875" style="2" customWidth="1"/>
    <col min="11786" max="12034" width="9.140625" style="2"/>
    <col min="12035" max="12035" width="42.140625" style="2" bestFit="1" customWidth="1"/>
    <col min="12036" max="12036" width="7.7109375" style="2" bestFit="1" customWidth="1"/>
    <col min="12037" max="12037" width="14.85546875" style="2" bestFit="1" customWidth="1"/>
    <col min="12038" max="12038" width="14.85546875" style="2" customWidth="1"/>
    <col min="12039" max="12039" width="14.85546875" style="2" bestFit="1" customWidth="1"/>
    <col min="12040" max="12041" width="17.85546875" style="2" customWidth="1"/>
    <col min="12042" max="12290" width="9.140625" style="2"/>
    <col min="12291" max="12291" width="42.140625" style="2" bestFit="1" customWidth="1"/>
    <col min="12292" max="12292" width="7.7109375" style="2" bestFit="1" customWidth="1"/>
    <col min="12293" max="12293" width="14.85546875" style="2" bestFit="1" customWidth="1"/>
    <col min="12294" max="12294" width="14.85546875" style="2" customWidth="1"/>
    <col min="12295" max="12295" width="14.85546875" style="2" bestFit="1" customWidth="1"/>
    <col min="12296" max="12297" width="17.85546875" style="2" customWidth="1"/>
    <col min="12298" max="12546" width="9.140625" style="2"/>
    <col min="12547" max="12547" width="42.140625" style="2" bestFit="1" customWidth="1"/>
    <col min="12548" max="12548" width="7.7109375" style="2" bestFit="1" customWidth="1"/>
    <col min="12549" max="12549" width="14.85546875" style="2" bestFit="1" customWidth="1"/>
    <col min="12550" max="12550" width="14.85546875" style="2" customWidth="1"/>
    <col min="12551" max="12551" width="14.85546875" style="2" bestFit="1" customWidth="1"/>
    <col min="12552" max="12553" width="17.85546875" style="2" customWidth="1"/>
    <col min="12554" max="12802" width="9.140625" style="2"/>
    <col min="12803" max="12803" width="42.140625" style="2" bestFit="1" customWidth="1"/>
    <col min="12804" max="12804" width="7.7109375" style="2" bestFit="1" customWidth="1"/>
    <col min="12805" max="12805" width="14.85546875" style="2" bestFit="1" customWidth="1"/>
    <col min="12806" max="12806" width="14.85546875" style="2" customWidth="1"/>
    <col min="12807" max="12807" width="14.85546875" style="2" bestFit="1" customWidth="1"/>
    <col min="12808" max="12809" width="17.85546875" style="2" customWidth="1"/>
    <col min="12810" max="13058" width="9.140625" style="2"/>
    <col min="13059" max="13059" width="42.140625" style="2" bestFit="1" customWidth="1"/>
    <col min="13060" max="13060" width="7.7109375" style="2" bestFit="1" customWidth="1"/>
    <col min="13061" max="13061" width="14.85546875" style="2" bestFit="1" customWidth="1"/>
    <col min="13062" max="13062" width="14.85546875" style="2" customWidth="1"/>
    <col min="13063" max="13063" width="14.85546875" style="2" bestFit="1" customWidth="1"/>
    <col min="13064" max="13065" width="17.85546875" style="2" customWidth="1"/>
    <col min="13066" max="13314" width="9.140625" style="2"/>
    <col min="13315" max="13315" width="42.140625" style="2" bestFit="1" customWidth="1"/>
    <col min="13316" max="13316" width="7.7109375" style="2" bestFit="1" customWidth="1"/>
    <col min="13317" max="13317" width="14.85546875" style="2" bestFit="1" customWidth="1"/>
    <col min="13318" max="13318" width="14.85546875" style="2" customWidth="1"/>
    <col min="13319" max="13319" width="14.85546875" style="2" bestFit="1" customWidth="1"/>
    <col min="13320" max="13321" width="17.85546875" style="2" customWidth="1"/>
    <col min="13322" max="13570" width="9.140625" style="2"/>
    <col min="13571" max="13571" width="42.140625" style="2" bestFit="1" customWidth="1"/>
    <col min="13572" max="13572" width="7.7109375" style="2" bestFit="1" customWidth="1"/>
    <col min="13573" max="13573" width="14.85546875" style="2" bestFit="1" customWidth="1"/>
    <col min="13574" max="13574" width="14.85546875" style="2" customWidth="1"/>
    <col min="13575" max="13575" width="14.85546875" style="2" bestFit="1" customWidth="1"/>
    <col min="13576" max="13577" width="17.85546875" style="2" customWidth="1"/>
    <col min="13578" max="13826" width="9.140625" style="2"/>
    <col min="13827" max="13827" width="42.140625" style="2" bestFit="1" customWidth="1"/>
    <col min="13828" max="13828" width="7.7109375" style="2" bestFit="1" customWidth="1"/>
    <col min="13829" max="13829" width="14.85546875" style="2" bestFit="1" customWidth="1"/>
    <col min="13830" max="13830" width="14.85546875" style="2" customWidth="1"/>
    <col min="13831" max="13831" width="14.85546875" style="2" bestFit="1" customWidth="1"/>
    <col min="13832" max="13833" width="17.85546875" style="2" customWidth="1"/>
    <col min="13834" max="14082" width="9.140625" style="2"/>
    <col min="14083" max="14083" width="42.140625" style="2" bestFit="1" customWidth="1"/>
    <col min="14084" max="14084" width="7.7109375" style="2" bestFit="1" customWidth="1"/>
    <col min="14085" max="14085" width="14.85546875" style="2" bestFit="1" customWidth="1"/>
    <col min="14086" max="14086" width="14.85546875" style="2" customWidth="1"/>
    <col min="14087" max="14087" width="14.85546875" style="2" bestFit="1" customWidth="1"/>
    <col min="14088" max="14089" width="17.85546875" style="2" customWidth="1"/>
    <col min="14090" max="14338" width="9.140625" style="2"/>
    <col min="14339" max="14339" width="42.140625" style="2" bestFit="1" customWidth="1"/>
    <col min="14340" max="14340" width="7.7109375" style="2" bestFit="1" customWidth="1"/>
    <col min="14341" max="14341" width="14.85546875" style="2" bestFit="1" customWidth="1"/>
    <col min="14342" max="14342" width="14.85546875" style="2" customWidth="1"/>
    <col min="14343" max="14343" width="14.85546875" style="2" bestFit="1" customWidth="1"/>
    <col min="14344" max="14345" width="17.85546875" style="2" customWidth="1"/>
    <col min="14346" max="14594" width="9.140625" style="2"/>
    <col min="14595" max="14595" width="42.140625" style="2" bestFit="1" customWidth="1"/>
    <col min="14596" max="14596" width="7.7109375" style="2" bestFit="1" customWidth="1"/>
    <col min="14597" max="14597" width="14.85546875" style="2" bestFit="1" customWidth="1"/>
    <col min="14598" max="14598" width="14.85546875" style="2" customWidth="1"/>
    <col min="14599" max="14599" width="14.85546875" style="2" bestFit="1" customWidth="1"/>
    <col min="14600" max="14601" width="17.85546875" style="2" customWidth="1"/>
    <col min="14602" max="14850" width="9.140625" style="2"/>
    <col min="14851" max="14851" width="42.140625" style="2" bestFit="1" customWidth="1"/>
    <col min="14852" max="14852" width="7.7109375" style="2" bestFit="1" customWidth="1"/>
    <col min="14853" max="14853" width="14.85546875" style="2" bestFit="1" customWidth="1"/>
    <col min="14854" max="14854" width="14.85546875" style="2" customWidth="1"/>
    <col min="14855" max="14855" width="14.85546875" style="2" bestFit="1" customWidth="1"/>
    <col min="14856" max="14857" width="17.85546875" style="2" customWidth="1"/>
    <col min="14858" max="15106" width="9.140625" style="2"/>
    <col min="15107" max="15107" width="42.140625" style="2" bestFit="1" customWidth="1"/>
    <col min="15108" max="15108" width="7.7109375" style="2" bestFit="1" customWidth="1"/>
    <col min="15109" max="15109" width="14.85546875" style="2" bestFit="1" customWidth="1"/>
    <col min="15110" max="15110" width="14.85546875" style="2" customWidth="1"/>
    <col min="15111" max="15111" width="14.85546875" style="2" bestFit="1" customWidth="1"/>
    <col min="15112" max="15113" width="17.85546875" style="2" customWidth="1"/>
    <col min="15114" max="15362" width="9.140625" style="2"/>
    <col min="15363" max="15363" width="42.140625" style="2" bestFit="1" customWidth="1"/>
    <col min="15364" max="15364" width="7.7109375" style="2" bestFit="1" customWidth="1"/>
    <col min="15365" max="15365" width="14.85546875" style="2" bestFit="1" customWidth="1"/>
    <col min="15366" max="15366" width="14.85546875" style="2" customWidth="1"/>
    <col min="15367" max="15367" width="14.85546875" style="2" bestFit="1" customWidth="1"/>
    <col min="15368" max="15369" width="17.85546875" style="2" customWidth="1"/>
    <col min="15370" max="15618" width="9.140625" style="2"/>
    <col min="15619" max="15619" width="42.140625" style="2" bestFit="1" customWidth="1"/>
    <col min="15620" max="15620" width="7.7109375" style="2" bestFit="1" customWidth="1"/>
    <col min="15621" max="15621" width="14.85546875" style="2" bestFit="1" customWidth="1"/>
    <col min="15622" max="15622" width="14.85546875" style="2" customWidth="1"/>
    <col min="15623" max="15623" width="14.85546875" style="2" bestFit="1" customWidth="1"/>
    <col min="15624" max="15625" width="17.85546875" style="2" customWidth="1"/>
    <col min="15626" max="15874" width="9.140625" style="2"/>
    <col min="15875" max="15875" width="42.140625" style="2" bestFit="1" customWidth="1"/>
    <col min="15876" max="15876" width="7.7109375" style="2" bestFit="1" customWidth="1"/>
    <col min="15877" max="15877" width="14.85546875" style="2" bestFit="1" customWidth="1"/>
    <col min="15878" max="15878" width="14.85546875" style="2" customWidth="1"/>
    <col min="15879" max="15879" width="14.85546875" style="2" bestFit="1" customWidth="1"/>
    <col min="15880" max="15881" width="17.85546875" style="2" customWidth="1"/>
    <col min="15882" max="16130" width="9.140625" style="2"/>
    <col min="16131" max="16131" width="42.140625" style="2" bestFit="1" customWidth="1"/>
    <col min="16132" max="16132" width="7.7109375" style="2" bestFit="1" customWidth="1"/>
    <col min="16133" max="16133" width="14.85546875" style="2" bestFit="1" customWidth="1"/>
    <col min="16134" max="16134" width="14.85546875" style="2" customWidth="1"/>
    <col min="16135" max="16135" width="14.85546875" style="2" bestFit="1" customWidth="1"/>
    <col min="16136" max="16137" width="17.85546875" style="2" customWidth="1"/>
    <col min="16138" max="16384" width="9.140625" style="2"/>
  </cols>
  <sheetData>
    <row r="1" spans="1:11" ht="22.5">
      <c r="A1" s="715" t="s">
        <v>167</v>
      </c>
      <c r="B1" s="715"/>
      <c r="C1" s="715"/>
      <c r="D1" s="715"/>
      <c r="E1" s="715"/>
      <c r="F1" s="715"/>
      <c r="G1" s="715"/>
      <c r="H1" s="715"/>
      <c r="I1" s="341"/>
    </row>
    <row r="2" spans="1:11" ht="32.25" customHeight="1" thickBot="1">
      <c r="A2" s="128"/>
      <c r="B2" s="128"/>
      <c r="C2" s="128"/>
      <c r="D2" s="128"/>
      <c r="E2" s="128"/>
      <c r="F2" s="720" t="s">
        <v>201</v>
      </c>
      <c r="G2" s="720"/>
      <c r="H2" s="129"/>
      <c r="I2" s="121"/>
    </row>
    <row r="3" spans="1:11" ht="51.75" thickBot="1">
      <c r="A3" s="716" t="s">
        <v>70</v>
      </c>
      <c r="B3" s="718" t="s">
        <v>41</v>
      </c>
      <c r="C3" s="709" t="s">
        <v>341</v>
      </c>
      <c r="D3" s="710"/>
      <c r="E3" s="710"/>
      <c r="F3" s="711"/>
      <c r="G3" s="124" t="s">
        <v>160</v>
      </c>
      <c r="H3" s="130"/>
      <c r="I3" s="342"/>
    </row>
    <row r="4" spans="1:11" ht="41.25" customHeight="1" thickBot="1">
      <c r="A4" s="717"/>
      <c r="B4" s="719"/>
      <c r="C4" s="185" t="s">
        <v>395</v>
      </c>
      <c r="D4" s="186" t="s">
        <v>342</v>
      </c>
      <c r="E4" s="186" t="s">
        <v>396</v>
      </c>
      <c r="F4" s="187" t="s">
        <v>394</v>
      </c>
      <c r="G4" s="188" t="s">
        <v>342</v>
      </c>
      <c r="H4" s="130"/>
      <c r="I4" s="343"/>
    </row>
    <row r="5" spans="1:11" ht="20.25" thickBot="1">
      <c r="A5" s="385" t="s">
        <v>375</v>
      </c>
      <c r="B5" s="373" t="s">
        <v>30</v>
      </c>
      <c r="C5" s="375">
        <v>178449</v>
      </c>
      <c r="D5" s="375">
        <v>178586</v>
      </c>
      <c r="E5" s="194">
        <v>177785</v>
      </c>
      <c r="F5" s="198">
        <f>E5-C5</f>
        <v>-664</v>
      </c>
      <c r="G5" s="375">
        <v>34053</v>
      </c>
      <c r="H5" s="130"/>
      <c r="I5" s="712"/>
      <c r="K5" s="41"/>
    </row>
    <row r="6" spans="1:11" ht="19.5" hidden="1" customHeight="1">
      <c r="A6" s="386" t="s">
        <v>161</v>
      </c>
      <c r="B6" s="387" t="s">
        <v>30</v>
      </c>
      <c r="C6" s="126"/>
      <c r="D6" s="126"/>
      <c r="E6" s="195"/>
      <c r="F6" s="199"/>
      <c r="G6" s="126"/>
      <c r="H6" s="130"/>
      <c r="I6" s="712"/>
    </row>
    <row r="7" spans="1:11" ht="17.25" hidden="1" customHeight="1" thickBot="1">
      <c r="A7" s="368" t="s">
        <v>144</v>
      </c>
      <c r="B7" s="388" t="s">
        <v>30</v>
      </c>
      <c r="C7" s="376">
        <v>1083</v>
      </c>
      <c r="D7" s="376">
        <v>1083</v>
      </c>
      <c r="E7" s="195"/>
      <c r="F7" s="200"/>
      <c r="G7" s="376"/>
      <c r="H7" s="130"/>
      <c r="I7" s="712"/>
    </row>
    <row r="8" spans="1:11" ht="19.5" customHeight="1">
      <c r="A8" s="389" t="s">
        <v>71</v>
      </c>
      <c r="B8" s="373"/>
      <c r="C8" s="194"/>
      <c r="D8" s="194"/>
      <c r="E8" s="194"/>
      <c r="F8" s="201"/>
      <c r="G8" s="390"/>
      <c r="H8" s="130"/>
      <c r="I8" s="344"/>
      <c r="J8" s="41"/>
    </row>
    <row r="9" spans="1:11" ht="20.25" customHeight="1" thickBot="1">
      <c r="A9" s="391" t="s">
        <v>67</v>
      </c>
      <c r="B9" s="387" t="s">
        <v>30</v>
      </c>
      <c r="C9" s="195">
        <v>8018</v>
      </c>
      <c r="D9" s="195">
        <v>10987</v>
      </c>
      <c r="E9" s="195">
        <v>8150</v>
      </c>
      <c r="F9" s="126">
        <f>E9-C9</f>
        <v>132</v>
      </c>
      <c r="G9" s="392">
        <v>1455</v>
      </c>
      <c r="H9" s="130"/>
      <c r="I9" s="344"/>
      <c r="J9" s="41"/>
    </row>
    <row r="10" spans="1:11" ht="18.75" customHeight="1">
      <c r="A10" s="197" t="s">
        <v>72</v>
      </c>
      <c r="B10" s="373"/>
      <c r="C10" s="378"/>
      <c r="D10" s="378"/>
      <c r="E10" s="378"/>
      <c r="F10" s="202"/>
      <c r="G10" s="72"/>
      <c r="H10" s="130"/>
      <c r="I10" s="4"/>
    </row>
    <row r="11" spans="1:11" ht="20.25" customHeight="1" thickBot="1">
      <c r="A11" s="391" t="s">
        <v>67</v>
      </c>
      <c r="B11" s="387" t="s">
        <v>30</v>
      </c>
      <c r="C11" s="195">
        <v>8826</v>
      </c>
      <c r="D11" s="195">
        <v>12198</v>
      </c>
      <c r="E11" s="195">
        <v>10218</v>
      </c>
      <c r="F11" s="126">
        <f>E11-C11</f>
        <v>1392</v>
      </c>
      <c r="G11" s="370">
        <v>2001</v>
      </c>
      <c r="H11" s="130"/>
      <c r="I11" s="344"/>
    </row>
    <row r="12" spans="1:11" ht="18.75" customHeight="1">
      <c r="A12" s="393" t="s">
        <v>64</v>
      </c>
      <c r="B12" s="373"/>
      <c r="C12" s="378"/>
      <c r="D12" s="378"/>
      <c r="E12" s="378"/>
      <c r="F12" s="377"/>
      <c r="G12" s="390"/>
      <c r="H12" s="130"/>
      <c r="I12" s="344"/>
    </row>
    <row r="13" spans="1:11" ht="19.5" customHeight="1" thickBot="1">
      <c r="A13" s="394" t="s">
        <v>67</v>
      </c>
      <c r="B13" s="374" t="s">
        <v>30</v>
      </c>
      <c r="C13" s="196">
        <f>C9-C11</f>
        <v>-808</v>
      </c>
      <c r="D13" s="196">
        <f>D9-D11</f>
        <v>-1211</v>
      </c>
      <c r="E13" s="196">
        <f>E9-E11</f>
        <v>-2068</v>
      </c>
      <c r="F13" s="376">
        <f>E13-C13</f>
        <v>-1260</v>
      </c>
      <c r="G13" s="376">
        <f>G9-G11</f>
        <v>-546</v>
      </c>
      <c r="H13" s="130"/>
      <c r="I13" s="350"/>
    </row>
    <row r="14" spans="1:11" ht="36.75" customHeight="1">
      <c r="A14" s="713" t="s">
        <v>374</v>
      </c>
      <c r="B14" s="713"/>
      <c r="C14" s="713"/>
      <c r="D14" s="713"/>
      <c r="E14" s="713"/>
      <c r="F14" s="713"/>
      <c r="G14" s="713"/>
    </row>
    <row r="15" spans="1:11" ht="36" customHeight="1">
      <c r="A15" s="714" t="s">
        <v>376</v>
      </c>
      <c r="B15" s="714"/>
      <c r="C15" s="714"/>
      <c r="D15" s="714"/>
      <c r="E15" s="714"/>
      <c r="F15" s="714"/>
      <c r="G15" s="714"/>
    </row>
    <row r="16" spans="1:11" ht="18" customHeight="1" thickBot="1">
      <c r="D16" s="2"/>
      <c r="E16" s="2"/>
      <c r="F16" s="2"/>
    </row>
    <row r="17" spans="1:7" ht="51.75" thickBot="1">
      <c r="A17" s="700" t="s">
        <v>70</v>
      </c>
      <c r="B17" s="702"/>
      <c r="C17" s="706" t="s">
        <v>341</v>
      </c>
      <c r="D17" s="707"/>
      <c r="E17" s="707"/>
      <c r="F17" s="708"/>
      <c r="G17" s="190" t="s">
        <v>160</v>
      </c>
    </row>
    <row r="18" spans="1:7" ht="44.25" customHeight="1" thickBot="1">
      <c r="A18" s="701"/>
      <c r="B18" s="703"/>
      <c r="C18" s="191" t="s">
        <v>445</v>
      </c>
      <c r="D18" s="189" t="s">
        <v>342</v>
      </c>
      <c r="E18" s="189" t="s">
        <v>446</v>
      </c>
      <c r="F18" s="192" t="s">
        <v>417</v>
      </c>
      <c r="G18" s="193" t="s">
        <v>416</v>
      </c>
    </row>
    <row r="19" spans="1:7" ht="19.5" customHeight="1" thickBot="1">
      <c r="A19" s="203" t="s">
        <v>36</v>
      </c>
      <c r="B19" s="374" t="s">
        <v>30</v>
      </c>
      <c r="C19" s="127">
        <v>2278</v>
      </c>
      <c r="D19" s="127">
        <v>2751</v>
      </c>
      <c r="E19" s="127">
        <v>2332</v>
      </c>
      <c r="F19" s="345">
        <f>E19-C19</f>
        <v>54</v>
      </c>
      <c r="G19" s="370">
        <v>468</v>
      </c>
    </row>
    <row r="20" spans="1:7" ht="20.25" customHeight="1" thickBot="1">
      <c r="A20" s="204" t="s">
        <v>37</v>
      </c>
      <c r="B20" s="205" t="s">
        <v>30</v>
      </c>
      <c r="C20" s="127">
        <v>999</v>
      </c>
      <c r="D20" s="127">
        <v>1093</v>
      </c>
      <c r="E20" s="127">
        <v>917</v>
      </c>
      <c r="F20" s="345">
        <f>E20-C20</f>
        <v>-82</v>
      </c>
      <c r="G20" s="643">
        <v>301</v>
      </c>
    </row>
    <row r="21" spans="1:7" ht="18.75" customHeight="1">
      <c r="A21" s="197" t="s">
        <v>175</v>
      </c>
      <c r="B21" s="702" t="s">
        <v>30</v>
      </c>
      <c r="C21" s="704">
        <f>C19-C20</f>
        <v>1279</v>
      </c>
      <c r="D21" s="704">
        <f>D19-D20</f>
        <v>1658</v>
      </c>
      <c r="E21" s="704">
        <f>E19-E20</f>
        <v>1415</v>
      </c>
      <c r="F21" s="704">
        <f>E21-C21</f>
        <v>136</v>
      </c>
      <c r="G21" s="704">
        <f>G19-G20</f>
        <v>167</v>
      </c>
    </row>
    <row r="22" spans="1:7" ht="17.25" thickBot="1">
      <c r="A22" s="206" t="s">
        <v>67</v>
      </c>
      <c r="B22" s="703"/>
      <c r="C22" s="705"/>
      <c r="D22" s="705"/>
      <c r="E22" s="705"/>
      <c r="F22" s="705"/>
      <c r="G22" s="705"/>
    </row>
    <row r="23" spans="1:7" ht="19.5" customHeight="1" thickBot="1">
      <c r="A23" s="207" t="s">
        <v>68</v>
      </c>
      <c r="B23" s="374"/>
      <c r="C23" s="127">
        <v>1744</v>
      </c>
      <c r="D23" s="127">
        <v>2102</v>
      </c>
      <c r="E23" s="127">
        <v>1759</v>
      </c>
      <c r="F23" s="345">
        <f>E23-C23</f>
        <v>15</v>
      </c>
      <c r="G23" s="643">
        <v>210</v>
      </c>
    </row>
    <row r="24" spans="1:7" ht="20.25" customHeight="1" thickBot="1">
      <c r="A24" s="208" t="s">
        <v>69</v>
      </c>
      <c r="B24" s="205"/>
      <c r="C24" s="127">
        <v>1061</v>
      </c>
      <c r="D24" s="127">
        <v>1077</v>
      </c>
      <c r="E24" s="127">
        <v>1210</v>
      </c>
      <c r="F24" s="345">
        <f>E24-C24</f>
        <v>149</v>
      </c>
      <c r="G24" s="643">
        <v>198</v>
      </c>
    </row>
    <row r="25" spans="1:7" ht="15.75" customHeight="1">
      <c r="A25" s="349" t="s">
        <v>447</v>
      </c>
    </row>
    <row r="35" ht="12" customHeight="1"/>
  </sheetData>
  <mergeCells count="17">
    <mergeCell ref="C3:F3"/>
    <mergeCell ref="I5:I7"/>
    <mergeCell ref="A14:G14"/>
    <mergeCell ref="A15:G15"/>
    <mergeCell ref="A1:H1"/>
    <mergeCell ref="A3:A4"/>
    <mergeCell ref="B3:B4"/>
    <mergeCell ref="F2:G2"/>
    <mergeCell ref="A17:A18"/>
    <mergeCell ref="B17:B18"/>
    <mergeCell ref="B21:B22"/>
    <mergeCell ref="F21:F22"/>
    <mergeCell ref="G21:G22"/>
    <mergeCell ref="C17:F17"/>
    <mergeCell ref="C21:C22"/>
    <mergeCell ref="D21:D22"/>
    <mergeCell ref="E21:E22"/>
  </mergeCells>
  <printOptions horizontalCentered="1"/>
  <pageMargins left="0.68" right="0.35433070866141736" top="0.35433070866141736" bottom="0.43307086614173229" header="0.19685039370078741" footer="0.15748031496062992"/>
  <pageSetup paperSize="9" scale="70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topLeftCell="A43" zoomScaleNormal="100" workbookViewId="0">
      <selection activeCell="K19" sqref="K19"/>
    </sheetView>
  </sheetViews>
  <sheetFormatPr defaultRowHeight="12.75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30.75" customHeight="1">
      <c r="A1" s="773" t="s">
        <v>165</v>
      </c>
      <c r="B1" s="773"/>
      <c r="C1" s="773"/>
      <c r="D1" s="773"/>
      <c r="E1" s="773"/>
      <c r="F1" s="773"/>
      <c r="G1" s="773"/>
      <c r="H1" s="773"/>
      <c r="I1" s="773"/>
    </row>
    <row r="2" spans="1:12" ht="23.25" thickBot="1">
      <c r="B2" s="413"/>
      <c r="C2" s="413"/>
      <c r="D2" s="780"/>
      <c r="E2" s="780"/>
      <c r="F2" s="780"/>
      <c r="G2" s="780"/>
      <c r="H2" s="780"/>
      <c r="I2" s="413"/>
    </row>
    <row r="3" spans="1:12" ht="17.25" customHeight="1" thickBot="1">
      <c r="A3" s="770"/>
      <c r="B3" s="725" t="s">
        <v>70</v>
      </c>
      <c r="C3" s="728" t="s">
        <v>41</v>
      </c>
      <c r="D3" s="731" t="s">
        <v>418</v>
      </c>
      <c r="E3" s="731" t="s">
        <v>345</v>
      </c>
      <c r="F3" s="731" t="s">
        <v>419</v>
      </c>
      <c r="G3" s="734" t="s">
        <v>424</v>
      </c>
      <c r="H3" s="735"/>
      <c r="I3" s="381" t="s">
        <v>56</v>
      </c>
    </row>
    <row r="4" spans="1:12" ht="13.5" customHeight="1" thickBot="1">
      <c r="A4" s="771"/>
      <c r="B4" s="726"/>
      <c r="C4" s="729"/>
      <c r="D4" s="732"/>
      <c r="E4" s="732"/>
      <c r="F4" s="732"/>
      <c r="G4" s="736"/>
      <c r="H4" s="737"/>
      <c r="I4" s="381"/>
    </row>
    <row r="5" spans="1:12" ht="15.75" customHeight="1" thickBot="1">
      <c r="A5" s="772"/>
      <c r="B5" s="727"/>
      <c r="C5" s="730"/>
      <c r="D5" s="733"/>
      <c r="E5" s="733"/>
      <c r="F5" s="733"/>
      <c r="G5" s="406" t="s">
        <v>133</v>
      </c>
      <c r="H5" s="434" t="s">
        <v>31</v>
      </c>
      <c r="I5" s="382" t="s">
        <v>130</v>
      </c>
    </row>
    <row r="6" spans="1:12" ht="41.25" customHeight="1">
      <c r="A6" s="677" t="s">
        <v>61</v>
      </c>
      <c r="B6" s="678" t="s">
        <v>503</v>
      </c>
      <c r="C6" s="414" t="s">
        <v>30</v>
      </c>
      <c r="D6" s="438">
        <v>86211</v>
      </c>
      <c r="E6" s="438">
        <f>SUM(E8:E22)</f>
        <v>86274</v>
      </c>
      <c r="F6" s="438">
        <f>84447</f>
        <v>84447</v>
      </c>
      <c r="G6" s="438">
        <f>F6-D6</f>
        <v>-1764</v>
      </c>
      <c r="H6" s="435">
        <f>F6/D6*100</f>
        <v>97.953857396387932</v>
      </c>
      <c r="I6" s="352"/>
      <c r="J6" s="26"/>
      <c r="K6" s="26"/>
    </row>
    <row r="7" spans="1:12" ht="16.5">
      <c r="A7" s="674"/>
      <c r="B7" s="679" t="s">
        <v>33</v>
      </c>
      <c r="C7" s="415"/>
      <c r="D7" s="437"/>
      <c r="E7" s="437"/>
      <c r="F7" s="437"/>
      <c r="G7" s="437"/>
      <c r="H7" s="436"/>
      <c r="I7" s="353"/>
    </row>
    <row r="8" spans="1:12" ht="19.5">
      <c r="A8" s="675" t="s">
        <v>475</v>
      </c>
      <c r="B8" s="680" t="s">
        <v>504</v>
      </c>
      <c r="C8" s="415"/>
      <c r="D8" s="439" t="s">
        <v>358</v>
      </c>
      <c r="E8" s="437">
        <v>4</v>
      </c>
      <c r="F8" s="439" t="s">
        <v>358</v>
      </c>
      <c r="G8" s="437"/>
      <c r="H8" s="436"/>
      <c r="I8" s="353"/>
    </row>
    <row r="9" spans="1:12" ht="16.5">
      <c r="A9" s="675" t="s">
        <v>476</v>
      </c>
      <c r="B9" s="683" t="s">
        <v>491</v>
      </c>
      <c r="C9" s="416" t="s">
        <v>30</v>
      </c>
      <c r="D9" s="437">
        <v>10585</v>
      </c>
      <c r="E9" s="437">
        <v>10495</v>
      </c>
      <c r="F9" s="437">
        <v>10456</v>
      </c>
      <c r="G9" s="437">
        <f t="shared" ref="G9:G21" si="0">F9-D9</f>
        <v>-129</v>
      </c>
      <c r="H9" s="436">
        <f t="shared" ref="H9:H21" si="1">F9/D9*100</f>
        <v>98.781294284364662</v>
      </c>
      <c r="I9" s="353"/>
      <c r="J9" s="8"/>
      <c r="K9" s="26"/>
      <c r="L9" s="8"/>
    </row>
    <row r="10" spans="1:12" ht="16.5">
      <c r="A10" s="675" t="s">
        <v>477</v>
      </c>
      <c r="B10" s="419" t="s">
        <v>492</v>
      </c>
      <c r="C10" s="416" t="s">
        <v>30</v>
      </c>
      <c r="D10" s="437">
        <v>25497</v>
      </c>
      <c r="E10" s="437">
        <v>25506</v>
      </c>
      <c r="F10" s="437">
        <v>24164</v>
      </c>
      <c r="G10" s="437">
        <f t="shared" si="0"/>
        <v>-1333</v>
      </c>
      <c r="H10" s="436">
        <f t="shared" si="1"/>
        <v>94.77193395301407</v>
      </c>
      <c r="I10" s="353"/>
      <c r="J10" s="8"/>
      <c r="K10" s="26"/>
      <c r="L10" s="8"/>
    </row>
    <row r="11" spans="1:12" ht="16.5">
      <c r="A11" s="675" t="s">
        <v>478</v>
      </c>
      <c r="B11" s="528" t="s">
        <v>493</v>
      </c>
      <c r="C11" s="416" t="s">
        <v>30</v>
      </c>
      <c r="D11" s="437">
        <v>3609</v>
      </c>
      <c r="E11" s="437">
        <v>3618</v>
      </c>
      <c r="F11" s="437">
        <v>3555</v>
      </c>
      <c r="G11" s="437">
        <f t="shared" si="0"/>
        <v>-54</v>
      </c>
      <c r="H11" s="436">
        <f t="shared" si="1"/>
        <v>98.503740648379051</v>
      </c>
      <c r="I11" s="353"/>
      <c r="J11" s="8"/>
      <c r="K11" s="26"/>
      <c r="L11" s="8"/>
    </row>
    <row r="12" spans="1:12" ht="16.5">
      <c r="A12" s="675" t="s">
        <v>479</v>
      </c>
      <c r="B12" s="527" t="s">
        <v>494</v>
      </c>
      <c r="C12" s="416" t="s">
        <v>30</v>
      </c>
      <c r="D12" s="437">
        <v>6500</v>
      </c>
      <c r="E12" s="437">
        <v>6407</v>
      </c>
      <c r="F12" s="437">
        <v>6084</v>
      </c>
      <c r="G12" s="437">
        <f t="shared" si="0"/>
        <v>-416</v>
      </c>
      <c r="H12" s="436">
        <f t="shared" si="1"/>
        <v>93.600000000000009</v>
      </c>
      <c r="I12" s="353"/>
      <c r="J12" s="8"/>
      <c r="K12" s="26"/>
      <c r="L12" s="8"/>
    </row>
    <row r="13" spans="1:12" ht="33">
      <c r="A13" s="675" t="s">
        <v>480</v>
      </c>
      <c r="B13" s="418" t="s">
        <v>495</v>
      </c>
      <c r="C13" s="417" t="s">
        <v>30</v>
      </c>
      <c r="D13" s="437">
        <v>1079</v>
      </c>
      <c r="E13" s="437">
        <v>1048</v>
      </c>
      <c r="F13" s="437">
        <v>1274</v>
      </c>
      <c r="G13" s="437">
        <f t="shared" si="0"/>
        <v>195</v>
      </c>
      <c r="H13" s="436">
        <f t="shared" si="1"/>
        <v>118.07228915662651</v>
      </c>
      <c r="I13" s="353"/>
      <c r="J13" s="8"/>
      <c r="K13" s="26"/>
      <c r="L13" s="8"/>
    </row>
    <row r="14" spans="1:12" s="27" customFormat="1" ht="16.5">
      <c r="A14" s="675" t="s">
        <v>481</v>
      </c>
      <c r="B14" s="418" t="s">
        <v>496</v>
      </c>
      <c r="C14" s="417" t="s">
        <v>30</v>
      </c>
      <c r="D14" s="437">
        <v>1305</v>
      </c>
      <c r="E14" s="437">
        <v>1295</v>
      </c>
      <c r="F14" s="437">
        <v>1282</v>
      </c>
      <c r="G14" s="437">
        <f t="shared" si="0"/>
        <v>-23</v>
      </c>
      <c r="H14" s="436">
        <f t="shared" si="1"/>
        <v>98.237547892720315</v>
      </c>
      <c r="I14" s="354"/>
      <c r="J14" s="36"/>
      <c r="K14" s="37"/>
      <c r="L14" s="36"/>
    </row>
    <row r="15" spans="1:12" ht="16.5">
      <c r="A15" s="675" t="s">
        <v>482</v>
      </c>
      <c r="B15" s="526" t="s">
        <v>174</v>
      </c>
      <c r="C15" s="416" t="s">
        <v>30</v>
      </c>
      <c r="D15" s="437">
        <v>11108</v>
      </c>
      <c r="E15" s="437">
        <v>11151</v>
      </c>
      <c r="F15" s="437">
        <v>11097</v>
      </c>
      <c r="G15" s="437">
        <f t="shared" si="0"/>
        <v>-11</v>
      </c>
      <c r="H15" s="436">
        <f t="shared" si="1"/>
        <v>99.900972272236217</v>
      </c>
      <c r="I15" s="353"/>
      <c r="J15" s="8"/>
      <c r="K15" s="26"/>
      <c r="L15" s="8"/>
    </row>
    <row r="16" spans="1:12" ht="16.5">
      <c r="A16" s="675" t="s">
        <v>483</v>
      </c>
      <c r="B16" s="681" t="s">
        <v>497</v>
      </c>
      <c r="C16" s="416" t="s">
        <v>30</v>
      </c>
      <c r="D16" s="437">
        <v>665</v>
      </c>
      <c r="E16" s="437">
        <v>697</v>
      </c>
      <c r="F16" s="437">
        <v>864</v>
      </c>
      <c r="G16" s="437">
        <f t="shared" si="0"/>
        <v>199</v>
      </c>
      <c r="H16" s="436">
        <f t="shared" si="1"/>
        <v>129.9248120300752</v>
      </c>
      <c r="I16" s="353"/>
      <c r="J16" s="8"/>
      <c r="K16" s="26"/>
      <c r="L16" s="8"/>
    </row>
    <row r="17" spans="1:12" ht="16.5" customHeight="1">
      <c r="A17" s="675" t="s">
        <v>484</v>
      </c>
      <c r="B17" s="527" t="s">
        <v>498</v>
      </c>
      <c r="C17" s="416" t="s">
        <v>30</v>
      </c>
      <c r="D17" s="437">
        <v>5272</v>
      </c>
      <c r="E17" s="437">
        <v>5120</v>
      </c>
      <c r="F17" s="437">
        <v>5175</v>
      </c>
      <c r="G17" s="437">
        <f t="shared" si="0"/>
        <v>-97</v>
      </c>
      <c r="H17" s="436">
        <f t="shared" si="1"/>
        <v>98.160091047040979</v>
      </c>
      <c r="I17" s="353"/>
      <c r="J17" s="8"/>
      <c r="K17" s="26"/>
      <c r="L17" s="8"/>
    </row>
    <row r="18" spans="1:12" ht="33">
      <c r="A18" s="675" t="s">
        <v>485</v>
      </c>
      <c r="B18" s="527" t="s">
        <v>499</v>
      </c>
      <c r="C18" s="416" t="s">
        <v>30</v>
      </c>
      <c r="D18" s="437">
        <v>4800</v>
      </c>
      <c r="E18" s="437">
        <v>4895</v>
      </c>
      <c r="F18" s="437">
        <v>4654</v>
      </c>
      <c r="G18" s="437">
        <f t="shared" si="0"/>
        <v>-146</v>
      </c>
      <c r="H18" s="436">
        <f t="shared" si="1"/>
        <v>96.958333333333329</v>
      </c>
      <c r="I18" s="353"/>
      <c r="J18" s="8"/>
      <c r="K18" s="26"/>
      <c r="L18" s="8"/>
    </row>
    <row r="19" spans="1:12" ht="16.5">
      <c r="A19" s="675" t="s">
        <v>486</v>
      </c>
      <c r="B19" s="527" t="s">
        <v>57</v>
      </c>
      <c r="C19" s="416" t="s">
        <v>30</v>
      </c>
      <c r="D19" s="437">
        <v>7199</v>
      </c>
      <c r="E19" s="437">
        <v>7257</v>
      </c>
      <c r="F19" s="437">
        <v>7355</v>
      </c>
      <c r="G19" s="437">
        <f t="shared" si="0"/>
        <v>156</v>
      </c>
      <c r="H19" s="436">
        <f t="shared" si="1"/>
        <v>102.16696763439366</v>
      </c>
      <c r="I19" s="353"/>
      <c r="J19" s="8"/>
      <c r="K19" s="26"/>
      <c r="L19" s="8"/>
    </row>
    <row r="20" spans="1:12" ht="16.5">
      <c r="A20" s="675" t="s">
        <v>487</v>
      </c>
      <c r="B20" s="527" t="s">
        <v>500</v>
      </c>
      <c r="C20" s="416" t="s">
        <v>30</v>
      </c>
      <c r="D20" s="437">
        <v>6165</v>
      </c>
      <c r="E20" s="437">
        <v>6225</v>
      </c>
      <c r="F20" s="437">
        <v>6111</v>
      </c>
      <c r="G20" s="437">
        <f t="shared" si="0"/>
        <v>-54</v>
      </c>
      <c r="H20" s="436">
        <f t="shared" si="1"/>
        <v>99.12408759124088</v>
      </c>
      <c r="I20" s="353"/>
      <c r="J20" s="8"/>
      <c r="K20" s="26"/>
      <c r="L20" s="8"/>
    </row>
    <row r="21" spans="1:12" ht="16.5">
      <c r="A21" s="675" t="s">
        <v>488</v>
      </c>
      <c r="B21" s="527" t="s">
        <v>122</v>
      </c>
      <c r="C21" s="416" t="s">
        <v>30</v>
      </c>
      <c r="D21" s="437">
        <v>2407</v>
      </c>
      <c r="E21" s="437">
        <v>2539</v>
      </c>
      <c r="F21" s="437">
        <v>2353</v>
      </c>
      <c r="G21" s="437">
        <f t="shared" si="0"/>
        <v>-54</v>
      </c>
      <c r="H21" s="436">
        <f t="shared" si="1"/>
        <v>97.756543415039459</v>
      </c>
      <c r="I21" s="353"/>
      <c r="J21" s="8"/>
      <c r="K21" s="26"/>
      <c r="L21" s="8"/>
    </row>
    <row r="22" spans="1:12" s="11" customFormat="1" ht="19.5">
      <c r="A22" s="675" t="s">
        <v>489</v>
      </c>
      <c r="B22" s="684" t="s">
        <v>505</v>
      </c>
      <c r="C22" s="416" t="s">
        <v>30</v>
      </c>
      <c r="D22" s="439" t="s">
        <v>358</v>
      </c>
      <c r="E22" s="437">
        <v>17</v>
      </c>
      <c r="F22" s="439" t="s">
        <v>358</v>
      </c>
      <c r="G22" s="437"/>
      <c r="H22" s="436"/>
      <c r="I22" s="355"/>
      <c r="J22" s="8"/>
      <c r="K22" s="26"/>
      <c r="L22" s="8"/>
    </row>
    <row r="23" spans="1:12" s="11" customFormat="1" ht="33">
      <c r="A23" s="673" t="s">
        <v>62</v>
      </c>
      <c r="B23" s="682" t="s">
        <v>490</v>
      </c>
      <c r="C23" s="672" t="s">
        <v>30</v>
      </c>
      <c r="D23" s="670">
        <v>7229</v>
      </c>
      <c r="E23" s="670">
        <v>7229</v>
      </c>
      <c r="F23" s="670">
        <v>7229</v>
      </c>
      <c r="G23" s="670">
        <v>0</v>
      </c>
      <c r="H23" s="671">
        <v>100</v>
      </c>
      <c r="I23" s="355"/>
      <c r="J23" s="8"/>
      <c r="K23" s="26"/>
      <c r="L23" s="8"/>
    </row>
    <row r="24" spans="1:12" s="11" customFormat="1" ht="57" customHeight="1" thickBot="1">
      <c r="A24" s="676" t="s">
        <v>63</v>
      </c>
      <c r="B24" s="420" t="s">
        <v>506</v>
      </c>
      <c r="C24" s="658" t="s">
        <v>30</v>
      </c>
      <c r="D24" s="685">
        <f>D6+D23</f>
        <v>93440</v>
      </c>
      <c r="E24" s="685">
        <f t="shared" ref="E24:F24" si="2">E6+E23</f>
        <v>93503</v>
      </c>
      <c r="F24" s="685">
        <f t="shared" si="2"/>
        <v>91676</v>
      </c>
      <c r="G24" s="685">
        <f>F24-D24</f>
        <v>-1764</v>
      </c>
      <c r="H24" s="686">
        <f>F24/D24*100</f>
        <v>98.112157534246577</v>
      </c>
      <c r="I24" s="355"/>
      <c r="J24" s="8"/>
      <c r="K24" s="26"/>
      <c r="L24" s="8"/>
    </row>
    <row r="25" spans="1:12" s="11" customFormat="1" ht="21" customHeight="1">
      <c r="A25" s="781" t="s">
        <v>501</v>
      </c>
      <c r="B25" s="781"/>
      <c r="C25" s="781"/>
      <c r="D25" s="781"/>
      <c r="E25" s="781"/>
      <c r="F25" s="781"/>
      <c r="G25" s="781"/>
      <c r="H25" s="781"/>
      <c r="I25" s="355"/>
      <c r="J25" s="8"/>
      <c r="K25" s="26"/>
      <c r="L25" s="8"/>
    </row>
    <row r="26" spans="1:12" s="11" customFormat="1" ht="38.25" customHeight="1">
      <c r="A26" s="781" t="s">
        <v>502</v>
      </c>
      <c r="B26" s="781"/>
      <c r="C26" s="781"/>
      <c r="D26" s="781"/>
      <c r="E26" s="781"/>
      <c r="F26" s="781"/>
      <c r="G26" s="781"/>
      <c r="H26" s="781"/>
      <c r="I26" s="440"/>
      <c r="J26" s="8"/>
      <c r="K26" s="26"/>
      <c r="L26" s="8"/>
    </row>
    <row r="27" spans="1:12" s="11" customFormat="1" ht="0.75" customHeight="1" thickBot="1">
      <c r="B27" s="441"/>
      <c r="C27" s="441"/>
      <c r="D27" s="441"/>
      <c r="E27" s="441"/>
      <c r="F27" s="441"/>
      <c r="G27" s="441"/>
      <c r="H27" s="441"/>
      <c r="I27" s="442"/>
      <c r="J27" s="8"/>
      <c r="K27" s="26"/>
      <c r="L27" s="8"/>
    </row>
    <row r="28" spans="1:12" s="11" customFormat="1" ht="33.75" customHeight="1" thickBot="1">
      <c r="A28" s="721" t="s">
        <v>70</v>
      </c>
      <c r="B28" s="722"/>
      <c r="C28" s="738"/>
      <c r="D28" s="740" t="s">
        <v>421</v>
      </c>
      <c r="E28" s="740" t="s">
        <v>346</v>
      </c>
      <c r="F28" s="740" t="s">
        <v>422</v>
      </c>
      <c r="G28" s="742" t="s">
        <v>423</v>
      </c>
      <c r="H28" s="743"/>
      <c r="I28" s="442"/>
      <c r="J28" s="8"/>
      <c r="K28" s="63"/>
      <c r="L28" s="8"/>
    </row>
    <row r="29" spans="1:12" s="11" customFormat="1" ht="17.25" thickBot="1">
      <c r="A29" s="723"/>
      <c r="B29" s="724"/>
      <c r="C29" s="739"/>
      <c r="D29" s="741"/>
      <c r="E29" s="741"/>
      <c r="F29" s="741"/>
      <c r="G29" s="406" t="s">
        <v>133</v>
      </c>
      <c r="H29" s="407" t="s">
        <v>31</v>
      </c>
      <c r="I29" s="442"/>
      <c r="J29" s="8"/>
      <c r="K29" s="63"/>
      <c r="L29" s="8"/>
    </row>
    <row r="30" spans="1:12" ht="19.5" customHeight="1">
      <c r="A30" s="776" t="s">
        <v>180</v>
      </c>
      <c r="B30" s="777"/>
      <c r="C30" s="659" t="s">
        <v>30</v>
      </c>
      <c r="D30" s="456">
        <f>D31+D32</f>
        <v>39039</v>
      </c>
      <c r="E30" s="456">
        <v>39065</v>
      </c>
      <c r="F30" s="456">
        <f>F31+F32</f>
        <v>39490</v>
      </c>
      <c r="G30" s="398">
        <f>F30-D30</f>
        <v>451</v>
      </c>
      <c r="H30" s="422">
        <f>F30/D30*100</f>
        <v>101.15525500140885</v>
      </c>
      <c r="I30" s="303"/>
      <c r="K30" s="4"/>
    </row>
    <row r="31" spans="1:12" ht="16.5">
      <c r="A31" s="756" t="s">
        <v>186</v>
      </c>
      <c r="B31" s="757"/>
      <c r="C31" s="660" t="s">
        <v>30</v>
      </c>
      <c r="D31" s="432">
        <v>21798</v>
      </c>
      <c r="E31" s="432">
        <v>21770</v>
      </c>
      <c r="F31" s="432">
        <v>21932</v>
      </c>
      <c r="G31" s="398">
        <f t="shared" ref="G31:G40" si="3">F31-D31</f>
        <v>134</v>
      </c>
      <c r="H31" s="422">
        <f t="shared" ref="H31:H40" si="4">F31/D31*100</f>
        <v>100.61473529681622</v>
      </c>
      <c r="I31" s="303"/>
      <c r="K31" s="4"/>
    </row>
    <row r="32" spans="1:12" ht="16.5">
      <c r="A32" s="756" t="s">
        <v>187</v>
      </c>
      <c r="B32" s="757"/>
      <c r="C32" s="660" t="s">
        <v>30</v>
      </c>
      <c r="D32" s="432">
        <v>17241</v>
      </c>
      <c r="E32" s="432">
        <v>17295</v>
      </c>
      <c r="F32" s="432">
        <v>17558</v>
      </c>
      <c r="G32" s="398">
        <f>F32-D32</f>
        <v>317</v>
      </c>
      <c r="H32" s="422">
        <f>F32/D32*100</f>
        <v>101.8386404500899</v>
      </c>
      <c r="I32" s="303"/>
      <c r="K32" s="4"/>
    </row>
    <row r="33" spans="1:11" ht="16.5">
      <c r="A33" s="778" t="s">
        <v>357</v>
      </c>
      <c r="B33" s="779"/>
      <c r="C33" s="660"/>
      <c r="D33" s="432"/>
      <c r="E33" s="432"/>
      <c r="F33" s="432"/>
      <c r="G33" s="398"/>
      <c r="H33" s="422"/>
      <c r="I33" s="303"/>
      <c r="K33" s="4"/>
    </row>
    <row r="34" spans="1:11" ht="16.5">
      <c r="A34" s="778" t="s">
        <v>173</v>
      </c>
      <c r="B34" s="779"/>
      <c r="C34" s="660" t="s">
        <v>30</v>
      </c>
      <c r="D34" s="432">
        <f>D35+D36</f>
        <v>34427</v>
      </c>
      <c r="E34" s="432">
        <v>34353</v>
      </c>
      <c r="F34" s="432">
        <f>F35+F36</f>
        <v>34787</v>
      </c>
      <c r="G34" s="398">
        <f t="shared" si="3"/>
        <v>360</v>
      </c>
      <c r="H34" s="422">
        <f t="shared" si="4"/>
        <v>101.04569088215645</v>
      </c>
      <c r="I34" s="303"/>
      <c r="K34" s="4"/>
    </row>
    <row r="35" spans="1:11" ht="16.5">
      <c r="A35" s="756" t="s">
        <v>186</v>
      </c>
      <c r="B35" s="757"/>
      <c r="C35" s="660" t="s">
        <v>30</v>
      </c>
      <c r="D35" s="432">
        <v>21512</v>
      </c>
      <c r="E35" s="432">
        <v>21463</v>
      </c>
      <c r="F35" s="432">
        <v>21623</v>
      </c>
      <c r="G35" s="398">
        <f t="shared" si="3"/>
        <v>111</v>
      </c>
      <c r="H35" s="422">
        <f t="shared" si="4"/>
        <v>100.51599107474898</v>
      </c>
      <c r="I35" s="303"/>
      <c r="K35" s="4"/>
    </row>
    <row r="36" spans="1:11" ht="16.5">
      <c r="A36" s="756" t="s">
        <v>187</v>
      </c>
      <c r="B36" s="757"/>
      <c r="C36" s="660" t="s">
        <v>30</v>
      </c>
      <c r="D36" s="432">
        <v>12915</v>
      </c>
      <c r="E36" s="432">
        <v>12890</v>
      </c>
      <c r="F36" s="432">
        <v>13164</v>
      </c>
      <c r="G36" s="398">
        <f>F36-D36</f>
        <v>249</v>
      </c>
      <c r="H36" s="422">
        <f t="shared" si="4"/>
        <v>101.92799070847852</v>
      </c>
      <c r="I36" s="303"/>
      <c r="K36" s="4"/>
    </row>
    <row r="37" spans="1:11" ht="16.5">
      <c r="A37" s="774" t="s">
        <v>172</v>
      </c>
      <c r="B37" s="775"/>
      <c r="C37" s="660" t="s">
        <v>30</v>
      </c>
      <c r="D37" s="432">
        <f>D38+D39</f>
        <v>1752</v>
      </c>
      <c r="E37" s="432">
        <v>1809</v>
      </c>
      <c r="F37" s="432">
        <f>F38+F39</f>
        <v>1872</v>
      </c>
      <c r="G37" s="398">
        <f t="shared" si="3"/>
        <v>120</v>
      </c>
      <c r="H37" s="422">
        <f t="shared" si="4"/>
        <v>106.84931506849315</v>
      </c>
      <c r="I37" s="303"/>
      <c r="K37" s="4"/>
    </row>
    <row r="38" spans="1:11" ht="16.5">
      <c r="A38" s="756" t="s">
        <v>186</v>
      </c>
      <c r="B38" s="757"/>
      <c r="C38" s="660" t="s">
        <v>30</v>
      </c>
      <c r="D38" s="432">
        <v>281</v>
      </c>
      <c r="E38" s="432">
        <v>302</v>
      </c>
      <c r="F38" s="432">
        <v>304</v>
      </c>
      <c r="G38" s="398">
        <f t="shared" si="3"/>
        <v>23</v>
      </c>
      <c r="H38" s="422">
        <f t="shared" si="4"/>
        <v>108.18505338078293</v>
      </c>
      <c r="I38" s="303"/>
      <c r="K38" s="4"/>
    </row>
    <row r="39" spans="1:11" ht="16.5">
      <c r="A39" s="756" t="s">
        <v>187</v>
      </c>
      <c r="B39" s="757"/>
      <c r="C39" s="660" t="s">
        <v>30</v>
      </c>
      <c r="D39" s="432">
        <v>1471</v>
      </c>
      <c r="E39" s="432">
        <v>1507</v>
      </c>
      <c r="F39" s="432">
        <v>1568</v>
      </c>
      <c r="G39" s="398">
        <f t="shared" si="3"/>
        <v>97</v>
      </c>
      <c r="H39" s="422">
        <f t="shared" si="4"/>
        <v>106.59415363698163</v>
      </c>
      <c r="I39" s="303"/>
      <c r="K39" s="4"/>
    </row>
    <row r="40" spans="1:11" ht="33.75" customHeight="1" thickBot="1">
      <c r="A40" s="747" t="s">
        <v>460</v>
      </c>
      <c r="B40" s="748"/>
      <c r="C40" s="661" t="s">
        <v>30</v>
      </c>
      <c r="D40" s="433">
        <f>D30-D34-D37</f>
        <v>2860</v>
      </c>
      <c r="E40" s="433">
        <f>E30-E34-E37</f>
        <v>2903</v>
      </c>
      <c r="F40" s="433">
        <f>F30-F34-F37</f>
        <v>2831</v>
      </c>
      <c r="G40" s="346">
        <f t="shared" si="3"/>
        <v>-29</v>
      </c>
      <c r="H40" s="430">
        <f t="shared" si="4"/>
        <v>98.986013986013987</v>
      </c>
      <c r="I40" s="304"/>
      <c r="K40" s="4"/>
    </row>
    <row r="42" spans="1:11" ht="18" customHeight="1">
      <c r="A42" s="749" t="s">
        <v>188</v>
      </c>
      <c r="B42" s="749"/>
      <c r="C42" s="749"/>
      <c r="D42" s="749"/>
      <c r="E42" s="749"/>
      <c r="F42" s="749"/>
      <c r="G42" s="749"/>
      <c r="H42" s="749"/>
      <c r="I42" s="749"/>
    </row>
    <row r="43" spans="1:11" ht="13.5" customHeight="1" thickBot="1">
      <c r="B43" s="405"/>
      <c r="C43" s="405"/>
      <c r="D43" s="405"/>
      <c r="E43" s="405"/>
      <c r="F43" s="405"/>
      <c r="G43" s="405"/>
      <c r="H43" s="405"/>
      <c r="I43" s="405"/>
    </row>
    <row r="44" spans="1:11" ht="27.75" customHeight="1" thickBot="1">
      <c r="A44" s="750" t="s">
        <v>70</v>
      </c>
      <c r="B44" s="751"/>
      <c r="C44" s="758" t="s">
        <v>123</v>
      </c>
      <c r="D44" s="760" t="s">
        <v>418</v>
      </c>
      <c r="E44" s="760" t="s">
        <v>347</v>
      </c>
      <c r="F44" s="760" t="s">
        <v>419</v>
      </c>
      <c r="G44" s="762" t="s">
        <v>420</v>
      </c>
      <c r="H44" s="763"/>
      <c r="I44" s="405"/>
      <c r="K44" s="120"/>
    </row>
    <row r="45" spans="1:11" ht="17.25" thickBot="1">
      <c r="A45" s="752"/>
      <c r="B45" s="753"/>
      <c r="C45" s="759"/>
      <c r="D45" s="761"/>
      <c r="E45" s="761"/>
      <c r="F45" s="761"/>
      <c r="G45" s="406" t="s">
        <v>133</v>
      </c>
      <c r="H45" s="407" t="s">
        <v>31</v>
      </c>
      <c r="I45" s="408"/>
      <c r="K45" s="120"/>
    </row>
    <row r="46" spans="1:11" s="27" customFormat="1" ht="16.5">
      <c r="A46" s="754" t="s">
        <v>464</v>
      </c>
      <c r="B46" s="755"/>
      <c r="C46" s="662" t="s">
        <v>30</v>
      </c>
      <c r="D46" s="397">
        <f>D47+D49+D50+D51+D52+D56</f>
        <v>14620</v>
      </c>
      <c r="E46" s="397">
        <f>E47+E49+E50+E51+E52+E56</f>
        <v>14699</v>
      </c>
      <c r="F46" s="397">
        <f>F47+F49+F50+F51+F52+F56</f>
        <v>14791</v>
      </c>
      <c r="G46" s="397">
        <f>F46-D46</f>
        <v>171</v>
      </c>
      <c r="H46" s="421">
        <f>F46/D46*100</f>
        <v>101.16963064295486</v>
      </c>
      <c r="I46" s="64"/>
      <c r="J46" s="350"/>
      <c r="K46" s="350"/>
    </row>
    <row r="47" spans="1:11" s="27" customFormat="1" ht="33" customHeight="1">
      <c r="A47" s="756" t="s">
        <v>465</v>
      </c>
      <c r="B47" s="757"/>
      <c r="C47" s="659" t="s">
        <v>30</v>
      </c>
      <c r="D47" s="398">
        <v>1047</v>
      </c>
      <c r="E47" s="398">
        <v>1057</v>
      </c>
      <c r="F47" s="398">
        <v>1028</v>
      </c>
      <c r="G47" s="398">
        <f>F47-D47</f>
        <v>-19</v>
      </c>
      <c r="H47" s="422">
        <f>F47/D47*100</f>
        <v>98.185291308500481</v>
      </c>
      <c r="I47" s="64"/>
      <c r="J47" s="350"/>
      <c r="K47" s="350"/>
    </row>
    <row r="48" spans="1:11" s="7" customFormat="1" ht="16.5">
      <c r="A48" s="756" t="s">
        <v>466</v>
      </c>
      <c r="B48" s="757"/>
      <c r="C48" s="663"/>
      <c r="D48" s="409"/>
      <c r="E48" s="399"/>
      <c r="F48" s="399"/>
      <c r="G48" s="347"/>
      <c r="H48" s="410"/>
      <c r="I48" s="65"/>
      <c r="J48" s="28"/>
      <c r="K48" s="28"/>
    </row>
    <row r="49" spans="1:11" ht="16.5">
      <c r="A49" s="764" t="s">
        <v>467</v>
      </c>
      <c r="B49" s="765"/>
      <c r="C49" s="664" t="s">
        <v>30</v>
      </c>
      <c r="D49" s="400">
        <v>422</v>
      </c>
      <c r="E49" s="400">
        <v>418</v>
      </c>
      <c r="F49" s="400">
        <v>410</v>
      </c>
      <c r="G49" s="400">
        <f t="shared" ref="G49:G59" si="5">F49-D49</f>
        <v>-12</v>
      </c>
      <c r="H49" s="423">
        <f t="shared" ref="H49:H59" si="6">F49/D49*100</f>
        <v>97.156398104265406</v>
      </c>
      <c r="I49" s="66"/>
      <c r="J49" s="29"/>
      <c r="K49" s="29"/>
    </row>
    <row r="50" spans="1:11" ht="16.5">
      <c r="A50" s="766" t="s">
        <v>468</v>
      </c>
      <c r="B50" s="767"/>
      <c r="C50" s="664" t="s">
        <v>30</v>
      </c>
      <c r="D50" s="400">
        <v>377</v>
      </c>
      <c r="E50" s="400">
        <v>386</v>
      </c>
      <c r="F50" s="400">
        <v>379</v>
      </c>
      <c r="G50" s="400">
        <f t="shared" si="5"/>
        <v>2</v>
      </c>
      <c r="H50" s="423">
        <f t="shared" si="6"/>
        <v>100.53050397877985</v>
      </c>
      <c r="I50" s="66"/>
      <c r="J50" s="29"/>
      <c r="K50" s="29"/>
    </row>
    <row r="51" spans="1:11" ht="16.5">
      <c r="A51" s="768" t="s">
        <v>469</v>
      </c>
      <c r="B51" s="769"/>
      <c r="C51" s="665" t="s">
        <v>30</v>
      </c>
      <c r="D51" s="401">
        <v>6419</v>
      </c>
      <c r="E51" s="401">
        <v>6463</v>
      </c>
      <c r="F51" s="401">
        <v>6631</v>
      </c>
      <c r="G51" s="400">
        <f t="shared" si="5"/>
        <v>212</v>
      </c>
      <c r="H51" s="423">
        <f t="shared" si="6"/>
        <v>103.30269512385107</v>
      </c>
      <c r="I51" s="66"/>
      <c r="J51" s="29"/>
      <c r="K51" s="29"/>
    </row>
    <row r="52" spans="1:11" ht="16.5">
      <c r="A52" s="768" t="s">
        <v>470</v>
      </c>
      <c r="B52" s="769"/>
      <c r="C52" s="665" t="s">
        <v>30</v>
      </c>
      <c r="D52" s="401">
        <v>5077</v>
      </c>
      <c r="E52" s="401">
        <f>E53+E54+E55</f>
        <v>5074</v>
      </c>
      <c r="F52" s="401">
        <f>F53+F54+F55</f>
        <v>5034</v>
      </c>
      <c r="G52" s="400">
        <f t="shared" si="5"/>
        <v>-43</v>
      </c>
      <c r="H52" s="423">
        <f t="shared" si="6"/>
        <v>99.153043135710064</v>
      </c>
      <c r="I52" s="66"/>
      <c r="J52" s="29"/>
      <c r="K52" s="29"/>
    </row>
    <row r="53" spans="1:11" ht="15.75">
      <c r="A53" s="782" t="s">
        <v>472</v>
      </c>
      <c r="B53" s="783"/>
      <c r="C53" s="666" t="s">
        <v>30</v>
      </c>
      <c r="D53" s="402">
        <v>267</v>
      </c>
      <c r="E53" s="402">
        <v>266</v>
      </c>
      <c r="F53" s="402">
        <v>14</v>
      </c>
      <c r="G53" s="402">
        <f t="shared" si="5"/>
        <v>-253</v>
      </c>
      <c r="H53" s="424">
        <f t="shared" si="6"/>
        <v>5.2434456928838955</v>
      </c>
      <c r="I53" s="66"/>
      <c r="J53" s="29"/>
      <c r="K53" s="29"/>
    </row>
    <row r="54" spans="1:11" ht="15.75">
      <c r="A54" s="782" t="s">
        <v>473</v>
      </c>
      <c r="B54" s="783"/>
      <c r="C54" s="666" t="s">
        <v>30</v>
      </c>
      <c r="D54" s="402">
        <v>4556</v>
      </c>
      <c r="E54" s="402">
        <v>4561</v>
      </c>
      <c r="F54" s="402">
        <v>4762</v>
      </c>
      <c r="G54" s="402">
        <f t="shared" si="5"/>
        <v>206</v>
      </c>
      <c r="H54" s="424">
        <f t="shared" si="6"/>
        <v>104.52151009657595</v>
      </c>
      <c r="I54" s="66"/>
      <c r="J54" s="30"/>
      <c r="K54" s="29"/>
    </row>
    <row r="55" spans="1:11" ht="15.75">
      <c r="A55" s="782" t="s">
        <v>474</v>
      </c>
      <c r="B55" s="783"/>
      <c r="C55" s="666" t="s">
        <v>30</v>
      </c>
      <c r="D55" s="402">
        <v>254</v>
      </c>
      <c r="E55" s="402">
        <v>247</v>
      </c>
      <c r="F55" s="402">
        <v>258</v>
      </c>
      <c r="G55" s="402">
        <f t="shared" si="5"/>
        <v>4</v>
      </c>
      <c r="H55" s="424">
        <f t="shared" si="6"/>
        <v>101.5748031496063</v>
      </c>
      <c r="I55" s="66"/>
      <c r="J55" s="30"/>
      <c r="K55" s="29"/>
    </row>
    <row r="56" spans="1:11" ht="16.5">
      <c r="A56" s="756" t="s">
        <v>471</v>
      </c>
      <c r="B56" s="757"/>
      <c r="C56" s="667" t="s">
        <v>30</v>
      </c>
      <c r="D56" s="398">
        <v>1278</v>
      </c>
      <c r="E56" s="398">
        <v>1301</v>
      </c>
      <c r="F56" s="398">
        <f>42+17+17+115+37+215+68+13+553+44+23+15+16+4+87+20+23</f>
        <v>1309</v>
      </c>
      <c r="G56" s="398">
        <f t="shared" si="5"/>
        <v>31</v>
      </c>
      <c r="H56" s="425">
        <f t="shared" si="6"/>
        <v>102.42566510172144</v>
      </c>
      <c r="I56" s="66"/>
      <c r="J56" s="30"/>
      <c r="K56" s="29"/>
    </row>
    <row r="57" spans="1:11" ht="41.25" customHeight="1">
      <c r="A57" s="774" t="s">
        <v>462</v>
      </c>
      <c r="B57" s="775"/>
      <c r="C57" s="668" t="s">
        <v>30</v>
      </c>
      <c r="D57" s="403">
        <v>1374</v>
      </c>
      <c r="E57" s="403">
        <v>1369</v>
      </c>
      <c r="F57" s="403">
        <v>986</v>
      </c>
      <c r="G57" s="426">
        <f t="shared" si="5"/>
        <v>-388</v>
      </c>
      <c r="H57" s="427">
        <f t="shared" si="6"/>
        <v>71.761280931586612</v>
      </c>
      <c r="I57" s="67"/>
      <c r="J57" s="30"/>
      <c r="K57" s="30"/>
    </row>
    <row r="58" spans="1:11" ht="40.5" customHeight="1">
      <c r="A58" s="774" t="s">
        <v>461</v>
      </c>
      <c r="B58" s="775"/>
      <c r="C58" s="668" t="s">
        <v>30</v>
      </c>
      <c r="D58" s="403">
        <v>2302</v>
      </c>
      <c r="E58" s="403">
        <v>2939</v>
      </c>
      <c r="F58" s="403">
        <v>1606</v>
      </c>
      <c r="G58" s="426">
        <f t="shared" si="5"/>
        <v>-696</v>
      </c>
      <c r="H58" s="427">
        <f t="shared" si="6"/>
        <v>69.765421372719373</v>
      </c>
      <c r="I58" s="67"/>
      <c r="K58" s="30"/>
    </row>
    <row r="59" spans="1:11" ht="21" customHeight="1" thickBot="1">
      <c r="A59" s="744" t="s">
        <v>463</v>
      </c>
      <c r="B59" s="745"/>
      <c r="C59" s="669" t="s">
        <v>30</v>
      </c>
      <c r="D59" s="404">
        <f>D58+D57+D46</f>
        <v>18296</v>
      </c>
      <c r="E59" s="404">
        <f>E58+E57+E46</f>
        <v>19007</v>
      </c>
      <c r="F59" s="404">
        <f>F58+F57+F46</f>
        <v>17383</v>
      </c>
      <c r="G59" s="428">
        <f t="shared" si="5"/>
        <v>-913</v>
      </c>
      <c r="H59" s="429">
        <f t="shared" si="6"/>
        <v>95.009838216003502</v>
      </c>
      <c r="I59" s="67"/>
      <c r="K59" s="30"/>
    </row>
    <row r="60" spans="1:11" ht="37.5" customHeight="1">
      <c r="A60" s="746" t="s">
        <v>448</v>
      </c>
      <c r="B60" s="746"/>
      <c r="C60" s="746"/>
      <c r="D60" s="746"/>
      <c r="E60" s="746"/>
      <c r="F60" s="746"/>
      <c r="G60" s="746"/>
      <c r="H60" s="746"/>
      <c r="I60" s="58"/>
    </row>
    <row r="70" spans="2:9">
      <c r="B70" s="11"/>
      <c r="C70" s="11"/>
      <c r="D70" s="11"/>
      <c r="E70" s="11"/>
      <c r="F70" s="11"/>
      <c r="G70" s="11"/>
      <c r="H70" s="11"/>
      <c r="I70" s="11"/>
    </row>
  </sheetData>
  <mergeCells count="50">
    <mergeCell ref="A58:B58"/>
    <mergeCell ref="A35:B35"/>
    <mergeCell ref="A36:B36"/>
    <mergeCell ref="A37:B37"/>
    <mergeCell ref="A38:B38"/>
    <mergeCell ref="A39:B39"/>
    <mergeCell ref="A51:B51"/>
    <mergeCell ref="A1:I1"/>
    <mergeCell ref="A56:B56"/>
    <mergeCell ref="A57:B57"/>
    <mergeCell ref="A30:B30"/>
    <mergeCell ref="A31:B31"/>
    <mergeCell ref="A32:B32"/>
    <mergeCell ref="A33:B33"/>
    <mergeCell ref="A34:B34"/>
    <mergeCell ref="D2:H2"/>
    <mergeCell ref="A26:H26"/>
    <mergeCell ref="A25:H25"/>
    <mergeCell ref="F3:F5"/>
    <mergeCell ref="A53:B53"/>
    <mergeCell ref="A54:B54"/>
    <mergeCell ref="A55:B55"/>
    <mergeCell ref="A59:B59"/>
    <mergeCell ref="A60:H60"/>
    <mergeCell ref="A40:B40"/>
    <mergeCell ref="A42:I42"/>
    <mergeCell ref="A44:B45"/>
    <mergeCell ref="A46:B46"/>
    <mergeCell ref="A47:B47"/>
    <mergeCell ref="C44:C45"/>
    <mergeCell ref="D44:D45"/>
    <mergeCell ref="E44:E45"/>
    <mergeCell ref="F44:F45"/>
    <mergeCell ref="G44:H44"/>
    <mergeCell ref="A48:B48"/>
    <mergeCell ref="A49:B49"/>
    <mergeCell ref="A50:B50"/>
    <mergeCell ref="A52:B52"/>
    <mergeCell ref="G3:H4"/>
    <mergeCell ref="C28:C29"/>
    <mergeCell ref="D28:D29"/>
    <mergeCell ref="E28:E29"/>
    <mergeCell ref="F28:F29"/>
    <mergeCell ref="G28:H28"/>
    <mergeCell ref="A28:B29"/>
    <mergeCell ref="B3:B5"/>
    <mergeCell ref="C3:C5"/>
    <mergeCell ref="D3:D5"/>
    <mergeCell ref="E3:E5"/>
    <mergeCell ref="A3:A5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27"/>
  <sheetViews>
    <sheetView topLeftCell="A9" workbookViewId="0">
      <selection activeCell="F58" sqref="F58"/>
    </sheetView>
  </sheetViews>
  <sheetFormatPr defaultRowHeight="12.75"/>
  <cols>
    <col min="1" max="1" width="47.85546875" style="2" customWidth="1"/>
    <col min="2" max="2" width="8" style="2" customWidth="1"/>
    <col min="3" max="4" width="12.5703125" style="2" customWidth="1"/>
    <col min="5" max="5" width="11.85546875" style="2" customWidth="1"/>
    <col min="6" max="6" width="11.570312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784" t="s">
        <v>43</v>
      </c>
      <c r="B1" s="784"/>
      <c r="C1" s="784"/>
      <c r="D1" s="784"/>
      <c r="E1" s="784"/>
      <c r="F1" s="784"/>
      <c r="G1" s="784"/>
      <c r="H1" s="784"/>
    </row>
    <row r="2" spans="1:13" ht="19.5" thickBot="1">
      <c r="A2" s="444"/>
      <c r="B2" s="444"/>
      <c r="C2" s="444"/>
      <c r="D2" s="444"/>
      <c r="E2" s="444"/>
      <c r="F2" s="444"/>
      <c r="H2" s="10"/>
    </row>
    <row r="3" spans="1:13" ht="51.75" thickBot="1">
      <c r="A3" s="716" t="s">
        <v>70</v>
      </c>
      <c r="B3" s="718" t="s">
        <v>41</v>
      </c>
      <c r="C3" s="786" t="s">
        <v>66</v>
      </c>
      <c r="D3" s="787"/>
      <c r="E3" s="787"/>
      <c r="F3" s="788"/>
      <c r="G3" s="124" t="s">
        <v>160</v>
      </c>
      <c r="H3" s="457" t="s">
        <v>60</v>
      </c>
      <c r="M3" s="31"/>
    </row>
    <row r="4" spans="1:13" ht="54.75" customHeight="1" thickBot="1">
      <c r="A4" s="717"/>
      <c r="B4" s="785"/>
      <c r="C4" s="453" t="s">
        <v>425</v>
      </c>
      <c r="D4" s="453" t="s">
        <v>354</v>
      </c>
      <c r="E4" s="453" t="s">
        <v>426</v>
      </c>
      <c r="F4" s="458" t="s">
        <v>427</v>
      </c>
      <c r="G4" s="459" t="s">
        <v>426</v>
      </c>
      <c r="H4" s="453" t="s">
        <v>426</v>
      </c>
      <c r="M4" s="32"/>
    </row>
    <row r="5" spans="1:13" ht="36.75" customHeight="1">
      <c r="A5" s="445" t="s">
        <v>177</v>
      </c>
      <c r="B5" s="446" t="s">
        <v>30</v>
      </c>
      <c r="C5" s="431">
        <v>1447</v>
      </c>
      <c r="D5" s="431">
        <v>1532</v>
      </c>
      <c r="E5" s="431">
        <v>1688</v>
      </c>
      <c r="F5" s="396">
        <f>E5-C5</f>
        <v>241</v>
      </c>
      <c r="G5" s="411">
        <v>390</v>
      </c>
      <c r="H5" s="411">
        <v>22800</v>
      </c>
      <c r="M5" s="32"/>
    </row>
    <row r="6" spans="1:13" ht="20.25" customHeight="1" thickBot="1">
      <c r="A6" s="447" t="s">
        <v>34</v>
      </c>
      <c r="B6" s="448" t="s">
        <v>30</v>
      </c>
      <c r="C6" s="461">
        <v>1052</v>
      </c>
      <c r="D6" s="454">
        <v>1255</v>
      </c>
      <c r="E6" s="461">
        <v>923</v>
      </c>
      <c r="F6" s="126">
        <f>E6-C6</f>
        <v>-129</v>
      </c>
      <c r="G6" s="126">
        <v>340</v>
      </c>
      <c r="H6" s="412">
        <v>17800</v>
      </c>
      <c r="M6" s="32"/>
    </row>
    <row r="7" spans="1:13" ht="35.25" customHeight="1" thickBot="1">
      <c r="A7" s="449" t="s">
        <v>42</v>
      </c>
      <c r="B7" s="450" t="s">
        <v>31</v>
      </c>
      <c r="C7" s="455">
        <v>0.9</v>
      </c>
      <c r="D7" s="455">
        <v>1</v>
      </c>
      <c r="E7" s="455">
        <v>0.7</v>
      </c>
      <c r="F7" s="460">
        <f>E7-C7</f>
        <v>-0.20000000000000007</v>
      </c>
      <c r="G7" s="531">
        <v>1.9</v>
      </c>
      <c r="H7" s="639">
        <v>1.2</v>
      </c>
      <c r="M7" s="32"/>
    </row>
    <row r="8" spans="1:13" ht="54.75" customHeight="1" thickBot="1">
      <c r="A8" s="451" t="s">
        <v>53</v>
      </c>
      <c r="B8" s="450" t="s">
        <v>35</v>
      </c>
      <c r="C8" s="456">
        <v>2993</v>
      </c>
      <c r="D8" s="456">
        <v>2881</v>
      </c>
      <c r="E8" s="456">
        <v>2448</v>
      </c>
      <c r="F8" s="126">
        <f>E8-C8</f>
        <v>-545</v>
      </c>
      <c r="G8" s="644">
        <v>476</v>
      </c>
      <c r="H8" s="127">
        <v>40000</v>
      </c>
      <c r="M8" s="32"/>
    </row>
    <row r="9" spans="1:13" ht="43.5" customHeight="1" thickBot="1">
      <c r="A9" s="452" t="s">
        <v>50</v>
      </c>
      <c r="B9" s="450" t="s">
        <v>30</v>
      </c>
      <c r="C9" s="455">
        <v>0.5</v>
      </c>
      <c r="D9" s="455">
        <v>0.5</v>
      </c>
      <c r="E9" s="455">
        <v>0.7</v>
      </c>
      <c r="F9" s="460">
        <f>E9-C9</f>
        <v>0.19999999999999996</v>
      </c>
      <c r="G9" s="531">
        <v>1.1000000000000001</v>
      </c>
      <c r="H9" s="306">
        <v>0.56999999999999995</v>
      </c>
    </row>
    <row r="10" spans="1:13" ht="33" hidden="1">
      <c r="A10" s="44" t="s">
        <v>182</v>
      </c>
      <c r="B10" s="45"/>
      <c r="C10" s="46"/>
      <c r="D10" s="46"/>
      <c r="E10" s="47"/>
      <c r="F10" s="76"/>
      <c r="G10" s="75"/>
      <c r="H10" s="48"/>
    </row>
    <row r="11" spans="1:13" ht="21" hidden="1" customHeight="1">
      <c r="A11" s="49" t="s">
        <v>183</v>
      </c>
      <c r="B11" s="50" t="s">
        <v>31</v>
      </c>
      <c r="C11" s="51">
        <v>21.5</v>
      </c>
      <c r="D11" s="51">
        <v>23.8</v>
      </c>
      <c r="E11" s="42">
        <v>29.4</v>
      </c>
      <c r="F11" s="51">
        <f>E11-C11</f>
        <v>7.8999999999999986</v>
      </c>
      <c r="G11" s="77"/>
      <c r="H11" s="52"/>
    </row>
    <row r="12" spans="1:13" ht="21" hidden="1" customHeight="1">
      <c r="A12" s="49" t="s">
        <v>184</v>
      </c>
      <c r="B12" s="50" t="s">
        <v>31</v>
      </c>
      <c r="C12" s="51">
        <v>69.2</v>
      </c>
      <c r="D12" s="51">
        <v>68.8</v>
      </c>
      <c r="E12" s="42">
        <v>64.7</v>
      </c>
      <c r="F12" s="51">
        <f>E12-C12</f>
        <v>-4.5</v>
      </c>
      <c r="G12" s="77"/>
      <c r="H12" s="52"/>
    </row>
    <row r="13" spans="1:13" ht="19.5" hidden="1" customHeight="1" thickBot="1">
      <c r="A13" s="53" t="s">
        <v>185</v>
      </c>
      <c r="B13" s="54" t="s">
        <v>31</v>
      </c>
      <c r="C13" s="43">
        <v>9.3000000000000007</v>
      </c>
      <c r="D13" s="43">
        <v>7.4</v>
      </c>
      <c r="E13" s="55">
        <v>5.9</v>
      </c>
      <c r="F13" s="43">
        <f>E13-C13</f>
        <v>-3.4000000000000004</v>
      </c>
      <c r="G13" s="78"/>
      <c r="H13" s="56"/>
    </row>
    <row r="14" spans="1:13" s="4" customFormat="1" ht="40.5" customHeight="1">
      <c r="A14" s="443"/>
      <c r="B14" s="125"/>
      <c r="C14" s="125"/>
      <c r="D14" s="125"/>
      <c r="E14" s="125"/>
      <c r="F14" s="125"/>
      <c r="G14" s="125"/>
      <c r="H14" s="125"/>
      <c r="I14" s="125"/>
    </row>
    <row r="15" spans="1:13" s="4" customFormat="1" ht="19.5" customHeight="1">
      <c r="A15" s="5"/>
      <c r="B15" s="462"/>
      <c r="C15" s="463"/>
      <c r="D15" s="463"/>
      <c r="E15" s="395"/>
    </row>
    <row r="16" spans="1:13" s="4" customFormat="1" ht="19.5" customHeight="1">
      <c r="A16" s="5"/>
      <c r="B16" s="462"/>
      <c r="C16" s="463"/>
      <c r="D16" s="463"/>
      <c r="E16" s="395"/>
    </row>
    <row r="17" spans="1:18" s="4" customFormat="1" ht="21.75" customHeight="1">
      <c r="A17" s="5"/>
      <c r="B17" s="462"/>
      <c r="C17" s="463"/>
      <c r="D17" s="463"/>
      <c r="E17" s="395"/>
    </row>
    <row r="18" spans="1:18" s="4" customFormat="1" ht="19.5" customHeight="1">
      <c r="A18" s="5"/>
      <c r="B18" s="462"/>
      <c r="C18" s="463"/>
      <c r="D18" s="463"/>
      <c r="E18" s="395"/>
    </row>
    <row r="19" spans="1:18" s="4" customFormat="1" ht="19.5" customHeight="1">
      <c r="A19" s="5"/>
      <c r="B19" s="462"/>
      <c r="C19" s="463"/>
      <c r="D19" s="463"/>
      <c r="E19" s="395"/>
    </row>
    <row r="20" spans="1:18" s="4" customFormat="1" ht="19.5" customHeight="1">
      <c r="A20" s="5"/>
      <c r="B20" s="462"/>
      <c r="C20" s="463"/>
      <c r="D20" s="463"/>
      <c r="E20" s="395"/>
    </row>
    <row r="21" spans="1:18" s="4" customFormat="1" ht="19.5" customHeight="1">
      <c r="A21" s="5"/>
      <c r="B21" s="462"/>
      <c r="C21" s="463"/>
      <c r="D21" s="463"/>
      <c r="E21" s="395"/>
      <c r="P21" s="22"/>
      <c r="Q21" s="62"/>
      <c r="R21" s="62"/>
    </row>
    <row r="22" spans="1:18" s="4" customFormat="1" ht="19.5" customHeight="1">
      <c r="A22" s="5"/>
      <c r="B22" s="462"/>
      <c r="C22" s="463"/>
      <c r="D22" s="463"/>
      <c r="E22" s="395"/>
      <c r="P22" s="22"/>
      <c r="Q22" s="62"/>
      <c r="R22" s="62"/>
    </row>
    <row r="23" spans="1:18" ht="15.75">
      <c r="P23" s="22"/>
      <c r="Q23" s="62"/>
      <c r="R23" s="62"/>
    </row>
    <row r="24" spans="1:18" ht="15.75">
      <c r="P24" s="22"/>
      <c r="Q24" s="62"/>
      <c r="R24" s="62"/>
    </row>
    <row r="25" spans="1:18" ht="15.75">
      <c r="P25" s="22"/>
      <c r="Q25" s="62"/>
      <c r="R25" s="62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6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/>
  <dimension ref="A1:N87"/>
  <sheetViews>
    <sheetView view="pageBreakPreview" zoomScale="90" zoomScaleSheetLayoutView="90" zoomScalePageLayoutView="80" workbookViewId="0">
      <selection activeCell="K58" sqref="K58"/>
    </sheetView>
  </sheetViews>
  <sheetFormatPr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s="70" customFormat="1" ht="15">
      <c r="A1" s="4"/>
      <c r="B1" s="40"/>
      <c r="C1" s="13"/>
      <c r="D1" s="13"/>
      <c r="E1" s="13"/>
      <c r="F1" s="13"/>
      <c r="G1" s="13"/>
      <c r="H1" s="13"/>
      <c r="I1" s="13"/>
      <c r="J1" s="13"/>
      <c r="K1" s="71"/>
      <c r="L1" s="71"/>
      <c r="M1" s="71"/>
    </row>
    <row r="2" spans="1:13" ht="34.5" customHeight="1" thickBot="1">
      <c r="A2" s="797" t="s">
        <v>449</v>
      </c>
      <c r="B2" s="797"/>
      <c r="C2" s="797"/>
      <c r="D2" s="797"/>
      <c r="E2" s="797"/>
      <c r="F2" s="797"/>
      <c r="G2" s="797"/>
      <c r="H2" s="797"/>
      <c r="I2" s="797"/>
      <c r="J2" s="797"/>
      <c r="K2" s="111"/>
      <c r="L2" s="21"/>
      <c r="M2" s="21"/>
    </row>
    <row r="3" spans="1:13" ht="22.5" customHeight="1" thickBot="1">
      <c r="A3" s="808"/>
      <c r="B3" s="800" t="s">
        <v>378</v>
      </c>
      <c r="C3" s="801"/>
      <c r="D3" s="802"/>
      <c r="E3" s="800" t="s">
        <v>60</v>
      </c>
      <c r="F3" s="801"/>
      <c r="G3" s="802"/>
      <c r="H3" s="811" t="s">
        <v>27</v>
      </c>
      <c r="I3" s="801"/>
      <c r="J3" s="802"/>
      <c r="K3" s="19"/>
      <c r="L3" s="21"/>
      <c r="M3" s="21"/>
    </row>
    <row r="4" spans="1:13" ht="14.25">
      <c r="A4" s="809"/>
      <c r="B4" s="812" t="s">
        <v>24</v>
      </c>
      <c r="C4" s="813" t="s">
        <v>28</v>
      </c>
      <c r="D4" s="798" t="s">
        <v>356</v>
      </c>
      <c r="E4" s="803" t="s">
        <v>24</v>
      </c>
      <c r="F4" s="805" t="s">
        <v>28</v>
      </c>
      <c r="G4" s="807" t="s">
        <v>356</v>
      </c>
      <c r="H4" s="814" t="s">
        <v>24</v>
      </c>
      <c r="I4" s="813" t="s">
        <v>28</v>
      </c>
      <c r="J4" s="798" t="s">
        <v>356</v>
      </c>
      <c r="K4" s="20"/>
      <c r="L4" s="20"/>
      <c r="M4" s="20"/>
    </row>
    <row r="5" spans="1:13" ht="57.75" customHeight="1" thickBot="1">
      <c r="A5" s="810"/>
      <c r="B5" s="804"/>
      <c r="C5" s="806"/>
      <c r="D5" s="799"/>
      <c r="E5" s="804"/>
      <c r="F5" s="806"/>
      <c r="G5" s="799"/>
      <c r="H5" s="815"/>
      <c r="I5" s="806"/>
      <c r="J5" s="799"/>
      <c r="K5" s="20"/>
      <c r="L5" s="20"/>
      <c r="M5" s="20"/>
    </row>
    <row r="6" spans="1:13" ht="18" hidden="1" customHeight="1">
      <c r="A6" s="532" t="s">
        <v>10</v>
      </c>
      <c r="B6" s="533">
        <v>2679.4</v>
      </c>
      <c r="C6" s="534">
        <v>101.1</v>
      </c>
      <c r="D6" s="535">
        <v>101.1</v>
      </c>
      <c r="E6" s="533">
        <v>1662.34</v>
      </c>
      <c r="F6" s="536">
        <f>E6/1645.8*100</f>
        <v>101.00498237938996</v>
      </c>
      <c r="G6" s="537">
        <f t="shared" ref="G6:G11" si="0">E6/1645.8*100</f>
        <v>101.00498237938996</v>
      </c>
      <c r="H6" s="533">
        <v>1506.8</v>
      </c>
      <c r="I6" s="534">
        <v>102.2</v>
      </c>
      <c r="J6" s="535">
        <v>102.2</v>
      </c>
      <c r="K6" s="20"/>
      <c r="L6" s="20"/>
      <c r="M6" s="20"/>
    </row>
    <row r="7" spans="1:13" ht="18" hidden="1" customHeight="1">
      <c r="A7" s="538" t="s">
        <v>11</v>
      </c>
      <c r="B7" s="539">
        <v>2703.1</v>
      </c>
      <c r="C7" s="540">
        <v>100.9</v>
      </c>
      <c r="D7" s="541">
        <v>102</v>
      </c>
      <c r="E7" s="539">
        <v>1671.55</v>
      </c>
      <c r="F7" s="542">
        <f t="shared" ref="F7:F12" si="1">E7/E6*100</f>
        <v>100.55403828338368</v>
      </c>
      <c r="G7" s="543">
        <f t="shared" si="0"/>
        <v>101.56458864989671</v>
      </c>
      <c r="H7" s="539">
        <v>1524.3</v>
      </c>
      <c r="I7" s="540">
        <v>101.2</v>
      </c>
      <c r="J7" s="541">
        <v>103.4</v>
      </c>
      <c r="K7" s="20"/>
      <c r="L7" s="20"/>
      <c r="M7" s="20"/>
    </row>
    <row r="8" spans="1:13" ht="18" hidden="1" customHeight="1">
      <c r="A8" s="538" t="s">
        <v>12</v>
      </c>
      <c r="B8" s="539">
        <v>2800.3</v>
      </c>
      <c r="C8" s="540">
        <v>103.6</v>
      </c>
      <c r="D8" s="541">
        <v>105.6</v>
      </c>
      <c r="E8" s="539">
        <v>1684.83</v>
      </c>
      <c r="F8" s="542">
        <f t="shared" si="1"/>
        <v>100.79447219646435</v>
      </c>
      <c r="G8" s="543">
        <f t="shared" si="0"/>
        <v>102.37149106817354</v>
      </c>
      <c r="H8" s="539">
        <v>1542.5</v>
      </c>
      <c r="I8" s="540">
        <v>101.2</v>
      </c>
      <c r="J8" s="541">
        <v>104.7</v>
      </c>
      <c r="K8" s="20"/>
      <c r="L8" s="20"/>
      <c r="M8" s="20"/>
    </row>
    <row r="9" spans="1:13" ht="18" hidden="1" customHeight="1">
      <c r="A9" s="538" t="s">
        <v>13</v>
      </c>
      <c r="B9" s="539">
        <v>2903.6</v>
      </c>
      <c r="C9" s="540">
        <v>103.7</v>
      </c>
      <c r="D9" s="541">
        <v>109.5</v>
      </c>
      <c r="E9" s="539">
        <v>1703.7</v>
      </c>
      <c r="F9" s="542">
        <f t="shared" si="1"/>
        <v>101.11999430209578</v>
      </c>
      <c r="G9" s="543">
        <f t="shared" si="0"/>
        <v>103.51804593510757</v>
      </c>
      <c r="H9" s="539">
        <v>1555.4</v>
      </c>
      <c r="I9" s="540">
        <v>100.8</v>
      </c>
      <c r="J9" s="541">
        <v>105.5</v>
      </c>
      <c r="K9" s="20"/>
      <c r="L9" s="19"/>
      <c r="M9" s="19"/>
    </row>
    <row r="10" spans="1:13" ht="18" hidden="1" customHeight="1">
      <c r="A10" s="538" t="s">
        <v>14</v>
      </c>
      <c r="B10" s="539">
        <v>2944.1</v>
      </c>
      <c r="C10" s="540">
        <v>101.4</v>
      </c>
      <c r="D10" s="541">
        <v>111.1</v>
      </c>
      <c r="E10" s="539">
        <v>1752.4</v>
      </c>
      <c r="F10" s="542">
        <f t="shared" si="1"/>
        <v>102.85848447496626</v>
      </c>
      <c r="G10" s="543">
        <f t="shared" si="0"/>
        <v>106.47709320695104</v>
      </c>
      <c r="H10" s="539">
        <v>1589.8</v>
      </c>
      <c r="I10" s="540">
        <v>102.2</v>
      </c>
      <c r="J10" s="541">
        <v>107.9</v>
      </c>
      <c r="K10" s="13"/>
      <c r="L10" s="13"/>
      <c r="M10" s="13"/>
    </row>
    <row r="11" spans="1:13" ht="18" hidden="1" customHeight="1">
      <c r="A11" s="538" t="s">
        <v>15</v>
      </c>
      <c r="B11" s="539">
        <v>2989.1</v>
      </c>
      <c r="C11" s="540">
        <v>101.5</v>
      </c>
      <c r="D11" s="541">
        <v>112.8</v>
      </c>
      <c r="E11" s="539">
        <v>1769.4</v>
      </c>
      <c r="F11" s="542">
        <f t="shared" si="1"/>
        <v>100.97009815110705</v>
      </c>
      <c r="G11" s="543">
        <f t="shared" si="0"/>
        <v>107.5100255195042</v>
      </c>
      <c r="H11" s="539">
        <v>1666.3</v>
      </c>
      <c r="I11" s="540">
        <v>102.2</v>
      </c>
      <c r="J11" s="541">
        <v>113.1</v>
      </c>
      <c r="K11" s="13"/>
      <c r="L11" s="13"/>
      <c r="M11" s="13"/>
    </row>
    <row r="12" spans="1:13" ht="18" hidden="1" customHeight="1">
      <c r="A12" s="538" t="s">
        <v>136</v>
      </c>
      <c r="B12" s="539">
        <v>2970.1</v>
      </c>
      <c r="C12" s="540">
        <v>99.4</v>
      </c>
      <c r="D12" s="541">
        <v>112</v>
      </c>
      <c r="E12" s="539">
        <v>1775.6</v>
      </c>
      <c r="F12" s="542">
        <f t="shared" si="1"/>
        <v>100.35040126596586</v>
      </c>
      <c r="G12" s="543">
        <f>E12/1645.8*100</f>
        <v>107.88674200996475</v>
      </c>
      <c r="H12" s="539">
        <v>1726.5</v>
      </c>
      <c r="I12" s="542">
        <f t="shared" ref="I12:I18" si="2">H12/H11*100</f>
        <v>103.61279481485927</v>
      </c>
      <c r="J12" s="543">
        <f>H12/1473.8*100</f>
        <v>117.14615280227983</v>
      </c>
      <c r="K12" s="13"/>
      <c r="L12" s="13"/>
      <c r="M12" s="13"/>
    </row>
    <row r="13" spans="1:13" ht="18" hidden="1" customHeight="1">
      <c r="A13" s="538" t="s">
        <v>145</v>
      </c>
      <c r="B13" s="539">
        <v>2889.4</v>
      </c>
      <c r="C13" s="542">
        <f t="shared" ref="C13:C18" si="3">B13/B12*100</f>
        <v>97.282919767011222</v>
      </c>
      <c r="D13" s="544">
        <f>B13/2650.25*100</f>
        <v>109.0236770116027</v>
      </c>
      <c r="E13" s="539">
        <v>1783.1</v>
      </c>
      <c r="F13" s="542">
        <f t="shared" ref="F13:F18" si="4">E13/E12*100</f>
        <v>100.42239243072764</v>
      </c>
      <c r="G13" s="543">
        <f>E13/1645.8*100</f>
        <v>108.3424474419735</v>
      </c>
      <c r="H13" s="539">
        <v>1656.9</v>
      </c>
      <c r="I13" s="542">
        <f t="shared" si="2"/>
        <v>95.968722849695922</v>
      </c>
      <c r="J13" s="543">
        <f>H13/1473.8*100</f>
        <v>112.42366671190123</v>
      </c>
      <c r="K13" s="13"/>
      <c r="L13" s="13"/>
      <c r="M13" s="13"/>
    </row>
    <row r="14" spans="1:13" ht="18" hidden="1" customHeight="1">
      <c r="A14" s="545" t="s">
        <v>151</v>
      </c>
      <c r="B14" s="546">
        <v>2726.8</v>
      </c>
      <c r="C14" s="547">
        <f t="shared" si="3"/>
        <v>94.372534090122514</v>
      </c>
      <c r="D14" s="548">
        <f>B14/2650.25*100</f>
        <v>102.88840675407982</v>
      </c>
      <c r="E14" s="546">
        <v>1718.9</v>
      </c>
      <c r="F14" s="547">
        <f t="shared" si="4"/>
        <v>96.399528910324733</v>
      </c>
      <c r="G14" s="549">
        <f>E14/1645.8*100</f>
        <v>104.44160894397862</v>
      </c>
      <c r="H14" s="546">
        <v>1640.4</v>
      </c>
      <c r="I14" s="547">
        <f t="shared" si="2"/>
        <v>99.004164403403948</v>
      </c>
      <c r="J14" s="549">
        <f>H14/1473.8*100</f>
        <v>111.30411181978559</v>
      </c>
      <c r="K14" s="13"/>
      <c r="L14" s="13"/>
      <c r="M14" s="13"/>
    </row>
    <row r="15" spans="1:13" ht="18" hidden="1" customHeight="1">
      <c r="A15" s="545" t="s">
        <v>152</v>
      </c>
      <c r="B15" s="546">
        <v>2842.3</v>
      </c>
      <c r="C15" s="547">
        <f t="shared" si="3"/>
        <v>104.23573419392696</v>
      </c>
      <c r="D15" s="548">
        <f>B15/2650.25*100</f>
        <v>107.24648618054901</v>
      </c>
      <c r="E15" s="546">
        <v>1788.9</v>
      </c>
      <c r="F15" s="547">
        <f t="shared" si="4"/>
        <v>104.07237186572809</v>
      </c>
      <c r="G15" s="549">
        <f>E15/1645.8*100</f>
        <v>108.69485964272695</v>
      </c>
      <c r="H15" s="546">
        <v>1706.3</v>
      </c>
      <c r="I15" s="547">
        <f t="shared" si="2"/>
        <v>104.01731285052425</v>
      </c>
      <c r="J15" s="549">
        <f>H15/1473.8*100</f>
        <v>115.77554620708372</v>
      </c>
      <c r="K15" s="13"/>
      <c r="L15" s="13"/>
      <c r="M15" s="13"/>
    </row>
    <row r="16" spans="1:13" ht="18" hidden="1" customHeight="1" thickBot="1">
      <c r="A16" s="545" t="s">
        <v>157</v>
      </c>
      <c r="B16" s="546">
        <v>2955.4</v>
      </c>
      <c r="C16" s="547">
        <f t="shared" si="3"/>
        <v>103.97917179748795</v>
      </c>
      <c r="D16" s="548">
        <f>B16/2650.25*100</f>
        <v>111.51400811244223</v>
      </c>
      <c r="E16" s="546">
        <v>1847.5</v>
      </c>
      <c r="F16" s="547">
        <f t="shared" si="4"/>
        <v>103.27575605120465</v>
      </c>
      <c r="G16" s="549">
        <f>E16/1645.8*100</f>
        <v>112.25543808482198</v>
      </c>
      <c r="H16" s="546">
        <v>1754.5</v>
      </c>
      <c r="I16" s="547">
        <f t="shared" si="2"/>
        <v>102.82482564613491</v>
      </c>
      <c r="J16" s="549">
        <f>H16/1473.8*100</f>
        <v>119.04600352829422</v>
      </c>
      <c r="K16" s="13"/>
      <c r="L16" s="13"/>
      <c r="M16" s="13"/>
    </row>
    <row r="17" spans="1:13" ht="18" hidden="1" customHeight="1">
      <c r="A17" s="550" t="s">
        <v>159</v>
      </c>
      <c r="B17" s="533">
        <v>3026.4</v>
      </c>
      <c r="C17" s="536">
        <f t="shared" si="3"/>
        <v>102.40238208025987</v>
      </c>
      <c r="D17" s="551">
        <f>B17/B17*100</f>
        <v>100</v>
      </c>
      <c r="E17" s="552">
        <v>1922.04</v>
      </c>
      <c r="F17" s="536">
        <f t="shared" si="4"/>
        <v>104.03464140730716</v>
      </c>
      <c r="G17" s="537">
        <f>E17/E17*100</f>
        <v>100</v>
      </c>
      <c r="H17" s="552">
        <v>1802</v>
      </c>
      <c r="I17" s="536">
        <f t="shared" si="2"/>
        <v>102.70732402393845</v>
      </c>
      <c r="J17" s="537">
        <f>H17/H17*100</f>
        <v>100</v>
      </c>
      <c r="K17" s="13"/>
      <c r="L17" s="13"/>
      <c r="M17" s="13"/>
    </row>
    <row r="18" spans="1:13" ht="18" hidden="1" customHeight="1">
      <c r="A18" s="553" t="s">
        <v>10</v>
      </c>
      <c r="B18" s="554">
        <v>3049.23</v>
      </c>
      <c r="C18" s="547">
        <f t="shared" si="3"/>
        <v>100.75436161776368</v>
      </c>
      <c r="D18" s="548">
        <f>B18/B17*100</f>
        <v>100.75436161776368</v>
      </c>
      <c r="E18" s="554">
        <v>2038.6</v>
      </c>
      <c r="F18" s="547">
        <f t="shared" si="4"/>
        <v>106.06438991904434</v>
      </c>
      <c r="G18" s="549">
        <f>E18/1922*100</f>
        <v>106.06659729448491</v>
      </c>
      <c r="H18" s="554">
        <v>1880</v>
      </c>
      <c r="I18" s="547">
        <f t="shared" si="2"/>
        <v>104.32852386237515</v>
      </c>
      <c r="J18" s="549">
        <f>H18/1802*100</f>
        <v>104.32852386237515</v>
      </c>
      <c r="K18" s="13"/>
      <c r="L18" s="13"/>
      <c r="M18" s="13"/>
    </row>
    <row r="19" spans="1:13" ht="18" hidden="1" customHeight="1">
      <c r="A19" s="553" t="s">
        <v>11</v>
      </c>
      <c r="B19" s="554">
        <v>3222.24</v>
      </c>
      <c r="C19" s="547">
        <f t="shared" ref="C19:C24" si="5">B19/B18*100</f>
        <v>105.67389144144586</v>
      </c>
      <c r="D19" s="548">
        <f>B19/B17*100</f>
        <v>106.4710547184774</v>
      </c>
      <c r="E19" s="554">
        <v>2109.6</v>
      </c>
      <c r="F19" s="547">
        <f t="shared" ref="F19:F24" si="6">E19/E18*100</f>
        <v>103.48278230157952</v>
      </c>
      <c r="G19" s="549">
        <f>E19/E17*100</f>
        <v>109.75838171942311</v>
      </c>
      <c r="H19" s="554">
        <v>1941</v>
      </c>
      <c r="I19" s="547">
        <f t="shared" ref="I19:I24" si="7">H19/H18*100</f>
        <v>103.24468085106382</v>
      </c>
      <c r="J19" s="549">
        <f>H19/H17*100</f>
        <v>107.71365149833518</v>
      </c>
      <c r="K19" s="13"/>
      <c r="L19" s="13"/>
      <c r="M19" s="13"/>
    </row>
    <row r="20" spans="1:13" ht="18" hidden="1" customHeight="1">
      <c r="A20" s="553" t="s">
        <v>12</v>
      </c>
      <c r="B20" s="554">
        <v>3317.51</v>
      </c>
      <c r="C20" s="547">
        <f t="shared" si="5"/>
        <v>102.95663885992354</v>
      </c>
      <c r="D20" s="548">
        <f>B20/B17*100</f>
        <v>109.61901929685436</v>
      </c>
      <c r="E20" s="554">
        <v>2179.4</v>
      </c>
      <c r="F20" s="547">
        <f t="shared" si="6"/>
        <v>103.3086841107319</v>
      </c>
      <c r="G20" s="549">
        <f>E20/E17*100</f>
        <v>113.38993985557013</v>
      </c>
      <c r="H20" s="554">
        <v>1993.5</v>
      </c>
      <c r="I20" s="547">
        <f t="shared" si="7"/>
        <v>102.7047913446677</v>
      </c>
      <c r="J20" s="549">
        <f>H20/H17*100</f>
        <v>110.62708102108768</v>
      </c>
      <c r="K20" s="13"/>
      <c r="L20" s="13"/>
      <c r="M20" s="13"/>
    </row>
    <row r="21" spans="1:13" ht="16.5" hidden="1" customHeight="1">
      <c r="A21" s="555" t="s">
        <v>13</v>
      </c>
      <c r="B21" s="554">
        <v>3437.04</v>
      </c>
      <c r="C21" s="547">
        <f t="shared" si="5"/>
        <v>103.60300345741234</v>
      </c>
      <c r="D21" s="548">
        <f>B21/B17*100</f>
        <v>113.56859635210151</v>
      </c>
      <c r="E21" s="554">
        <v>2274.83</v>
      </c>
      <c r="F21" s="547">
        <f t="shared" si="6"/>
        <v>104.37872809030007</v>
      </c>
      <c r="G21" s="549">
        <f>E21/E17*100</f>
        <v>118.35497700360034</v>
      </c>
      <c r="H21" s="546">
        <v>2070.3000000000002</v>
      </c>
      <c r="I21" s="547">
        <f t="shared" si="7"/>
        <v>103.85252069224981</v>
      </c>
      <c r="J21" s="549">
        <f>H21/H17*100</f>
        <v>114.88901220865706</v>
      </c>
      <c r="K21" s="13"/>
      <c r="L21" s="13"/>
      <c r="M21" s="13"/>
    </row>
    <row r="22" spans="1:13" ht="16.5" hidden="1" customHeight="1">
      <c r="A22" s="556" t="s">
        <v>14</v>
      </c>
      <c r="B22" s="557">
        <v>3674.67</v>
      </c>
      <c r="C22" s="542">
        <f t="shared" si="5"/>
        <v>106.91379791913972</v>
      </c>
      <c r="D22" s="544">
        <f>B22/B17*100</f>
        <v>121.42049960348929</v>
      </c>
      <c r="E22" s="557">
        <v>2357.1</v>
      </c>
      <c r="F22" s="542">
        <f t="shared" si="6"/>
        <v>103.61653398275914</v>
      </c>
      <c r="G22" s="543">
        <f>E22/E17*100</f>
        <v>122.63532496722232</v>
      </c>
      <c r="H22" s="539">
        <v>2155.1999999999998</v>
      </c>
      <c r="I22" s="542">
        <f t="shared" si="7"/>
        <v>104.10085494855817</v>
      </c>
      <c r="J22" s="543">
        <f>H22/H17*100</f>
        <v>119.60044395116536</v>
      </c>
      <c r="K22" s="13"/>
      <c r="L22" s="13"/>
      <c r="M22" s="13"/>
    </row>
    <row r="23" spans="1:13" ht="16.5" hidden="1" customHeight="1">
      <c r="A23" s="555" t="s">
        <v>15</v>
      </c>
      <c r="B23" s="554">
        <v>3705.87</v>
      </c>
      <c r="C23" s="547">
        <f t="shared" si="5"/>
        <v>100.84905583358506</v>
      </c>
      <c r="D23" s="548">
        <f>B23/B17*100</f>
        <v>122.45142743854083</v>
      </c>
      <c r="E23" s="554">
        <v>2355.83</v>
      </c>
      <c r="F23" s="547">
        <f t="shared" si="6"/>
        <v>99.946120232489079</v>
      </c>
      <c r="G23" s="549">
        <f>E23/E17*100</f>
        <v>122.56924933924371</v>
      </c>
      <c r="H23" s="546">
        <v>2173.9</v>
      </c>
      <c r="I23" s="547">
        <f t="shared" si="7"/>
        <v>100.86766889383819</v>
      </c>
      <c r="J23" s="549">
        <f>H23/H17*100</f>
        <v>120.63817980022198</v>
      </c>
      <c r="K23" s="13"/>
      <c r="L23" s="13"/>
      <c r="M23" s="13"/>
    </row>
    <row r="24" spans="1:13" ht="16.5" hidden="1" customHeight="1">
      <c r="A24" s="555" t="s">
        <v>136</v>
      </c>
      <c r="B24" s="554">
        <v>3734.85</v>
      </c>
      <c r="C24" s="547">
        <f t="shared" si="5"/>
        <v>100.78200260667536</v>
      </c>
      <c r="D24" s="548">
        <f>B24/B17*100</f>
        <v>123.40900079302139</v>
      </c>
      <c r="E24" s="554">
        <v>2382.3000000000002</v>
      </c>
      <c r="F24" s="547">
        <f t="shared" si="6"/>
        <v>101.12359550561798</v>
      </c>
      <c r="G24" s="549">
        <f>E24/E17*100</f>
        <v>123.94643191608917</v>
      </c>
      <c r="H24" s="546">
        <v>2147.4</v>
      </c>
      <c r="I24" s="547">
        <f t="shared" si="7"/>
        <v>98.780992685956122</v>
      </c>
      <c r="J24" s="549">
        <f>H24/H17*100</f>
        <v>119.16759156492786</v>
      </c>
      <c r="K24" s="13"/>
      <c r="L24" s="13"/>
      <c r="M24" s="13"/>
    </row>
    <row r="25" spans="1:13" ht="16.5" hidden="1" customHeight="1">
      <c r="A25" s="555" t="s">
        <v>145</v>
      </c>
      <c r="B25" s="557">
        <v>3311.01</v>
      </c>
      <c r="C25" s="542">
        <f t="shared" ref="C25:C32" si="8">B25/B24*100</f>
        <v>88.651753082453126</v>
      </c>
      <c r="D25" s="544">
        <f>B25/B17*100</f>
        <v>109.40424266455196</v>
      </c>
      <c r="E25" s="557">
        <v>2262.54</v>
      </c>
      <c r="F25" s="542">
        <f t="shared" ref="F25:F35" si="9">E25/E24*100</f>
        <v>94.972925324266456</v>
      </c>
      <c r="G25" s="543">
        <f>E25/E17*100</f>
        <v>117.71555222576013</v>
      </c>
      <c r="H25" s="539">
        <v>2068.1</v>
      </c>
      <c r="I25" s="542">
        <f t="shared" ref="I25:I32" si="10">H25/H24*100</f>
        <v>96.307162149576214</v>
      </c>
      <c r="J25" s="543">
        <f>H25/H17*100</f>
        <v>114.76692563817979</v>
      </c>
      <c r="K25" s="13"/>
      <c r="L25" s="13"/>
      <c r="M25" s="13"/>
    </row>
    <row r="26" spans="1:13" ht="16.5" hidden="1" customHeight="1">
      <c r="A26" s="555" t="s">
        <v>151</v>
      </c>
      <c r="B26" s="554">
        <v>3270.26</v>
      </c>
      <c r="C26" s="547">
        <f t="shared" si="8"/>
        <v>98.769257718943777</v>
      </c>
      <c r="D26" s="548">
        <f>B26/B17*100</f>
        <v>108.05775839280993</v>
      </c>
      <c r="E26" s="554">
        <v>2196.8000000000002</v>
      </c>
      <c r="F26" s="547">
        <f t="shared" si="9"/>
        <v>97.094416010324693</v>
      </c>
      <c r="G26" s="549">
        <f>E26/E17*100</f>
        <v>114.29522798693057</v>
      </c>
      <c r="H26" s="546">
        <v>2037.8</v>
      </c>
      <c r="I26" s="547">
        <f t="shared" si="10"/>
        <v>98.534887094434509</v>
      </c>
      <c r="J26" s="549">
        <f>H26/H17*100</f>
        <v>113.08546059933407</v>
      </c>
      <c r="K26" s="13"/>
      <c r="L26" s="13"/>
      <c r="M26" s="13"/>
    </row>
    <row r="27" spans="1:13" ht="16.5" hidden="1" customHeight="1">
      <c r="A27" s="555" t="s">
        <v>152</v>
      </c>
      <c r="B27" s="554">
        <v>3404.45</v>
      </c>
      <c r="C27" s="547">
        <f t="shared" si="8"/>
        <v>104.10334346504557</v>
      </c>
      <c r="D27" s="548">
        <f>B27/B17*100</f>
        <v>112.49173936029607</v>
      </c>
      <c r="E27" s="554">
        <v>2201.81</v>
      </c>
      <c r="F27" s="547">
        <f t="shared" si="9"/>
        <v>100.22805899490166</v>
      </c>
      <c r="G27" s="549">
        <f>E27/E17*100</f>
        <v>114.55588853509812</v>
      </c>
      <c r="H27" s="546">
        <v>2066.8000000000002</v>
      </c>
      <c r="I27" s="547">
        <f t="shared" si="10"/>
        <v>101.42310334674652</v>
      </c>
      <c r="J27" s="549">
        <f>H27/H17*100</f>
        <v>114.69478357380689</v>
      </c>
      <c r="K27" s="13"/>
      <c r="L27" s="13"/>
      <c r="M27" s="13"/>
    </row>
    <row r="28" spans="1:13" ht="16.5" hidden="1" customHeight="1" thickBot="1">
      <c r="A28" s="555" t="s">
        <v>157</v>
      </c>
      <c r="B28" s="554">
        <v>3476.63</v>
      </c>
      <c r="C28" s="547">
        <f>B28/B27*100</f>
        <v>102.12016625299241</v>
      </c>
      <c r="D28" s="548">
        <f>B28/B17*100</f>
        <v>114.87675125561722</v>
      </c>
      <c r="E28" s="554">
        <v>2225.09</v>
      </c>
      <c r="F28" s="547">
        <f>E28/E27*100</f>
        <v>101.05731193881398</v>
      </c>
      <c r="G28" s="549">
        <f>E28/E17*100</f>
        <v>115.76710162119417</v>
      </c>
      <c r="H28" s="546">
        <v>2093.5</v>
      </c>
      <c r="I28" s="547">
        <f>H28/H27*100</f>
        <v>101.2918521385717</v>
      </c>
      <c r="J28" s="549">
        <f>H28/H17*100</f>
        <v>116.1764705882353</v>
      </c>
      <c r="K28" s="13"/>
      <c r="L28" s="13"/>
      <c r="M28" s="13"/>
    </row>
    <row r="29" spans="1:13" ht="16.5" hidden="1" customHeight="1">
      <c r="A29" s="558" t="s">
        <v>176</v>
      </c>
      <c r="B29" s="552">
        <v>3437.58</v>
      </c>
      <c r="C29" s="536">
        <f>B29/B28*100</f>
        <v>98.876785852966805</v>
      </c>
      <c r="D29" s="537">
        <v>120.1</v>
      </c>
      <c r="E29" s="559">
        <v>2241.8000000000002</v>
      </c>
      <c r="F29" s="536">
        <f>E29/E28*100</f>
        <v>100.75098085920121</v>
      </c>
      <c r="G29" s="560">
        <f>E29/E17*100</f>
        <v>116.63649039562134</v>
      </c>
      <c r="H29" s="561">
        <v>2116.4</v>
      </c>
      <c r="I29" s="536">
        <f>H29/H28*100</f>
        <v>101.09386195366612</v>
      </c>
      <c r="J29" s="537">
        <f>H29/H17*100</f>
        <v>117.44728079911211</v>
      </c>
      <c r="K29" s="13"/>
      <c r="L29" s="13"/>
      <c r="M29" s="13"/>
    </row>
    <row r="30" spans="1:13" ht="16.5" hidden="1" customHeight="1">
      <c r="A30" s="562" t="s">
        <v>10</v>
      </c>
      <c r="B30" s="557">
        <v>3458.68</v>
      </c>
      <c r="C30" s="542">
        <f>B30/B29*100</f>
        <v>100.61380389692749</v>
      </c>
      <c r="D30" s="543">
        <f t="shared" ref="D30:D35" si="11">B30/B$29*100</f>
        <v>100.61380389692749</v>
      </c>
      <c r="E30" s="563">
        <v>2295.15</v>
      </c>
      <c r="F30" s="542">
        <f>E30/E29*100</f>
        <v>102.37978410206084</v>
      </c>
      <c r="G30" s="564">
        <f t="shared" ref="G30:G35" si="12">E30/E$29*100</f>
        <v>102.37978410206084</v>
      </c>
      <c r="H30" s="539">
        <v>2159.42</v>
      </c>
      <c r="I30" s="542">
        <f>H30/H29*100</f>
        <v>102.03269703269704</v>
      </c>
      <c r="J30" s="543">
        <f t="shared" ref="J30:J35" si="13">H30/H$29*100</f>
        <v>102.03269703269704</v>
      </c>
      <c r="K30" s="13"/>
      <c r="L30" s="13"/>
      <c r="M30" s="13"/>
    </row>
    <row r="31" spans="1:13" ht="16.5" hidden="1" customHeight="1">
      <c r="A31" s="562" t="s">
        <v>11</v>
      </c>
      <c r="B31" s="557">
        <v>3610.8</v>
      </c>
      <c r="C31" s="542">
        <f t="shared" si="8"/>
        <v>104.39820972162792</v>
      </c>
      <c r="D31" s="543">
        <f t="shared" si="11"/>
        <v>105.0390100012218</v>
      </c>
      <c r="E31" s="563">
        <v>2360.09</v>
      </c>
      <c r="F31" s="542">
        <f t="shared" si="9"/>
        <v>102.82944469860358</v>
      </c>
      <c r="G31" s="564">
        <f t="shared" si="12"/>
        <v>105.27656347577839</v>
      </c>
      <c r="H31" s="539">
        <v>2190.87</v>
      </c>
      <c r="I31" s="542">
        <f t="shared" si="10"/>
        <v>101.45640959146436</v>
      </c>
      <c r="J31" s="543">
        <f t="shared" si="13"/>
        <v>103.51871101871102</v>
      </c>
      <c r="K31" s="13"/>
      <c r="L31" s="13"/>
      <c r="M31" s="13"/>
    </row>
    <row r="32" spans="1:13" ht="16.5" hidden="1" customHeight="1">
      <c r="A32" s="562" t="s">
        <v>12</v>
      </c>
      <c r="B32" s="557">
        <v>3757.48</v>
      </c>
      <c r="C32" s="542">
        <f t="shared" si="8"/>
        <v>104.06225767143016</v>
      </c>
      <c r="D32" s="543">
        <f t="shared" si="11"/>
        <v>109.30596524299072</v>
      </c>
      <c r="E32" s="563">
        <v>2423.02</v>
      </c>
      <c r="F32" s="542">
        <f t="shared" si="9"/>
        <v>102.66642373807777</v>
      </c>
      <c r="G32" s="564">
        <f t="shared" si="12"/>
        <v>108.08368275492906</v>
      </c>
      <c r="H32" s="539">
        <v>2204.0500000000002</v>
      </c>
      <c r="I32" s="542">
        <f t="shared" si="10"/>
        <v>100.60158749720432</v>
      </c>
      <c r="J32" s="543">
        <f t="shared" si="13"/>
        <v>104.14146664146664</v>
      </c>
      <c r="K32" s="13"/>
      <c r="L32" s="13"/>
      <c r="M32" s="13"/>
    </row>
    <row r="33" spans="1:13" ht="16.5" hidden="1" customHeight="1">
      <c r="A33" s="562" t="s">
        <v>13</v>
      </c>
      <c r="B33" s="557">
        <v>3814.09</v>
      </c>
      <c r="C33" s="542">
        <f t="shared" ref="C33:C38" si="14">B33/B32*100</f>
        <v>101.50659484548154</v>
      </c>
      <c r="D33" s="543">
        <f t="shared" si="11"/>
        <v>110.95276328114548</v>
      </c>
      <c r="E33" s="563">
        <v>2406.36</v>
      </c>
      <c r="F33" s="542">
        <f t="shared" si="9"/>
        <v>99.312428291966228</v>
      </c>
      <c r="G33" s="564">
        <f t="shared" si="12"/>
        <v>107.34052993130521</v>
      </c>
      <c r="H33" s="539">
        <v>2212.92</v>
      </c>
      <c r="I33" s="542">
        <f t="shared" ref="I33:I38" si="15">H33/H32*100</f>
        <v>100.40244096095823</v>
      </c>
      <c r="J33" s="543">
        <f t="shared" si="13"/>
        <v>104.56057456057455</v>
      </c>
      <c r="K33" s="13"/>
      <c r="L33" s="13"/>
      <c r="M33" s="13"/>
    </row>
    <row r="34" spans="1:13" ht="16.5" hidden="1" customHeight="1">
      <c r="A34" s="565" t="s">
        <v>14</v>
      </c>
      <c r="B34" s="554">
        <v>3947.2</v>
      </c>
      <c r="C34" s="547">
        <f t="shared" si="14"/>
        <v>103.48995435346306</v>
      </c>
      <c r="D34" s="549">
        <f t="shared" si="11"/>
        <v>114.82496407356338</v>
      </c>
      <c r="E34" s="566">
        <v>2406.1</v>
      </c>
      <c r="F34" s="567">
        <f t="shared" si="9"/>
        <v>99.989195299123978</v>
      </c>
      <c r="G34" s="568">
        <f t="shared" si="12"/>
        <v>107.32893210812739</v>
      </c>
      <c r="H34" s="569">
        <v>2240.4</v>
      </c>
      <c r="I34" s="547">
        <f t="shared" si="15"/>
        <v>101.2417981671276</v>
      </c>
      <c r="J34" s="549">
        <f t="shared" si="13"/>
        <v>105.85900585900585</v>
      </c>
      <c r="K34" s="13"/>
      <c r="L34" s="13"/>
      <c r="M34" s="13"/>
    </row>
    <row r="35" spans="1:13" ht="16.5" hidden="1" customHeight="1">
      <c r="A35" s="562" t="s">
        <v>15</v>
      </c>
      <c r="B35" s="557">
        <v>3926.3</v>
      </c>
      <c r="C35" s="542">
        <f t="shared" si="14"/>
        <v>99.470510741791657</v>
      </c>
      <c r="D35" s="543">
        <f t="shared" si="11"/>
        <v>114.21697822305228</v>
      </c>
      <c r="E35" s="563">
        <v>2410.9299999999998</v>
      </c>
      <c r="F35" s="570">
        <f t="shared" si="9"/>
        <v>100.20073978637629</v>
      </c>
      <c r="G35" s="564">
        <f t="shared" si="12"/>
        <v>107.54438397716119</v>
      </c>
      <c r="H35" s="539">
        <v>2270.63</v>
      </c>
      <c r="I35" s="542">
        <f t="shared" si="15"/>
        <v>101.34931262274594</v>
      </c>
      <c r="J35" s="543">
        <f t="shared" si="13"/>
        <v>107.28737478737477</v>
      </c>
      <c r="K35" s="13"/>
      <c r="L35" s="13"/>
      <c r="M35" s="13"/>
    </row>
    <row r="36" spans="1:13" ht="16.5" hidden="1" customHeight="1">
      <c r="A36" s="562" t="s">
        <v>136</v>
      </c>
      <c r="B36" s="557">
        <v>3709.52</v>
      </c>
      <c r="C36" s="542">
        <f t="shared" si="14"/>
        <v>94.478771362351324</v>
      </c>
      <c r="D36" s="543">
        <f>B36/B$29*100</f>
        <v>107.91079771234415</v>
      </c>
      <c r="E36" s="563">
        <v>2423.37</v>
      </c>
      <c r="F36" s="542">
        <f t="shared" ref="F36:F41" si="16">E36/E35*100</f>
        <v>100.51598345866533</v>
      </c>
      <c r="G36" s="564">
        <f>E36/E$29*100</f>
        <v>108.09929520920687</v>
      </c>
      <c r="H36" s="571">
        <v>2305.1999999999998</v>
      </c>
      <c r="I36" s="542">
        <f t="shared" si="15"/>
        <v>101.52248494911103</v>
      </c>
      <c r="J36" s="543">
        <f>H36/H$29*100</f>
        <v>108.92080892080891</v>
      </c>
      <c r="K36" s="13"/>
      <c r="L36" s="13"/>
      <c r="M36" s="13"/>
    </row>
    <row r="37" spans="1:13" ht="16.5" hidden="1" customHeight="1">
      <c r="A37" s="562" t="s">
        <v>145</v>
      </c>
      <c r="B37" s="557">
        <v>3718.28</v>
      </c>
      <c r="C37" s="542">
        <f t="shared" si="14"/>
        <v>100.23614915137269</v>
      </c>
      <c r="D37" s="543">
        <f>B37/B$29*100</f>
        <v>108.16562814538135</v>
      </c>
      <c r="E37" s="563">
        <v>2428.86</v>
      </c>
      <c r="F37" s="542">
        <f t="shared" si="16"/>
        <v>100.22654402753193</v>
      </c>
      <c r="G37" s="564">
        <f>E37/E$29*100</f>
        <v>108.34418770630742</v>
      </c>
      <c r="H37" s="571">
        <v>2225.67</v>
      </c>
      <c r="I37" s="542">
        <f t="shared" si="15"/>
        <v>96.549973971889642</v>
      </c>
      <c r="J37" s="543">
        <f>H37/H$29*100</f>
        <v>105.16301266301267</v>
      </c>
      <c r="K37" s="13"/>
      <c r="L37" s="13"/>
      <c r="M37" s="13"/>
    </row>
    <row r="38" spans="1:13" ht="16.5" hidden="1" customHeight="1">
      <c r="A38" s="572" t="s">
        <v>151</v>
      </c>
      <c r="B38" s="557">
        <v>3475.35</v>
      </c>
      <c r="C38" s="542">
        <f t="shared" si="14"/>
        <v>93.466602837871278</v>
      </c>
      <c r="D38" s="543">
        <f>B38/B$29*100</f>
        <v>101.09873806573229</v>
      </c>
      <c r="E38" s="563">
        <v>2313.62</v>
      </c>
      <c r="F38" s="542">
        <f t="shared" si="16"/>
        <v>95.25538730103834</v>
      </c>
      <c r="G38" s="543">
        <f>E38/E$29*100</f>
        <v>103.20367561780711</v>
      </c>
      <c r="H38" s="557">
        <v>2139.96</v>
      </c>
      <c r="I38" s="542">
        <f t="shared" si="15"/>
        <v>96.149024788041345</v>
      </c>
      <c r="J38" s="543">
        <f>H38/H$29*100</f>
        <v>101.11321111321112</v>
      </c>
      <c r="K38" s="13"/>
      <c r="L38" s="13"/>
      <c r="M38" s="13"/>
    </row>
    <row r="39" spans="1:13" ht="16.5" hidden="1" customHeight="1">
      <c r="A39" s="572" t="s">
        <v>152</v>
      </c>
      <c r="B39" s="557">
        <v>3484.3</v>
      </c>
      <c r="C39" s="542">
        <f t="shared" ref="C39:C44" si="17">B39/B38*100</f>
        <v>100.25752801876071</v>
      </c>
      <c r="D39" s="543">
        <f>B39/B$29*100</f>
        <v>101.35909564286504</v>
      </c>
      <c r="E39" s="563">
        <v>2259.6999999999998</v>
      </c>
      <c r="F39" s="542">
        <f t="shared" si="16"/>
        <v>97.669453064893972</v>
      </c>
      <c r="G39" s="543">
        <f>E39/E$29*100</f>
        <v>100.79846551877954</v>
      </c>
      <c r="H39" s="557">
        <v>2101.3000000000002</v>
      </c>
      <c r="I39" s="542">
        <f t="shared" ref="I39:I44" si="18">H39/H38*100</f>
        <v>98.193424176152831</v>
      </c>
      <c r="J39" s="543">
        <f>H39/H$29*100</f>
        <v>99.286524286524298</v>
      </c>
      <c r="K39" s="13"/>
      <c r="L39" s="13"/>
      <c r="M39" s="13"/>
    </row>
    <row r="40" spans="1:13" ht="16.5" hidden="1" customHeight="1" thickBot="1">
      <c r="A40" s="573" t="s">
        <v>157</v>
      </c>
      <c r="B40" s="574">
        <v>3509.28</v>
      </c>
      <c r="C40" s="575">
        <f t="shared" si="17"/>
        <v>100.71693022988835</v>
      </c>
      <c r="D40" s="576">
        <f>B40/B$29*100</f>
        <v>102.0857696402702</v>
      </c>
      <c r="E40" s="577">
        <v>2268.39</v>
      </c>
      <c r="F40" s="575">
        <f t="shared" si="16"/>
        <v>100.38456432269771</v>
      </c>
      <c r="G40" s="576">
        <f>E40/E$29*100</f>
        <v>101.1861004549915</v>
      </c>
      <c r="H40" s="574">
        <v>2107.6999999999998</v>
      </c>
      <c r="I40" s="575">
        <f t="shared" si="18"/>
        <v>100.30457335934895</v>
      </c>
      <c r="J40" s="576">
        <f>H40/H$29*100</f>
        <v>99.58892458892457</v>
      </c>
      <c r="K40" s="13"/>
      <c r="L40" s="13"/>
      <c r="M40" s="13"/>
    </row>
    <row r="41" spans="1:13" ht="3" hidden="1" customHeight="1">
      <c r="A41" s="558" t="s">
        <v>189</v>
      </c>
      <c r="B41" s="578">
        <v>3484.4</v>
      </c>
      <c r="C41" s="579">
        <f t="shared" si="17"/>
        <v>99.291022659918838</v>
      </c>
      <c r="D41" s="580">
        <f t="shared" ref="D41:D46" si="19">B41/B$41*100</f>
        <v>100</v>
      </c>
      <c r="E41" s="581">
        <v>2298.23</v>
      </c>
      <c r="F41" s="579">
        <f t="shared" si="16"/>
        <v>101.31547044379494</v>
      </c>
      <c r="G41" s="582">
        <f t="shared" ref="G41:G46" si="20">E41/E$41*100</f>
        <v>100</v>
      </c>
      <c r="H41" s="578">
        <v>2131</v>
      </c>
      <c r="I41" s="579">
        <f t="shared" si="18"/>
        <v>101.10547041799119</v>
      </c>
      <c r="J41" s="580">
        <f t="shared" ref="J41:J46" si="21">H41/H$41*100</f>
        <v>100</v>
      </c>
      <c r="K41" s="13"/>
      <c r="L41" s="13"/>
      <c r="M41" s="13"/>
    </row>
    <row r="42" spans="1:13" ht="16.5" hidden="1" customHeight="1">
      <c r="A42" s="562" t="s">
        <v>10</v>
      </c>
      <c r="B42" s="557">
        <v>3582.03</v>
      </c>
      <c r="C42" s="542">
        <f t="shared" si="17"/>
        <v>102.80191711628974</v>
      </c>
      <c r="D42" s="583">
        <f t="shared" si="19"/>
        <v>102.80191711628974</v>
      </c>
      <c r="E42" s="563">
        <v>2348.34</v>
      </c>
      <c r="F42" s="542">
        <f t="shared" ref="F42:F47" si="22">E42/E41*100</f>
        <v>102.18037359185112</v>
      </c>
      <c r="G42" s="584">
        <f t="shared" si="20"/>
        <v>102.18037359185112</v>
      </c>
      <c r="H42" s="585">
        <v>2192.7199999999998</v>
      </c>
      <c r="I42" s="542">
        <f t="shared" si="18"/>
        <v>102.89629282027218</v>
      </c>
      <c r="J42" s="583">
        <f t="shared" si="21"/>
        <v>102.89629282027218</v>
      </c>
      <c r="K42" s="13"/>
      <c r="L42" s="13"/>
      <c r="M42" s="13"/>
    </row>
    <row r="43" spans="1:13" ht="16.5" hidden="1" customHeight="1">
      <c r="A43" s="562" t="s">
        <v>11</v>
      </c>
      <c r="B43" s="557">
        <v>3667.61</v>
      </c>
      <c r="C43" s="542">
        <f t="shared" si="17"/>
        <v>102.38914805291972</v>
      </c>
      <c r="D43" s="583">
        <f t="shared" si="19"/>
        <v>105.25800711743771</v>
      </c>
      <c r="E43" s="563">
        <v>2397.3200000000002</v>
      </c>
      <c r="F43" s="542">
        <f t="shared" si="22"/>
        <v>102.08572864236014</v>
      </c>
      <c r="G43" s="584">
        <f t="shared" si="20"/>
        <v>104.31157891072695</v>
      </c>
      <c r="H43" s="585">
        <v>2239.67</v>
      </c>
      <c r="I43" s="542">
        <f t="shared" si="18"/>
        <v>102.14117625597432</v>
      </c>
      <c r="J43" s="583">
        <f t="shared" si="21"/>
        <v>105.09948381041765</v>
      </c>
      <c r="K43" s="13"/>
      <c r="L43" s="13"/>
      <c r="M43" s="13"/>
    </row>
    <row r="44" spans="1:13" ht="16.5" hidden="1" customHeight="1">
      <c r="A44" s="562" t="s">
        <v>12</v>
      </c>
      <c r="B44" s="557">
        <v>3761.96</v>
      </c>
      <c r="C44" s="542">
        <f t="shared" si="17"/>
        <v>102.57251997895087</v>
      </c>
      <c r="D44" s="583">
        <f t="shared" si="19"/>
        <v>107.96579037997932</v>
      </c>
      <c r="E44" s="563">
        <v>2457.02</v>
      </c>
      <c r="F44" s="542">
        <f t="shared" si="22"/>
        <v>102.49028081357514</v>
      </c>
      <c r="G44" s="584">
        <f t="shared" si="20"/>
        <v>106.9092301466781</v>
      </c>
      <c r="H44" s="585">
        <v>2272.67</v>
      </c>
      <c r="I44" s="542">
        <f t="shared" si="18"/>
        <v>101.47343135372621</v>
      </c>
      <c r="J44" s="583">
        <f t="shared" si="21"/>
        <v>106.64805255748475</v>
      </c>
      <c r="K44" s="13"/>
      <c r="L44" s="13"/>
      <c r="M44" s="13"/>
    </row>
    <row r="45" spans="1:13" ht="16.5" hidden="1" customHeight="1">
      <c r="A45" s="562" t="s">
        <v>13</v>
      </c>
      <c r="B45" s="557">
        <v>3809.35</v>
      </c>
      <c r="C45" s="542">
        <f t="shared" ref="C45:C50" si="23">B45/B44*100</f>
        <v>101.2597156801242</v>
      </c>
      <c r="D45" s="583">
        <f t="shared" si="19"/>
        <v>109.32585237056594</v>
      </c>
      <c r="E45" s="563">
        <v>2470.25</v>
      </c>
      <c r="F45" s="542">
        <f t="shared" si="22"/>
        <v>100.53845715541591</v>
      </c>
      <c r="G45" s="584">
        <f t="shared" si="20"/>
        <v>107.48489054620293</v>
      </c>
      <c r="H45" s="585">
        <v>2282.61</v>
      </c>
      <c r="I45" s="542">
        <f t="shared" ref="I45:I50" si="24">H45/H44*100</f>
        <v>100.43737102174974</v>
      </c>
      <c r="J45" s="583">
        <f t="shared" si="21"/>
        <v>107.11450023463162</v>
      </c>
      <c r="K45" s="13"/>
      <c r="L45" s="13"/>
      <c r="M45" s="13"/>
    </row>
    <row r="46" spans="1:13" ht="16.5" hidden="1" customHeight="1">
      <c r="A46" s="586" t="s">
        <v>14</v>
      </c>
      <c r="B46" s="585">
        <v>3854.5</v>
      </c>
      <c r="C46" s="587">
        <f t="shared" si="23"/>
        <v>101.18524157664694</v>
      </c>
      <c r="D46" s="583">
        <f t="shared" si="19"/>
        <v>110.62162782688554</v>
      </c>
      <c r="E46" s="588">
        <v>2532.1999999999998</v>
      </c>
      <c r="F46" s="587">
        <f t="shared" si="22"/>
        <v>102.50784333569476</v>
      </c>
      <c r="G46" s="584">
        <f t="shared" si="20"/>
        <v>110.18044321064471</v>
      </c>
      <c r="H46" s="585">
        <v>2316.8000000000002</v>
      </c>
      <c r="I46" s="587">
        <f t="shared" si="24"/>
        <v>101.49784676313519</v>
      </c>
      <c r="J46" s="583">
        <f t="shared" si="21"/>
        <v>108.71891130924449</v>
      </c>
      <c r="K46" s="13"/>
      <c r="L46" s="13"/>
      <c r="M46" s="13"/>
    </row>
    <row r="47" spans="1:13" ht="16.5" hidden="1" customHeight="1">
      <c r="A47" s="586" t="s">
        <v>15</v>
      </c>
      <c r="B47" s="585">
        <v>3808.84</v>
      </c>
      <c r="C47" s="587">
        <f t="shared" si="23"/>
        <v>98.815410559086786</v>
      </c>
      <c r="D47" s="583">
        <f t="shared" ref="D47:D52" si="25">B47/B$41*100</f>
        <v>109.31121570428195</v>
      </c>
      <c r="E47" s="588">
        <v>2548.98</v>
      </c>
      <c r="F47" s="587">
        <f t="shared" si="22"/>
        <v>100.66266487639209</v>
      </c>
      <c r="G47" s="584">
        <f t="shared" ref="G47:G52" si="26">E47/E$41*100</f>
        <v>110.91057030845477</v>
      </c>
      <c r="H47" s="585">
        <v>2344.36</v>
      </c>
      <c r="I47" s="587">
        <f t="shared" si="24"/>
        <v>101.18957182320443</v>
      </c>
      <c r="J47" s="583">
        <f t="shared" ref="J47:J52" si="27">H47/H$41*100</f>
        <v>110.01220084467387</v>
      </c>
      <c r="K47" s="13"/>
      <c r="L47" s="13"/>
      <c r="M47" s="13"/>
    </row>
    <row r="48" spans="1:13" ht="16.5" hidden="1" customHeight="1">
      <c r="A48" s="589" t="s">
        <v>136</v>
      </c>
      <c r="B48" s="590">
        <v>3758.33</v>
      </c>
      <c r="C48" s="591">
        <f t="shared" si="23"/>
        <v>98.673874460465655</v>
      </c>
      <c r="D48" s="592">
        <f t="shared" si="25"/>
        <v>107.86161175525197</v>
      </c>
      <c r="E48" s="593">
        <v>2617.46</v>
      </c>
      <c r="F48" s="591">
        <f>E48/E47*100</f>
        <v>102.68656482200724</v>
      </c>
      <c r="G48" s="594">
        <f t="shared" si="26"/>
        <v>113.89025467424932</v>
      </c>
      <c r="H48" s="590">
        <v>2354.6</v>
      </c>
      <c r="I48" s="591">
        <f t="shared" si="24"/>
        <v>100.4367929840127</v>
      </c>
      <c r="J48" s="592">
        <f t="shared" si="27"/>
        <v>110.49272641952135</v>
      </c>
      <c r="K48" s="13"/>
      <c r="L48" s="13"/>
      <c r="M48" s="13"/>
    </row>
    <row r="49" spans="1:13" ht="16.5" hidden="1" customHeight="1">
      <c r="A49" s="589" t="s">
        <v>145</v>
      </c>
      <c r="B49" s="590">
        <v>3877.71</v>
      </c>
      <c r="C49" s="591">
        <f t="shared" si="23"/>
        <v>103.17641079947744</v>
      </c>
      <c r="D49" s="592">
        <f t="shared" si="25"/>
        <v>111.28773963953623</v>
      </c>
      <c r="E49" s="593">
        <v>2590.12</v>
      </c>
      <c r="F49" s="591">
        <f>E49/E48*100</f>
        <v>98.955475919402772</v>
      </c>
      <c r="G49" s="594">
        <f t="shared" si="26"/>
        <v>112.70064353872327</v>
      </c>
      <c r="H49" s="590">
        <v>2371.96</v>
      </c>
      <c r="I49" s="591">
        <f t="shared" si="24"/>
        <v>100.7372802174467</v>
      </c>
      <c r="J49" s="592">
        <f t="shared" si="27"/>
        <v>111.30736743312998</v>
      </c>
      <c r="K49" s="13"/>
      <c r="L49" s="13"/>
      <c r="M49" s="13"/>
    </row>
    <row r="50" spans="1:13" ht="16.5" hidden="1" customHeight="1">
      <c r="A50" s="589" t="s">
        <v>151</v>
      </c>
      <c r="B50" s="590">
        <v>3758.21</v>
      </c>
      <c r="C50" s="591">
        <f t="shared" si="23"/>
        <v>96.918284245082802</v>
      </c>
      <c r="D50" s="592">
        <f t="shared" si="25"/>
        <v>107.85816783377338</v>
      </c>
      <c r="E50" s="593">
        <v>2496.67</v>
      </c>
      <c r="F50" s="591">
        <f>E50/E49*100</f>
        <v>96.392059055178919</v>
      </c>
      <c r="G50" s="594">
        <f t="shared" si="26"/>
        <v>108.63447087541283</v>
      </c>
      <c r="H50" s="590">
        <v>2442.54</v>
      </c>
      <c r="I50" s="591">
        <f t="shared" si="24"/>
        <v>102.97559823943068</v>
      </c>
      <c r="J50" s="592">
        <f t="shared" si="27"/>
        <v>114.61942749882684</v>
      </c>
      <c r="K50" s="13"/>
      <c r="L50" s="13"/>
      <c r="M50" s="13"/>
    </row>
    <row r="51" spans="1:13" ht="16.5" hidden="1" customHeight="1">
      <c r="A51" s="589" t="s">
        <v>152</v>
      </c>
      <c r="B51" s="590">
        <v>3894.63</v>
      </c>
      <c r="C51" s="591">
        <f>B51/B50*100</f>
        <v>103.62991956277057</v>
      </c>
      <c r="D51" s="592">
        <f t="shared" si="25"/>
        <v>111.77333256801745</v>
      </c>
      <c r="E51" s="593">
        <v>2539.16</v>
      </c>
      <c r="F51" s="591">
        <f>E51/E50*100</f>
        <v>101.70186688669307</v>
      </c>
      <c r="G51" s="594">
        <f t="shared" si="26"/>
        <v>110.48328496277568</v>
      </c>
      <c r="H51" s="590">
        <v>2464.96</v>
      </c>
      <c r="I51" s="591">
        <f>H51/H50*100</f>
        <v>100.91789694334588</v>
      </c>
      <c r="J51" s="592">
        <f t="shared" si="27"/>
        <v>115.67151572031911</v>
      </c>
      <c r="K51" s="13"/>
      <c r="L51" s="13"/>
      <c r="M51" s="13"/>
    </row>
    <row r="52" spans="1:13" ht="16.5" hidden="1" customHeight="1">
      <c r="A52" s="589" t="s">
        <v>157</v>
      </c>
      <c r="B52" s="590">
        <v>3912.55</v>
      </c>
      <c r="C52" s="591">
        <f>B52/B51*100</f>
        <v>100.46012073033896</v>
      </c>
      <c r="D52" s="592">
        <f t="shared" si="25"/>
        <v>112.2876248421536</v>
      </c>
      <c r="E52" s="593">
        <v>2618.0300000000002</v>
      </c>
      <c r="F52" s="591">
        <f>E52/E51*100</f>
        <v>103.10614533940358</v>
      </c>
      <c r="G52" s="594">
        <f t="shared" si="26"/>
        <v>113.91505636946695</v>
      </c>
      <c r="H52" s="590">
        <v>2519.35</v>
      </c>
      <c r="I52" s="591">
        <f>H52/H51*100</f>
        <v>102.20652667791769</v>
      </c>
      <c r="J52" s="592">
        <f t="shared" si="27"/>
        <v>118.22383857343969</v>
      </c>
      <c r="K52" s="13"/>
      <c r="L52" s="13"/>
      <c r="M52" s="13"/>
    </row>
    <row r="53" spans="1:13" ht="16.5" customHeight="1" thickBot="1">
      <c r="A53" s="595" t="s">
        <v>347</v>
      </c>
      <c r="B53" s="596">
        <v>4442.67</v>
      </c>
      <c r="C53" s="597">
        <v>100.16548937734058</v>
      </c>
      <c r="D53" s="598">
        <v>114.89267611461673</v>
      </c>
      <c r="E53" s="596">
        <v>3042.02</v>
      </c>
      <c r="F53" s="597">
        <v>101.5106365228998</v>
      </c>
      <c r="G53" s="598">
        <v>112.10274174528303</v>
      </c>
      <c r="H53" s="596">
        <v>2608.94</v>
      </c>
      <c r="I53" s="597">
        <v>101.48200588134617</v>
      </c>
      <c r="J53" s="598">
        <v>107.81189305343194</v>
      </c>
      <c r="K53" s="13"/>
      <c r="L53" s="13"/>
      <c r="M53" s="13"/>
    </row>
    <row r="54" spans="1:13" ht="16.5" customHeight="1" thickBot="1">
      <c r="A54" s="792" t="s">
        <v>355</v>
      </c>
      <c r="B54" s="793"/>
      <c r="C54" s="793"/>
      <c r="D54" s="793"/>
      <c r="E54" s="793"/>
      <c r="F54" s="793"/>
      <c r="G54" s="793"/>
      <c r="H54" s="793"/>
      <c r="I54" s="793"/>
      <c r="J54" s="794"/>
      <c r="K54" s="13"/>
      <c r="L54" s="13"/>
      <c r="M54" s="13"/>
    </row>
    <row r="55" spans="1:13" ht="17.25" customHeight="1">
      <c r="A55" s="599" t="s">
        <v>10</v>
      </c>
      <c r="B55" s="600">
        <v>4418.01</v>
      </c>
      <c r="C55" s="579">
        <f>B55/B52*100</f>
        <v>112.91894033303089</v>
      </c>
      <c r="D55" s="580">
        <f>B55/B$53*100</f>
        <v>99.444928387658777</v>
      </c>
      <c r="E55" s="600">
        <v>3057.97</v>
      </c>
      <c r="F55" s="579">
        <f>E55/E52*100</f>
        <v>116.80423830131814</v>
      </c>
      <c r="G55" s="580">
        <f t="shared" ref="G55:G61" si="28">E55/E$53*100</f>
        <v>100.52432265402594</v>
      </c>
      <c r="H55" s="600">
        <v>2662.15</v>
      </c>
      <c r="I55" s="579">
        <f>H55/H52*100</f>
        <v>105.66812868398597</v>
      </c>
      <c r="J55" s="580">
        <f t="shared" ref="J55:J61" si="29">H55/H$53*100</f>
        <v>102.03952563109921</v>
      </c>
      <c r="K55" s="13"/>
      <c r="L55" s="13"/>
      <c r="M55" s="13"/>
    </row>
    <row r="56" spans="1:13" ht="17.25" customHeight="1">
      <c r="A56" s="601" t="s">
        <v>11</v>
      </c>
      <c r="B56" s="602">
        <v>4467.3999999999996</v>
      </c>
      <c r="C56" s="587">
        <f t="shared" ref="C56:C62" si="30">B56/B55*100</f>
        <v>101.11792413326361</v>
      </c>
      <c r="D56" s="583">
        <f t="shared" ref="D56:D61" si="31">B56/B$53*100</f>
        <v>100.55664724141113</v>
      </c>
      <c r="E56" s="602">
        <v>3092</v>
      </c>
      <c r="F56" s="587">
        <f t="shared" ref="F56:F62" si="32">E56/E55*100</f>
        <v>101.11282975307149</v>
      </c>
      <c r="G56" s="583">
        <f t="shared" si="28"/>
        <v>101.64298722559353</v>
      </c>
      <c r="H56" s="602">
        <v>2693.29</v>
      </c>
      <c r="I56" s="587">
        <f t="shared" ref="I56:I62" si="33">H56/H55*100</f>
        <v>101.16973123227466</v>
      </c>
      <c r="J56" s="583">
        <f t="shared" si="29"/>
        <v>103.23311383167109</v>
      </c>
      <c r="K56" s="13"/>
      <c r="L56" s="13"/>
      <c r="M56" s="13"/>
    </row>
    <row r="57" spans="1:13" ht="17.25" customHeight="1">
      <c r="A57" s="603" t="s">
        <v>12</v>
      </c>
      <c r="B57" s="604">
        <v>4556.43</v>
      </c>
      <c r="C57" s="591">
        <f t="shared" si="30"/>
        <v>101.99288176568027</v>
      </c>
      <c r="D57" s="592">
        <f t="shared" si="31"/>
        <v>102.56062232846463</v>
      </c>
      <c r="E57" s="604">
        <v>3105.32</v>
      </c>
      <c r="F57" s="591">
        <f t="shared" si="32"/>
        <v>100.4307891332471</v>
      </c>
      <c r="G57" s="592">
        <f t="shared" si="28"/>
        <v>102.0808541692691</v>
      </c>
      <c r="H57" s="604">
        <v>2716.1</v>
      </c>
      <c r="I57" s="591">
        <f t="shared" si="33"/>
        <v>100.8469195667752</v>
      </c>
      <c r="J57" s="592">
        <f t="shared" si="29"/>
        <v>104.10741527210283</v>
      </c>
      <c r="K57" s="13"/>
      <c r="L57" s="13"/>
      <c r="M57" s="13"/>
    </row>
    <row r="58" spans="1:13" ht="17.25" customHeight="1">
      <c r="A58" s="603" t="s">
        <v>13</v>
      </c>
      <c r="B58" s="604">
        <v>4576.58</v>
      </c>
      <c r="C58" s="591">
        <f t="shared" si="30"/>
        <v>100.44223218616328</v>
      </c>
      <c r="D58" s="592">
        <f t="shared" si="31"/>
        <v>103.01417841073048</v>
      </c>
      <c r="E58" s="604">
        <v>3156.09</v>
      </c>
      <c r="F58" s="591">
        <f t="shared" si="32"/>
        <v>101.63493617404968</v>
      </c>
      <c r="G58" s="592">
        <f t="shared" si="28"/>
        <v>103.7498109808614</v>
      </c>
      <c r="H58" s="604">
        <v>2772.95</v>
      </c>
      <c r="I58" s="591">
        <f t="shared" si="33"/>
        <v>102.09307462906372</v>
      </c>
      <c r="J58" s="592">
        <f t="shared" si="29"/>
        <v>106.28646116813725</v>
      </c>
      <c r="K58" s="13"/>
      <c r="L58" s="13"/>
      <c r="M58" s="13"/>
    </row>
    <row r="59" spans="1:13" ht="17.25" customHeight="1">
      <c r="A59" s="603" t="s">
        <v>14</v>
      </c>
      <c r="B59" s="604">
        <v>4629.45</v>
      </c>
      <c r="C59" s="591">
        <f t="shared" si="30"/>
        <v>101.15522945081261</v>
      </c>
      <c r="D59" s="592">
        <f t="shared" si="31"/>
        <v>104.2042285382439</v>
      </c>
      <c r="E59" s="604">
        <v>3234.52</v>
      </c>
      <c r="F59" s="591">
        <f t="shared" si="32"/>
        <v>102.48503686523513</v>
      </c>
      <c r="G59" s="592">
        <f t="shared" si="28"/>
        <v>106.32803203134759</v>
      </c>
      <c r="H59" s="604">
        <v>2878.21</v>
      </c>
      <c r="I59" s="591">
        <f t="shared" si="33"/>
        <v>103.79595737391587</v>
      </c>
      <c r="J59" s="592">
        <f t="shared" si="29"/>
        <v>110.32104992832339</v>
      </c>
      <c r="K59" s="13"/>
      <c r="L59" s="13"/>
      <c r="M59" s="13"/>
    </row>
    <row r="60" spans="1:13" ht="17.25" customHeight="1">
      <c r="A60" s="603" t="s">
        <v>15</v>
      </c>
      <c r="B60" s="604">
        <v>4752.2700000000004</v>
      </c>
      <c r="C60" s="591">
        <f t="shared" si="30"/>
        <v>102.65301493697956</v>
      </c>
      <c r="D60" s="592">
        <f t="shared" si="31"/>
        <v>106.96878228632782</v>
      </c>
      <c r="E60" s="604">
        <v>3314.2</v>
      </c>
      <c r="F60" s="591">
        <f t="shared" si="32"/>
        <v>102.46342579424459</v>
      </c>
      <c r="G60" s="592">
        <f t="shared" si="28"/>
        <v>108.94734419892045</v>
      </c>
      <c r="H60" s="604">
        <v>2969.77</v>
      </c>
      <c r="I60" s="591">
        <f t="shared" si="33"/>
        <v>103.18114383592581</v>
      </c>
      <c r="J60" s="592">
        <f t="shared" si="29"/>
        <v>113.83052120784687</v>
      </c>
      <c r="K60" s="13"/>
      <c r="L60" s="13"/>
      <c r="M60" s="13"/>
    </row>
    <row r="61" spans="1:13" ht="17.25" customHeight="1">
      <c r="A61" s="601" t="s">
        <v>145</v>
      </c>
      <c r="B61" s="602">
        <v>4979.6099999999997</v>
      </c>
      <c r="C61" s="587">
        <f t="shared" si="30"/>
        <v>104.78381910118742</v>
      </c>
      <c r="D61" s="583">
        <f t="shared" si="31"/>
        <v>112.08597532564875</v>
      </c>
      <c r="E61" s="602">
        <v>3315.61</v>
      </c>
      <c r="F61" s="587">
        <f t="shared" si="32"/>
        <v>100.04254420372942</v>
      </c>
      <c r="G61" s="583">
        <f t="shared" si="28"/>
        <v>108.99369497899423</v>
      </c>
      <c r="H61" s="602">
        <v>2838.59</v>
      </c>
      <c r="I61" s="587">
        <f t="shared" si="33"/>
        <v>95.582822912212066</v>
      </c>
      <c r="J61" s="583">
        <f t="shared" si="29"/>
        <v>108.80242550614425</v>
      </c>
      <c r="K61" s="13"/>
      <c r="L61" s="13"/>
      <c r="M61" s="13"/>
    </row>
    <row r="62" spans="1:13" ht="16.5" customHeight="1">
      <c r="A62" s="601" t="s">
        <v>151</v>
      </c>
      <c r="B62" s="602">
        <v>4631.38</v>
      </c>
      <c r="C62" s="587">
        <f t="shared" si="30"/>
        <v>93.006882065061319</v>
      </c>
      <c r="D62" s="583">
        <f>B62/B$53*100</f>
        <v>104.24767088259988</v>
      </c>
      <c r="E62" s="602">
        <v>3150.63</v>
      </c>
      <c r="F62" s="587">
        <f t="shared" si="32"/>
        <v>95.024143370299882</v>
      </c>
      <c r="G62" s="583">
        <f>E62/E$53*100</f>
        <v>103.57032498142682</v>
      </c>
      <c r="H62" s="602">
        <v>2758.2</v>
      </c>
      <c r="I62" s="587">
        <f t="shared" si="33"/>
        <v>97.167960149229003</v>
      </c>
      <c r="J62" s="583">
        <f>H62/H$53*100</f>
        <v>105.72109745720483</v>
      </c>
      <c r="K62" s="13"/>
      <c r="L62" s="13"/>
      <c r="M62" s="13"/>
    </row>
    <row r="63" spans="1:13" ht="16.5" customHeight="1" thickBot="1">
      <c r="A63" s="605" t="s">
        <v>152</v>
      </c>
      <c r="B63" s="606">
        <v>4639.2700000000004</v>
      </c>
      <c r="C63" s="607">
        <f t="shared" ref="C63" si="34">B63/B62*100</f>
        <v>100.17035959044604</v>
      </c>
      <c r="D63" s="608">
        <f>B63/B$53*100</f>
        <v>104.42526678776503</v>
      </c>
      <c r="E63" s="606">
        <v>3099.93</v>
      </c>
      <c r="F63" s="607">
        <f t="shared" ref="F63" si="35">E63/E62*100</f>
        <v>98.390798030870002</v>
      </c>
      <c r="G63" s="608">
        <f>E63/E$53*100</f>
        <v>101.90366927239137</v>
      </c>
      <c r="H63" s="606">
        <v>2801.82</v>
      </c>
      <c r="I63" s="607">
        <f t="shared" ref="I63" si="36">H63/H62*100</f>
        <v>101.58146617359149</v>
      </c>
      <c r="J63" s="608">
        <f>H63/H$53*100</f>
        <v>107.3930408518402</v>
      </c>
      <c r="K63" s="13"/>
      <c r="L63" s="13"/>
      <c r="M63" s="13"/>
    </row>
    <row r="64" spans="1:13" ht="22.5" customHeight="1">
      <c r="A64" s="796" t="s">
        <v>450</v>
      </c>
      <c r="B64" s="796"/>
      <c r="C64" s="796"/>
      <c r="D64" s="796"/>
      <c r="E64" s="796"/>
      <c r="F64" s="796"/>
      <c r="G64" s="796"/>
      <c r="H64" s="796"/>
      <c r="I64" s="796"/>
      <c r="J64" s="796"/>
      <c r="K64" s="13"/>
      <c r="L64" s="13"/>
      <c r="M64" s="13"/>
    </row>
    <row r="65" spans="1:14" ht="24" customHeight="1">
      <c r="A65" s="795" t="s">
        <v>431</v>
      </c>
      <c r="B65" s="795"/>
      <c r="C65" s="795"/>
      <c r="D65" s="795"/>
      <c r="E65" s="795"/>
      <c r="F65" s="795"/>
      <c r="G65" s="795"/>
      <c r="H65" s="795"/>
      <c r="I65" s="795"/>
      <c r="J65" s="795"/>
      <c r="K65" s="612"/>
    </row>
    <row r="66" spans="1:14">
      <c r="A66" s="15"/>
      <c r="B66" s="15"/>
      <c r="C66" s="15"/>
      <c r="D66" s="15"/>
      <c r="E66" s="15"/>
      <c r="F66" s="15"/>
      <c r="G66" s="15"/>
      <c r="H66" s="18"/>
      <c r="I66" s="18"/>
      <c r="J66" s="18"/>
    </row>
    <row r="68" spans="1:14">
      <c r="N68" s="39"/>
    </row>
    <row r="69" spans="1:14">
      <c r="N69" s="39"/>
    </row>
    <row r="70" spans="1:14">
      <c r="N70" s="39"/>
    </row>
    <row r="71" spans="1:14">
      <c r="N71" s="39"/>
    </row>
    <row r="72" spans="1:14">
      <c r="N72" s="39"/>
    </row>
    <row r="73" spans="1:14">
      <c r="N73" s="39"/>
    </row>
    <row r="74" spans="1:14">
      <c r="M74" s="39"/>
      <c r="N74" s="39"/>
    </row>
    <row r="75" spans="1:14">
      <c r="M75" s="39"/>
      <c r="N75" s="39"/>
    </row>
    <row r="76" spans="1:14">
      <c r="M76" s="39"/>
      <c r="N76" s="39"/>
    </row>
    <row r="77" spans="1:14">
      <c r="M77" s="39"/>
      <c r="N77" s="39"/>
    </row>
    <row r="78" spans="1:14">
      <c r="M78" s="39"/>
      <c r="N78" s="39"/>
    </row>
    <row r="79" spans="1:14">
      <c r="M79" s="39"/>
      <c r="N79" s="39"/>
    </row>
    <row r="80" spans="1:14">
      <c r="M80" s="39"/>
      <c r="N80" s="39"/>
    </row>
    <row r="81" spans="13:14">
      <c r="M81" s="39"/>
      <c r="N81" s="39"/>
    </row>
    <row r="82" spans="13:14">
      <c r="M82" s="39"/>
    </row>
    <row r="83" spans="13:14">
      <c r="M83" s="39"/>
    </row>
    <row r="84" spans="13:14">
      <c r="M84" s="39"/>
    </row>
    <row r="85" spans="13:14">
      <c r="M85" s="39"/>
    </row>
    <row r="86" spans="13:14">
      <c r="M86" s="39"/>
    </row>
    <row r="87" spans="13:14">
      <c r="M87" s="39"/>
    </row>
  </sheetData>
  <mergeCells count="17">
    <mergeCell ref="I4:I5"/>
    <mergeCell ref="A54:J54"/>
    <mergeCell ref="A65:J65"/>
    <mergeCell ref="A64:J64"/>
    <mergeCell ref="A2:J2"/>
    <mergeCell ref="D4:D5"/>
    <mergeCell ref="J4:J5"/>
    <mergeCell ref="E3:G3"/>
    <mergeCell ref="E4:E5"/>
    <mergeCell ref="F4:F5"/>
    <mergeCell ref="G4:G5"/>
    <mergeCell ref="A3:A5"/>
    <mergeCell ref="B3:D3"/>
    <mergeCell ref="H3:J3"/>
    <mergeCell ref="B4:B5"/>
    <mergeCell ref="C4:C5"/>
    <mergeCell ref="H4:H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5"/>
  <sheetViews>
    <sheetView view="pageBreakPreview" topLeftCell="A57" zoomScale="80" zoomScaleNormal="100" zoomScaleSheetLayoutView="80" workbookViewId="0">
      <selection activeCell="B68" sqref="B68"/>
    </sheetView>
  </sheetViews>
  <sheetFormatPr defaultRowHeight="16.5"/>
  <cols>
    <col min="1" max="1" width="5.7109375" style="133" customWidth="1"/>
    <col min="2" max="2" width="99.28515625" style="134" customWidth="1"/>
    <col min="3" max="3" width="10.140625" style="134" bestFit="1" customWidth="1"/>
    <col min="4" max="4" width="18.85546875" style="134" customWidth="1"/>
    <col min="5" max="5" width="19" style="141" customWidth="1"/>
    <col min="6" max="6" width="19.5703125" style="142" customWidth="1"/>
    <col min="7" max="256" width="9.140625" style="134"/>
    <col min="257" max="257" width="5.7109375" style="134" customWidth="1"/>
    <col min="258" max="258" width="99.28515625" style="134" customWidth="1"/>
    <col min="259" max="259" width="10.140625" style="134" bestFit="1" customWidth="1"/>
    <col min="260" max="260" width="18.85546875" style="134" customWidth="1"/>
    <col min="261" max="261" width="19" style="134" customWidth="1"/>
    <col min="262" max="262" width="19.5703125" style="134" customWidth="1"/>
    <col min="263" max="512" width="9.140625" style="134"/>
    <col min="513" max="513" width="5.7109375" style="134" customWidth="1"/>
    <col min="514" max="514" width="99.28515625" style="134" customWidth="1"/>
    <col min="515" max="515" width="10.140625" style="134" bestFit="1" customWidth="1"/>
    <col min="516" max="516" width="18.85546875" style="134" customWidth="1"/>
    <col min="517" max="517" width="19" style="134" customWidth="1"/>
    <col min="518" max="518" width="19.5703125" style="134" customWidth="1"/>
    <col min="519" max="768" width="9.140625" style="134"/>
    <col min="769" max="769" width="5.7109375" style="134" customWidth="1"/>
    <col min="770" max="770" width="99.28515625" style="134" customWidth="1"/>
    <col min="771" max="771" width="10.140625" style="134" bestFit="1" customWidth="1"/>
    <col min="772" max="772" width="18.85546875" style="134" customWidth="1"/>
    <col min="773" max="773" width="19" style="134" customWidth="1"/>
    <col min="774" max="774" width="19.5703125" style="134" customWidth="1"/>
    <col min="775" max="1024" width="9.140625" style="134"/>
    <col min="1025" max="1025" width="5.7109375" style="134" customWidth="1"/>
    <col min="1026" max="1026" width="99.28515625" style="134" customWidth="1"/>
    <col min="1027" max="1027" width="10.140625" style="134" bestFit="1" customWidth="1"/>
    <col min="1028" max="1028" width="18.85546875" style="134" customWidth="1"/>
    <col min="1029" max="1029" width="19" style="134" customWidth="1"/>
    <col min="1030" max="1030" width="19.5703125" style="134" customWidth="1"/>
    <col min="1031" max="1280" width="9.140625" style="134"/>
    <col min="1281" max="1281" width="5.7109375" style="134" customWidth="1"/>
    <col min="1282" max="1282" width="99.28515625" style="134" customWidth="1"/>
    <col min="1283" max="1283" width="10.140625" style="134" bestFit="1" customWidth="1"/>
    <col min="1284" max="1284" width="18.85546875" style="134" customWidth="1"/>
    <col min="1285" max="1285" width="19" style="134" customWidth="1"/>
    <col min="1286" max="1286" width="19.5703125" style="134" customWidth="1"/>
    <col min="1287" max="1536" width="9.140625" style="134"/>
    <col min="1537" max="1537" width="5.7109375" style="134" customWidth="1"/>
    <col min="1538" max="1538" width="99.28515625" style="134" customWidth="1"/>
    <col min="1539" max="1539" width="10.140625" style="134" bestFit="1" customWidth="1"/>
    <col min="1540" max="1540" width="18.85546875" style="134" customWidth="1"/>
    <col min="1541" max="1541" width="19" style="134" customWidth="1"/>
    <col min="1542" max="1542" width="19.5703125" style="134" customWidth="1"/>
    <col min="1543" max="1792" width="9.140625" style="134"/>
    <col min="1793" max="1793" width="5.7109375" style="134" customWidth="1"/>
    <col min="1794" max="1794" width="99.28515625" style="134" customWidth="1"/>
    <col min="1795" max="1795" width="10.140625" style="134" bestFit="1" customWidth="1"/>
    <col min="1796" max="1796" width="18.85546875" style="134" customWidth="1"/>
    <col min="1797" max="1797" width="19" style="134" customWidth="1"/>
    <col min="1798" max="1798" width="19.5703125" style="134" customWidth="1"/>
    <col min="1799" max="2048" width="9.140625" style="134"/>
    <col min="2049" max="2049" width="5.7109375" style="134" customWidth="1"/>
    <col min="2050" max="2050" width="99.28515625" style="134" customWidth="1"/>
    <col min="2051" max="2051" width="10.140625" style="134" bestFit="1" customWidth="1"/>
    <col min="2052" max="2052" width="18.85546875" style="134" customWidth="1"/>
    <col min="2053" max="2053" width="19" style="134" customWidth="1"/>
    <col min="2054" max="2054" width="19.5703125" style="134" customWidth="1"/>
    <col min="2055" max="2304" width="9.140625" style="134"/>
    <col min="2305" max="2305" width="5.7109375" style="134" customWidth="1"/>
    <col min="2306" max="2306" width="99.28515625" style="134" customWidth="1"/>
    <col min="2307" max="2307" width="10.140625" style="134" bestFit="1" customWidth="1"/>
    <col min="2308" max="2308" width="18.85546875" style="134" customWidth="1"/>
    <col min="2309" max="2309" width="19" style="134" customWidth="1"/>
    <col min="2310" max="2310" width="19.5703125" style="134" customWidth="1"/>
    <col min="2311" max="2560" width="9.140625" style="134"/>
    <col min="2561" max="2561" width="5.7109375" style="134" customWidth="1"/>
    <col min="2562" max="2562" width="99.28515625" style="134" customWidth="1"/>
    <col min="2563" max="2563" width="10.140625" style="134" bestFit="1" customWidth="1"/>
    <col min="2564" max="2564" width="18.85546875" style="134" customWidth="1"/>
    <col min="2565" max="2565" width="19" style="134" customWidth="1"/>
    <col min="2566" max="2566" width="19.5703125" style="134" customWidth="1"/>
    <col min="2567" max="2816" width="9.140625" style="134"/>
    <col min="2817" max="2817" width="5.7109375" style="134" customWidth="1"/>
    <col min="2818" max="2818" width="99.28515625" style="134" customWidth="1"/>
    <col min="2819" max="2819" width="10.140625" style="134" bestFit="1" customWidth="1"/>
    <col min="2820" max="2820" width="18.85546875" style="134" customWidth="1"/>
    <col min="2821" max="2821" width="19" style="134" customWidth="1"/>
    <col min="2822" max="2822" width="19.5703125" style="134" customWidth="1"/>
    <col min="2823" max="3072" width="9.140625" style="134"/>
    <col min="3073" max="3073" width="5.7109375" style="134" customWidth="1"/>
    <col min="3074" max="3074" width="99.28515625" style="134" customWidth="1"/>
    <col min="3075" max="3075" width="10.140625" style="134" bestFit="1" customWidth="1"/>
    <col min="3076" max="3076" width="18.85546875" style="134" customWidth="1"/>
    <col min="3077" max="3077" width="19" style="134" customWidth="1"/>
    <col min="3078" max="3078" width="19.5703125" style="134" customWidth="1"/>
    <col min="3079" max="3328" width="9.140625" style="134"/>
    <col min="3329" max="3329" width="5.7109375" style="134" customWidth="1"/>
    <col min="3330" max="3330" width="99.28515625" style="134" customWidth="1"/>
    <col min="3331" max="3331" width="10.140625" style="134" bestFit="1" customWidth="1"/>
    <col min="3332" max="3332" width="18.85546875" style="134" customWidth="1"/>
    <col min="3333" max="3333" width="19" style="134" customWidth="1"/>
    <col min="3334" max="3334" width="19.5703125" style="134" customWidth="1"/>
    <col min="3335" max="3584" width="9.140625" style="134"/>
    <col min="3585" max="3585" width="5.7109375" style="134" customWidth="1"/>
    <col min="3586" max="3586" width="99.28515625" style="134" customWidth="1"/>
    <col min="3587" max="3587" width="10.140625" style="134" bestFit="1" customWidth="1"/>
    <col min="3588" max="3588" width="18.85546875" style="134" customWidth="1"/>
    <col min="3589" max="3589" width="19" style="134" customWidth="1"/>
    <col min="3590" max="3590" width="19.5703125" style="134" customWidth="1"/>
    <col min="3591" max="3840" width="9.140625" style="134"/>
    <col min="3841" max="3841" width="5.7109375" style="134" customWidth="1"/>
    <col min="3842" max="3842" width="99.28515625" style="134" customWidth="1"/>
    <col min="3843" max="3843" width="10.140625" style="134" bestFit="1" customWidth="1"/>
    <col min="3844" max="3844" width="18.85546875" style="134" customWidth="1"/>
    <col min="3845" max="3845" width="19" style="134" customWidth="1"/>
    <col min="3846" max="3846" width="19.5703125" style="134" customWidth="1"/>
    <col min="3847" max="4096" width="9.140625" style="134"/>
    <col min="4097" max="4097" width="5.7109375" style="134" customWidth="1"/>
    <col min="4098" max="4098" width="99.28515625" style="134" customWidth="1"/>
    <col min="4099" max="4099" width="10.140625" style="134" bestFit="1" customWidth="1"/>
    <col min="4100" max="4100" width="18.85546875" style="134" customWidth="1"/>
    <col min="4101" max="4101" width="19" style="134" customWidth="1"/>
    <col min="4102" max="4102" width="19.5703125" style="134" customWidth="1"/>
    <col min="4103" max="4352" width="9.140625" style="134"/>
    <col min="4353" max="4353" width="5.7109375" style="134" customWidth="1"/>
    <col min="4354" max="4354" width="99.28515625" style="134" customWidth="1"/>
    <col min="4355" max="4355" width="10.140625" style="134" bestFit="1" customWidth="1"/>
    <col min="4356" max="4356" width="18.85546875" style="134" customWidth="1"/>
    <col min="4357" max="4357" width="19" style="134" customWidth="1"/>
    <col min="4358" max="4358" width="19.5703125" style="134" customWidth="1"/>
    <col min="4359" max="4608" width="9.140625" style="134"/>
    <col min="4609" max="4609" width="5.7109375" style="134" customWidth="1"/>
    <col min="4610" max="4610" width="99.28515625" style="134" customWidth="1"/>
    <col min="4611" max="4611" width="10.140625" style="134" bestFit="1" customWidth="1"/>
    <col min="4612" max="4612" width="18.85546875" style="134" customWidth="1"/>
    <col min="4613" max="4613" width="19" style="134" customWidth="1"/>
    <col min="4614" max="4614" width="19.5703125" style="134" customWidth="1"/>
    <col min="4615" max="4864" width="9.140625" style="134"/>
    <col min="4865" max="4865" width="5.7109375" style="134" customWidth="1"/>
    <col min="4866" max="4866" width="99.28515625" style="134" customWidth="1"/>
    <col min="4867" max="4867" width="10.140625" style="134" bestFit="1" customWidth="1"/>
    <col min="4868" max="4868" width="18.85546875" style="134" customWidth="1"/>
    <col min="4869" max="4869" width="19" style="134" customWidth="1"/>
    <col min="4870" max="4870" width="19.5703125" style="134" customWidth="1"/>
    <col min="4871" max="5120" width="9.140625" style="134"/>
    <col min="5121" max="5121" width="5.7109375" style="134" customWidth="1"/>
    <col min="5122" max="5122" width="99.28515625" style="134" customWidth="1"/>
    <col min="5123" max="5123" width="10.140625" style="134" bestFit="1" customWidth="1"/>
    <col min="5124" max="5124" width="18.85546875" style="134" customWidth="1"/>
    <col min="5125" max="5125" width="19" style="134" customWidth="1"/>
    <col min="5126" max="5126" width="19.5703125" style="134" customWidth="1"/>
    <col min="5127" max="5376" width="9.140625" style="134"/>
    <col min="5377" max="5377" width="5.7109375" style="134" customWidth="1"/>
    <col min="5378" max="5378" width="99.28515625" style="134" customWidth="1"/>
    <col min="5379" max="5379" width="10.140625" style="134" bestFit="1" customWidth="1"/>
    <col min="5380" max="5380" width="18.85546875" style="134" customWidth="1"/>
    <col min="5381" max="5381" width="19" style="134" customWidth="1"/>
    <col min="5382" max="5382" width="19.5703125" style="134" customWidth="1"/>
    <col min="5383" max="5632" width="9.140625" style="134"/>
    <col min="5633" max="5633" width="5.7109375" style="134" customWidth="1"/>
    <col min="5634" max="5634" width="99.28515625" style="134" customWidth="1"/>
    <col min="5635" max="5635" width="10.140625" style="134" bestFit="1" customWidth="1"/>
    <col min="5636" max="5636" width="18.85546875" style="134" customWidth="1"/>
    <col min="5637" max="5637" width="19" style="134" customWidth="1"/>
    <col min="5638" max="5638" width="19.5703125" style="134" customWidth="1"/>
    <col min="5639" max="5888" width="9.140625" style="134"/>
    <col min="5889" max="5889" width="5.7109375" style="134" customWidth="1"/>
    <col min="5890" max="5890" width="99.28515625" style="134" customWidth="1"/>
    <col min="5891" max="5891" width="10.140625" style="134" bestFit="1" customWidth="1"/>
    <col min="5892" max="5892" width="18.85546875" style="134" customWidth="1"/>
    <col min="5893" max="5893" width="19" style="134" customWidth="1"/>
    <col min="5894" max="5894" width="19.5703125" style="134" customWidth="1"/>
    <col min="5895" max="6144" width="9.140625" style="134"/>
    <col min="6145" max="6145" width="5.7109375" style="134" customWidth="1"/>
    <col min="6146" max="6146" width="99.28515625" style="134" customWidth="1"/>
    <col min="6147" max="6147" width="10.140625" style="134" bestFit="1" customWidth="1"/>
    <col min="6148" max="6148" width="18.85546875" style="134" customWidth="1"/>
    <col min="6149" max="6149" width="19" style="134" customWidth="1"/>
    <col min="6150" max="6150" width="19.5703125" style="134" customWidth="1"/>
    <col min="6151" max="6400" width="9.140625" style="134"/>
    <col min="6401" max="6401" width="5.7109375" style="134" customWidth="1"/>
    <col min="6402" max="6402" width="99.28515625" style="134" customWidth="1"/>
    <col min="6403" max="6403" width="10.140625" style="134" bestFit="1" customWidth="1"/>
    <col min="6404" max="6404" width="18.85546875" style="134" customWidth="1"/>
    <col min="6405" max="6405" width="19" style="134" customWidth="1"/>
    <col min="6406" max="6406" width="19.5703125" style="134" customWidth="1"/>
    <col min="6407" max="6656" width="9.140625" style="134"/>
    <col min="6657" max="6657" width="5.7109375" style="134" customWidth="1"/>
    <col min="6658" max="6658" width="99.28515625" style="134" customWidth="1"/>
    <col min="6659" max="6659" width="10.140625" style="134" bestFit="1" customWidth="1"/>
    <col min="6660" max="6660" width="18.85546875" style="134" customWidth="1"/>
    <col min="6661" max="6661" width="19" style="134" customWidth="1"/>
    <col min="6662" max="6662" width="19.5703125" style="134" customWidth="1"/>
    <col min="6663" max="6912" width="9.140625" style="134"/>
    <col min="6913" max="6913" width="5.7109375" style="134" customWidth="1"/>
    <col min="6914" max="6914" width="99.28515625" style="134" customWidth="1"/>
    <col min="6915" max="6915" width="10.140625" style="134" bestFit="1" customWidth="1"/>
    <col min="6916" max="6916" width="18.85546875" style="134" customWidth="1"/>
    <col min="6917" max="6917" width="19" style="134" customWidth="1"/>
    <col min="6918" max="6918" width="19.5703125" style="134" customWidth="1"/>
    <col min="6919" max="7168" width="9.140625" style="134"/>
    <col min="7169" max="7169" width="5.7109375" style="134" customWidth="1"/>
    <col min="7170" max="7170" width="99.28515625" style="134" customWidth="1"/>
    <col min="7171" max="7171" width="10.140625" style="134" bestFit="1" customWidth="1"/>
    <col min="7172" max="7172" width="18.85546875" style="134" customWidth="1"/>
    <col min="7173" max="7173" width="19" style="134" customWidth="1"/>
    <col min="7174" max="7174" width="19.5703125" style="134" customWidth="1"/>
    <col min="7175" max="7424" width="9.140625" style="134"/>
    <col min="7425" max="7425" width="5.7109375" style="134" customWidth="1"/>
    <col min="7426" max="7426" width="99.28515625" style="134" customWidth="1"/>
    <col min="7427" max="7427" width="10.140625" style="134" bestFit="1" customWidth="1"/>
    <col min="7428" max="7428" width="18.85546875" style="134" customWidth="1"/>
    <col min="7429" max="7429" width="19" style="134" customWidth="1"/>
    <col min="7430" max="7430" width="19.5703125" style="134" customWidth="1"/>
    <col min="7431" max="7680" width="9.140625" style="134"/>
    <col min="7681" max="7681" width="5.7109375" style="134" customWidth="1"/>
    <col min="7682" max="7682" width="99.28515625" style="134" customWidth="1"/>
    <col min="7683" max="7683" width="10.140625" style="134" bestFit="1" customWidth="1"/>
    <col min="7684" max="7684" width="18.85546875" style="134" customWidth="1"/>
    <col min="7685" max="7685" width="19" style="134" customWidth="1"/>
    <col min="7686" max="7686" width="19.5703125" style="134" customWidth="1"/>
    <col min="7687" max="7936" width="9.140625" style="134"/>
    <col min="7937" max="7937" width="5.7109375" style="134" customWidth="1"/>
    <col min="7938" max="7938" width="99.28515625" style="134" customWidth="1"/>
    <col min="7939" max="7939" width="10.140625" style="134" bestFit="1" customWidth="1"/>
    <col min="7940" max="7940" width="18.85546875" style="134" customWidth="1"/>
    <col min="7941" max="7941" width="19" style="134" customWidth="1"/>
    <col min="7942" max="7942" width="19.5703125" style="134" customWidth="1"/>
    <col min="7943" max="8192" width="9.140625" style="134"/>
    <col min="8193" max="8193" width="5.7109375" style="134" customWidth="1"/>
    <col min="8194" max="8194" width="99.28515625" style="134" customWidth="1"/>
    <col min="8195" max="8195" width="10.140625" style="134" bestFit="1" customWidth="1"/>
    <col min="8196" max="8196" width="18.85546875" style="134" customWidth="1"/>
    <col min="8197" max="8197" width="19" style="134" customWidth="1"/>
    <col min="8198" max="8198" width="19.5703125" style="134" customWidth="1"/>
    <col min="8199" max="8448" width="9.140625" style="134"/>
    <col min="8449" max="8449" width="5.7109375" style="134" customWidth="1"/>
    <col min="8450" max="8450" width="99.28515625" style="134" customWidth="1"/>
    <col min="8451" max="8451" width="10.140625" style="134" bestFit="1" customWidth="1"/>
    <col min="8452" max="8452" width="18.85546875" style="134" customWidth="1"/>
    <col min="8453" max="8453" width="19" style="134" customWidth="1"/>
    <col min="8454" max="8454" width="19.5703125" style="134" customWidth="1"/>
    <col min="8455" max="8704" width="9.140625" style="134"/>
    <col min="8705" max="8705" width="5.7109375" style="134" customWidth="1"/>
    <col min="8706" max="8706" width="99.28515625" style="134" customWidth="1"/>
    <col min="8707" max="8707" width="10.140625" style="134" bestFit="1" customWidth="1"/>
    <col min="8708" max="8708" width="18.85546875" style="134" customWidth="1"/>
    <col min="8709" max="8709" width="19" style="134" customWidth="1"/>
    <col min="8710" max="8710" width="19.5703125" style="134" customWidth="1"/>
    <col min="8711" max="8960" width="9.140625" style="134"/>
    <col min="8961" max="8961" width="5.7109375" style="134" customWidth="1"/>
    <col min="8962" max="8962" width="99.28515625" style="134" customWidth="1"/>
    <col min="8963" max="8963" width="10.140625" style="134" bestFit="1" customWidth="1"/>
    <col min="8964" max="8964" width="18.85546875" style="134" customWidth="1"/>
    <col min="8965" max="8965" width="19" style="134" customWidth="1"/>
    <col min="8966" max="8966" width="19.5703125" style="134" customWidth="1"/>
    <col min="8967" max="9216" width="9.140625" style="134"/>
    <col min="9217" max="9217" width="5.7109375" style="134" customWidth="1"/>
    <col min="9218" max="9218" width="99.28515625" style="134" customWidth="1"/>
    <col min="9219" max="9219" width="10.140625" style="134" bestFit="1" customWidth="1"/>
    <col min="9220" max="9220" width="18.85546875" style="134" customWidth="1"/>
    <col min="9221" max="9221" width="19" style="134" customWidth="1"/>
    <col min="9222" max="9222" width="19.5703125" style="134" customWidth="1"/>
    <col min="9223" max="9472" width="9.140625" style="134"/>
    <col min="9473" max="9473" width="5.7109375" style="134" customWidth="1"/>
    <col min="9474" max="9474" width="99.28515625" style="134" customWidth="1"/>
    <col min="9475" max="9475" width="10.140625" style="134" bestFit="1" customWidth="1"/>
    <col min="9476" max="9476" width="18.85546875" style="134" customWidth="1"/>
    <col min="9477" max="9477" width="19" style="134" customWidth="1"/>
    <col min="9478" max="9478" width="19.5703125" style="134" customWidth="1"/>
    <col min="9479" max="9728" width="9.140625" style="134"/>
    <col min="9729" max="9729" width="5.7109375" style="134" customWidth="1"/>
    <col min="9730" max="9730" width="99.28515625" style="134" customWidth="1"/>
    <col min="9731" max="9731" width="10.140625" style="134" bestFit="1" customWidth="1"/>
    <col min="9732" max="9732" width="18.85546875" style="134" customWidth="1"/>
    <col min="9733" max="9733" width="19" style="134" customWidth="1"/>
    <col min="9734" max="9734" width="19.5703125" style="134" customWidth="1"/>
    <col min="9735" max="9984" width="9.140625" style="134"/>
    <col min="9985" max="9985" width="5.7109375" style="134" customWidth="1"/>
    <col min="9986" max="9986" width="99.28515625" style="134" customWidth="1"/>
    <col min="9987" max="9987" width="10.140625" style="134" bestFit="1" customWidth="1"/>
    <col min="9988" max="9988" width="18.85546875" style="134" customWidth="1"/>
    <col min="9989" max="9989" width="19" style="134" customWidth="1"/>
    <col min="9990" max="9990" width="19.5703125" style="134" customWidth="1"/>
    <col min="9991" max="10240" width="9.140625" style="134"/>
    <col min="10241" max="10241" width="5.7109375" style="134" customWidth="1"/>
    <col min="10242" max="10242" width="99.28515625" style="134" customWidth="1"/>
    <col min="10243" max="10243" width="10.140625" style="134" bestFit="1" customWidth="1"/>
    <col min="10244" max="10244" width="18.85546875" style="134" customWidth="1"/>
    <col min="10245" max="10245" width="19" style="134" customWidth="1"/>
    <col min="10246" max="10246" width="19.5703125" style="134" customWidth="1"/>
    <col min="10247" max="10496" width="9.140625" style="134"/>
    <col min="10497" max="10497" width="5.7109375" style="134" customWidth="1"/>
    <col min="10498" max="10498" width="99.28515625" style="134" customWidth="1"/>
    <col min="10499" max="10499" width="10.140625" style="134" bestFit="1" customWidth="1"/>
    <col min="10500" max="10500" width="18.85546875" style="134" customWidth="1"/>
    <col min="10501" max="10501" width="19" style="134" customWidth="1"/>
    <col min="10502" max="10502" width="19.5703125" style="134" customWidth="1"/>
    <col min="10503" max="10752" width="9.140625" style="134"/>
    <col min="10753" max="10753" width="5.7109375" style="134" customWidth="1"/>
    <col min="10754" max="10754" width="99.28515625" style="134" customWidth="1"/>
    <col min="10755" max="10755" width="10.140625" style="134" bestFit="1" customWidth="1"/>
    <col min="10756" max="10756" width="18.85546875" style="134" customWidth="1"/>
    <col min="10757" max="10757" width="19" style="134" customWidth="1"/>
    <col min="10758" max="10758" width="19.5703125" style="134" customWidth="1"/>
    <col min="10759" max="11008" width="9.140625" style="134"/>
    <col min="11009" max="11009" width="5.7109375" style="134" customWidth="1"/>
    <col min="11010" max="11010" width="99.28515625" style="134" customWidth="1"/>
    <col min="11011" max="11011" width="10.140625" style="134" bestFit="1" customWidth="1"/>
    <col min="11012" max="11012" width="18.85546875" style="134" customWidth="1"/>
    <col min="11013" max="11013" width="19" style="134" customWidth="1"/>
    <col min="11014" max="11014" width="19.5703125" style="134" customWidth="1"/>
    <col min="11015" max="11264" width="9.140625" style="134"/>
    <col min="11265" max="11265" width="5.7109375" style="134" customWidth="1"/>
    <col min="11266" max="11266" width="99.28515625" style="134" customWidth="1"/>
    <col min="11267" max="11267" width="10.140625" style="134" bestFit="1" customWidth="1"/>
    <col min="11268" max="11268" width="18.85546875" style="134" customWidth="1"/>
    <col min="11269" max="11269" width="19" style="134" customWidth="1"/>
    <col min="11270" max="11270" width="19.5703125" style="134" customWidth="1"/>
    <col min="11271" max="11520" width="9.140625" style="134"/>
    <col min="11521" max="11521" width="5.7109375" style="134" customWidth="1"/>
    <col min="11522" max="11522" width="99.28515625" style="134" customWidth="1"/>
    <col min="11523" max="11523" width="10.140625" style="134" bestFit="1" customWidth="1"/>
    <col min="11524" max="11524" width="18.85546875" style="134" customWidth="1"/>
    <col min="11525" max="11525" width="19" style="134" customWidth="1"/>
    <col min="11526" max="11526" width="19.5703125" style="134" customWidth="1"/>
    <col min="11527" max="11776" width="9.140625" style="134"/>
    <col min="11777" max="11777" width="5.7109375" style="134" customWidth="1"/>
    <col min="11778" max="11778" width="99.28515625" style="134" customWidth="1"/>
    <col min="11779" max="11779" width="10.140625" style="134" bestFit="1" customWidth="1"/>
    <col min="11780" max="11780" width="18.85546875" style="134" customWidth="1"/>
    <col min="11781" max="11781" width="19" style="134" customWidth="1"/>
    <col min="11782" max="11782" width="19.5703125" style="134" customWidth="1"/>
    <col min="11783" max="12032" width="9.140625" style="134"/>
    <col min="12033" max="12033" width="5.7109375" style="134" customWidth="1"/>
    <col min="12034" max="12034" width="99.28515625" style="134" customWidth="1"/>
    <col min="12035" max="12035" width="10.140625" style="134" bestFit="1" customWidth="1"/>
    <col min="12036" max="12036" width="18.85546875" style="134" customWidth="1"/>
    <col min="12037" max="12037" width="19" style="134" customWidth="1"/>
    <col min="12038" max="12038" width="19.5703125" style="134" customWidth="1"/>
    <col min="12039" max="12288" width="9.140625" style="134"/>
    <col min="12289" max="12289" width="5.7109375" style="134" customWidth="1"/>
    <col min="12290" max="12290" width="99.28515625" style="134" customWidth="1"/>
    <col min="12291" max="12291" width="10.140625" style="134" bestFit="1" customWidth="1"/>
    <col min="12292" max="12292" width="18.85546875" style="134" customWidth="1"/>
    <col min="12293" max="12293" width="19" style="134" customWidth="1"/>
    <col min="12294" max="12294" width="19.5703125" style="134" customWidth="1"/>
    <col min="12295" max="12544" width="9.140625" style="134"/>
    <col min="12545" max="12545" width="5.7109375" style="134" customWidth="1"/>
    <col min="12546" max="12546" width="99.28515625" style="134" customWidth="1"/>
    <col min="12547" max="12547" width="10.140625" style="134" bestFit="1" customWidth="1"/>
    <col min="12548" max="12548" width="18.85546875" style="134" customWidth="1"/>
    <col min="12549" max="12549" width="19" style="134" customWidth="1"/>
    <col min="12550" max="12550" width="19.5703125" style="134" customWidth="1"/>
    <col min="12551" max="12800" width="9.140625" style="134"/>
    <col min="12801" max="12801" width="5.7109375" style="134" customWidth="1"/>
    <col min="12802" max="12802" width="99.28515625" style="134" customWidth="1"/>
    <col min="12803" max="12803" width="10.140625" style="134" bestFit="1" customWidth="1"/>
    <col min="12804" max="12804" width="18.85546875" style="134" customWidth="1"/>
    <col min="12805" max="12805" width="19" style="134" customWidth="1"/>
    <col min="12806" max="12806" width="19.5703125" style="134" customWidth="1"/>
    <col min="12807" max="13056" width="9.140625" style="134"/>
    <col min="13057" max="13057" width="5.7109375" style="134" customWidth="1"/>
    <col min="13058" max="13058" width="99.28515625" style="134" customWidth="1"/>
    <col min="13059" max="13059" width="10.140625" style="134" bestFit="1" customWidth="1"/>
    <col min="13060" max="13060" width="18.85546875" style="134" customWidth="1"/>
    <col min="13061" max="13061" width="19" style="134" customWidth="1"/>
    <col min="13062" max="13062" width="19.5703125" style="134" customWidth="1"/>
    <col min="13063" max="13312" width="9.140625" style="134"/>
    <col min="13313" max="13313" width="5.7109375" style="134" customWidth="1"/>
    <col min="13314" max="13314" width="99.28515625" style="134" customWidth="1"/>
    <col min="13315" max="13315" width="10.140625" style="134" bestFit="1" customWidth="1"/>
    <col min="13316" max="13316" width="18.85546875" style="134" customWidth="1"/>
    <col min="13317" max="13317" width="19" style="134" customWidth="1"/>
    <col min="13318" max="13318" width="19.5703125" style="134" customWidth="1"/>
    <col min="13319" max="13568" width="9.140625" style="134"/>
    <col min="13569" max="13569" width="5.7109375" style="134" customWidth="1"/>
    <col min="13570" max="13570" width="99.28515625" style="134" customWidth="1"/>
    <col min="13571" max="13571" width="10.140625" style="134" bestFit="1" customWidth="1"/>
    <col min="13572" max="13572" width="18.85546875" style="134" customWidth="1"/>
    <col min="13573" max="13573" width="19" style="134" customWidth="1"/>
    <col min="13574" max="13574" width="19.5703125" style="134" customWidth="1"/>
    <col min="13575" max="13824" width="9.140625" style="134"/>
    <col min="13825" max="13825" width="5.7109375" style="134" customWidth="1"/>
    <col min="13826" max="13826" width="99.28515625" style="134" customWidth="1"/>
    <col min="13827" max="13827" width="10.140625" style="134" bestFit="1" customWidth="1"/>
    <col min="13828" max="13828" width="18.85546875" style="134" customWidth="1"/>
    <col min="13829" max="13829" width="19" style="134" customWidth="1"/>
    <col min="13830" max="13830" width="19.5703125" style="134" customWidth="1"/>
    <col min="13831" max="14080" width="9.140625" style="134"/>
    <col min="14081" max="14081" width="5.7109375" style="134" customWidth="1"/>
    <col min="14082" max="14082" width="99.28515625" style="134" customWidth="1"/>
    <col min="14083" max="14083" width="10.140625" style="134" bestFit="1" customWidth="1"/>
    <col min="14084" max="14084" width="18.85546875" style="134" customWidth="1"/>
    <col min="14085" max="14085" width="19" style="134" customWidth="1"/>
    <col min="14086" max="14086" width="19.5703125" style="134" customWidth="1"/>
    <col min="14087" max="14336" width="9.140625" style="134"/>
    <col min="14337" max="14337" width="5.7109375" style="134" customWidth="1"/>
    <col min="14338" max="14338" width="99.28515625" style="134" customWidth="1"/>
    <col min="14339" max="14339" width="10.140625" style="134" bestFit="1" customWidth="1"/>
    <col min="14340" max="14340" width="18.85546875" style="134" customWidth="1"/>
    <col min="14341" max="14341" width="19" style="134" customWidth="1"/>
    <col min="14342" max="14342" width="19.5703125" style="134" customWidth="1"/>
    <col min="14343" max="14592" width="9.140625" style="134"/>
    <col min="14593" max="14593" width="5.7109375" style="134" customWidth="1"/>
    <col min="14594" max="14594" width="99.28515625" style="134" customWidth="1"/>
    <col min="14595" max="14595" width="10.140625" style="134" bestFit="1" customWidth="1"/>
    <col min="14596" max="14596" width="18.85546875" style="134" customWidth="1"/>
    <col min="14597" max="14597" width="19" style="134" customWidth="1"/>
    <col min="14598" max="14598" width="19.5703125" style="134" customWidth="1"/>
    <col min="14599" max="14848" width="9.140625" style="134"/>
    <col min="14849" max="14849" width="5.7109375" style="134" customWidth="1"/>
    <col min="14850" max="14850" width="99.28515625" style="134" customWidth="1"/>
    <col min="14851" max="14851" width="10.140625" style="134" bestFit="1" customWidth="1"/>
    <col min="14852" max="14852" width="18.85546875" style="134" customWidth="1"/>
    <col min="14853" max="14853" width="19" style="134" customWidth="1"/>
    <col min="14854" max="14854" width="19.5703125" style="134" customWidth="1"/>
    <col min="14855" max="15104" width="9.140625" style="134"/>
    <col min="15105" max="15105" width="5.7109375" style="134" customWidth="1"/>
    <col min="15106" max="15106" width="99.28515625" style="134" customWidth="1"/>
    <col min="15107" max="15107" width="10.140625" style="134" bestFit="1" customWidth="1"/>
    <col min="15108" max="15108" width="18.85546875" style="134" customWidth="1"/>
    <col min="15109" max="15109" width="19" style="134" customWidth="1"/>
    <col min="15110" max="15110" width="19.5703125" style="134" customWidth="1"/>
    <col min="15111" max="15360" width="9.140625" style="134"/>
    <col min="15361" max="15361" width="5.7109375" style="134" customWidth="1"/>
    <col min="15362" max="15362" width="99.28515625" style="134" customWidth="1"/>
    <col min="15363" max="15363" width="10.140625" style="134" bestFit="1" customWidth="1"/>
    <col min="15364" max="15364" width="18.85546875" style="134" customWidth="1"/>
    <col min="15365" max="15365" width="19" style="134" customWidth="1"/>
    <col min="15366" max="15366" width="19.5703125" style="134" customWidth="1"/>
    <col min="15367" max="15616" width="9.140625" style="134"/>
    <col min="15617" max="15617" width="5.7109375" style="134" customWidth="1"/>
    <col min="15618" max="15618" width="99.28515625" style="134" customWidth="1"/>
    <col min="15619" max="15619" width="10.140625" style="134" bestFit="1" customWidth="1"/>
    <col min="15620" max="15620" width="18.85546875" style="134" customWidth="1"/>
    <col min="15621" max="15621" width="19" style="134" customWidth="1"/>
    <col min="15622" max="15622" width="19.5703125" style="134" customWidth="1"/>
    <col min="15623" max="15872" width="9.140625" style="134"/>
    <col min="15873" max="15873" width="5.7109375" style="134" customWidth="1"/>
    <col min="15874" max="15874" width="99.28515625" style="134" customWidth="1"/>
    <col min="15875" max="15875" width="10.140625" style="134" bestFit="1" customWidth="1"/>
    <col min="15876" max="15876" width="18.85546875" style="134" customWidth="1"/>
    <col min="15877" max="15877" width="19" style="134" customWidth="1"/>
    <col min="15878" max="15878" width="19.5703125" style="134" customWidth="1"/>
    <col min="15879" max="16128" width="9.140625" style="134"/>
    <col min="16129" max="16129" width="5.7109375" style="134" customWidth="1"/>
    <col min="16130" max="16130" width="99.28515625" style="134" customWidth="1"/>
    <col min="16131" max="16131" width="10.140625" style="134" bestFit="1" customWidth="1"/>
    <col min="16132" max="16132" width="18.85546875" style="134" customWidth="1"/>
    <col min="16133" max="16133" width="19" style="134" customWidth="1"/>
    <col min="16134" max="16134" width="19.5703125" style="134" customWidth="1"/>
    <col min="16135" max="16384" width="9.140625" style="134"/>
  </cols>
  <sheetData>
    <row r="1" spans="1:6" ht="20.25" customHeight="1">
      <c r="B1" s="825" t="s">
        <v>200</v>
      </c>
      <c r="C1" s="825"/>
      <c r="D1" s="825"/>
      <c r="E1" s="825"/>
      <c r="F1" s="825"/>
    </row>
    <row r="2" spans="1:6" ht="14.25" customHeight="1" thickBot="1">
      <c r="E2" s="826" t="s">
        <v>201</v>
      </c>
      <c r="F2" s="826"/>
    </row>
    <row r="3" spans="1:6" ht="39" thickBot="1">
      <c r="A3" s="827"/>
      <c r="B3" s="829" t="s">
        <v>70</v>
      </c>
      <c r="C3" s="831" t="s">
        <v>65</v>
      </c>
      <c r="D3" s="832"/>
      <c r="E3" s="833"/>
      <c r="F3" s="209" t="s">
        <v>160</v>
      </c>
    </row>
    <row r="4" spans="1:6" ht="15.75" customHeight="1" thickBot="1">
      <c r="A4" s="828"/>
      <c r="B4" s="830"/>
      <c r="C4" s="210" t="s">
        <v>41</v>
      </c>
      <c r="D4" s="135" t="s">
        <v>380</v>
      </c>
      <c r="E4" s="135" t="s">
        <v>379</v>
      </c>
      <c r="F4" s="136" t="s">
        <v>381</v>
      </c>
    </row>
    <row r="5" spans="1:6" ht="19.5" customHeight="1">
      <c r="A5" s="818" t="s">
        <v>57</v>
      </c>
      <c r="B5" s="211" t="s">
        <v>348</v>
      </c>
      <c r="C5" s="212" t="s">
        <v>202</v>
      </c>
      <c r="D5" s="213">
        <v>40</v>
      </c>
      <c r="E5" s="212">
        <v>43</v>
      </c>
      <c r="F5" s="214">
        <v>18</v>
      </c>
    </row>
    <row r="6" spans="1:6" ht="18" customHeight="1">
      <c r="A6" s="818"/>
      <c r="B6" s="215" t="s">
        <v>203</v>
      </c>
      <c r="C6" s="213"/>
      <c r="D6" s="213"/>
      <c r="E6" s="213"/>
      <c r="F6" s="216"/>
    </row>
    <row r="7" spans="1:6" ht="18" customHeight="1">
      <c r="A7" s="818"/>
      <c r="B7" s="217" t="s">
        <v>204</v>
      </c>
      <c r="C7" s="213" t="s">
        <v>30</v>
      </c>
      <c r="D7" s="218">
        <v>9114</v>
      </c>
      <c r="E7" s="140">
        <v>9569</v>
      </c>
      <c r="F7" s="219">
        <v>2228</v>
      </c>
    </row>
    <row r="8" spans="1:6">
      <c r="A8" s="818"/>
      <c r="B8" s="217" t="s">
        <v>205</v>
      </c>
      <c r="C8" s="213" t="s">
        <v>30</v>
      </c>
      <c r="D8" s="220">
        <v>9561</v>
      </c>
      <c r="E8" s="140">
        <v>9730</v>
      </c>
      <c r="F8" s="221"/>
    </row>
    <row r="9" spans="1:6">
      <c r="A9" s="818"/>
      <c r="B9" s="217" t="s">
        <v>206</v>
      </c>
      <c r="C9" s="213" t="s">
        <v>30</v>
      </c>
      <c r="D9" s="220">
        <v>6762</v>
      </c>
      <c r="E9" s="140">
        <v>6877</v>
      </c>
      <c r="F9" s="221"/>
    </row>
    <row r="10" spans="1:6" ht="20.25" thickBot="1">
      <c r="A10" s="818"/>
      <c r="B10" s="217" t="s">
        <v>382</v>
      </c>
      <c r="C10" s="222" t="s">
        <v>30</v>
      </c>
      <c r="D10" s="223" t="s">
        <v>383</v>
      </c>
      <c r="E10" s="224" t="s">
        <v>384</v>
      </c>
      <c r="F10" s="225"/>
    </row>
    <row r="11" spans="1:6">
      <c r="A11" s="824"/>
      <c r="B11" s="226" t="s">
        <v>328</v>
      </c>
      <c r="C11" s="214" t="s">
        <v>207</v>
      </c>
      <c r="D11" s="227" t="s">
        <v>385</v>
      </c>
      <c r="E11" s="228" t="s">
        <v>386</v>
      </c>
      <c r="F11" s="229" t="s">
        <v>361</v>
      </c>
    </row>
    <row r="12" spans="1:6" ht="15.75" customHeight="1">
      <c r="A12" s="824"/>
      <c r="B12" s="230" t="s">
        <v>208</v>
      </c>
      <c r="C12" s="214" t="s">
        <v>202</v>
      </c>
      <c r="D12" s="228">
        <v>30</v>
      </c>
      <c r="E12" s="228">
        <v>30</v>
      </c>
      <c r="F12" s="221"/>
    </row>
    <row r="13" spans="1:6" ht="19.5" hidden="1">
      <c r="A13" s="824"/>
      <c r="B13" s="230" t="s">
        <v>209</v>
      </c>
      <c r="C13" s="214" t="s">
        <v>202</v>
      </c>
      <c r="D13" s="228">
        <v>0</v>
      </c>
      <c r="E13" s="228">
        <v>0</v>
      </c>
      <c r="F13" s="221"/>
    </row>
    <row r="14" spans="1:6">
      <c r="A14" s="824"/>
      <c r="B14" s="230" t="s">
        <v>210</v>
      </c>
      <c r="C14" s="214" t="s">
        <v>202</v>
      </c>
      <c r="D14" s="228">
        <v>2</v>
      </c>
      <c r="E14" s="228">
        <v>2</v>
      </c>
      <c r="F14" s="221"/>
    </row>
    <row r="15" spans="1:6">
      <c r="A15" s="824"/>
      <c r="B15" s="230" t="s">
        <v>211</v>
      </c>
      <c r="C15" s="214" t="s">
        <v>202</v>
      </c>
      <c r="D15" s="228">
        <v>6</v>
      </c>
      <c r="E15" s="228">
        <v>6</v>
      </c>
      <c r="F15" s="221"/>
    </row>
    <row r="16" spans="1:6">
      <c r="A16" s="824"/>
      <c r="B16" s="230" t="s">
        <v>212</v>
      </c>
      <c r="C16" s="214" t="s">
        <v>202</v>
      </c>
      <c r="D16" s="228">
        <v>1</v>
      </c>
      <c r="E16" s="228">
        <v>1</v>
      </c>
      <c r="F16" s="221"/>
    </row>
    <row r="17" spans="1:6" hidden="1">
      <c r="A17" s="824"/>
      <c r="B17" s="230" t="s">
        <v>213</v>
      </c>
      <c r="C17" s="214" t="s">
        <v>202</v>
      </c>
      <c r="D17" s="228">
        <v>1</v>
      </c>
      <c r="E17" s="228">
        <v>1</v>
      </c>
      <c r="F17" s="221"/>
    </row>
    <row r="18" spans="1:6">
      <c r="A18" s="824"/>
      <c r="B18" s="230" t="s">
        <v>214</v>
      </c>
      <c r="C18" s="214" t="s">
        <v>202</v>
      </c>
      <c r="D18" s="231">
        <v>3</v>
      </c>
      <c r="E18" s="231">
        <v>3</v>
      </c>
      <c r="F18" s="221"/>
    </row>
    <row r="19" spans="1:6">
      <c r="A19" s="824"/>
      <c r="B19" s="232" t="s">
        <v>215</v>
      </c>
      <c r="C19" s="214"/>
      <c r="D19" s="231"/>
      <c r="E19" s="231"/>
      <c r="F19" s="221"/>
    </row>
    <row r="20" spans="1:6" s="137" customFormat="1">
      <c r="A20" s="824"/>
      <c r="B20" s="233" t="s">
        <v>216</v>
      </c>
      <c r="C20" s="214" t="s">
        <v>202</v>
      </c>
      <c r="D20" s="234">
        <v>1</v>
      </c>
      <c r="E20" s="234">
        <v>1</v>
      </c>
      <c r="F20" s="221"/>
    </row>
    <row r="21" spans="1:6">
      <c r="A21" s="824"/>
      <c r="B21" s="230" t="s">
        <v>217</v>
      </c>
      <c r="C21" s="214" t="s">
        <v>202</v>
      </c>
      <c r="D21" s="235" t="s">
        <v>218</v>
      </c>
      <c r="E21" s="236" t="s">
        <v>218</v>
      </c>
      <c r="F21" s="221"/>
    </row>
    <row r="22" spans="1:6">
      <c r="A22" s="824"/>
      <c r="B22" s="232" t="s">
        <v>219</v>
      </c>
      <c r="C22" s="214"/>
      <c r="D22" s="236"/>
      <c r="E22" s="236"/>
      <c r="F22" s="221"/>
    </row>
    <row r="23" spans="1:6" s="137" customFormat="1" ht="16.5" customHeight="1">
      <c r="A23" s="824"/>
      <c r="B23" s="237" t="s">
        <v>220</v>
      </c>
      <c r="C23" s="214" t="s">
        <v>202</v>
      </c>
      <c r="D23" s="236" t="s">
        <v>221</v>
      </c>
      <c r="E23" s="236" t="s">
        <v>221</v>
      </c>
      <c r="F23" s="221"/>
    </row>
    <row r="24" spans="1:6">
      <c r="A24" s="824"/>
      <c r="B24" s="232" t="s">
        <v>222</v>
      </c>
      <c r="C24" s="214"/>
      <c r="D24" s="231"/>
      <c r="E24" s="231"/>
      <c r="F24" s="221"/>
    </row>
    <row r="25" spans="1:6" ht="17.25" thickBot="1">
      <c r="A25" s="824"/>
      <c r="B25" s="238" t="s">
        <v>223</v>
      </c>
      <c r="C25" s="239" t="s">
        <v>202</v>
      </c>
      <c r="D25" s="240">
        <v>1</v>
      </c>
      <c r="E25" s="240">
        <v>1</v>
      </c>
      <c r="F25" s="225"/>
    </row>
    <row r="26" spans="1:6" s="137" customFormat="1">
      <c r="A26" s="818"/>
      <c r="B26" s="241" t="s">
        <v>224</v>
      </c>
      <c r="C26" s="242"/>
      <c r="D26" s="243"/>
      <c r="E26" s="244"/>
      <c r="F26" s="245"/>
    </row>
    <row r="27" spans="1:6" s="137" customFormat="1" ht="18" thickBot="1">
      <c r="A27" s="818"/>
      <c r="B27" s="351" t="s">
        <v>387</v>
      </c>
      <c r="C27" s="247" t="s">
        <v>202</v>
      </c>
      <c r="D27" s="248">
        <v>2</v>
      </c>
      <c r="E27" s="219">
        <v>1</v>
      </c>
      <c r="F27" s="249"/>
    </row>
    <row r="28" spans="1:6" s="137" customFormat="1" ht="18" thickBot="1">
      <c r="A28" s="818"/>
      <c r="B28" s="250" t="s">
        <v>388</v>
      </c>
      <c r="C28" s="251" t="s">
        <v>202</v>
      </c>
      <c r="D28" s="251">
        <v>5</v>
      </c>
      <c r="E28" s="251">
        <v>5</v>
      </c>
      <c r="F28" s="251">
        <v>1</v>
      </c>
    </row>
    <row r="29" spans="1:6" s="138" customFormat="1" ht="17.25" hidden="1" customHeight="1">
      <c r="A29" s="818"/>
      <c r="B29" s="252" t="s">
        <v>225</v>
      </c>
      <c r="C29" s="213" t="s">
        <v>207</v>
      </c>
      <c r="D29" s="253" t="s">
        <v>226</v>
      </c>
      <c r="E29" s="253" t="s">
        <v>226</v>
      </c>
      <c r="F29" s="213"/>
    </row>
    <row r="30" spans="1:6" s="138" customFormat="1" ht="17.25" hidden="1" customHeight="1">
      <c r="A30" s="818"/>
      <c r="B30" s="252" t="s">
        <v>227</v>
      </c>
      <c r="C30" s="213" t="s">
        <v>207</v>
      </c>
      <c r="D30" s="253" t="s">
        <v>228</v>
      </c>
      <c r="E30" s="253" t="s">
        <v>228</v>
      </c>
      <c r="F30" s="213"/>
    </row>
    <row r="31" spans="1:6" s="138" customFormat="1" ht="17.25" hidden="1" customHeight="1">
      <c r="A31" s="818"/>
      <c r="B31" s="252" t="s">
        <v>229</v>
      </c>
      <c r="C31" s="213" t="s">
        <v>207</v>
      </c>
      <c r="D31" s="253" t="s">
        <v>230</v>
      </c>
      <c r="E31" s="253" t="s">
        <v>230</v>
      </c>
      <c r="F31" s="213"/>
    </row>
    <row r="32" spans="1:6" s="138" customFormat="1" ht="17.25" hidden="1" customHeight="1">
      <c r="A32" s="818"/>
      <c r="B32" s="252" t="s">
        <v>231</v>
      </c>
      <c r="C32" s="213" t="s">
        <v>207</v>
      </c>
      <c r="D32" s="253" t="s">
        <v>232</v>
      </c>
      <c r="E32" s="253" t="s">
        <v>232</v>
      </c>
      <c r="F32" s="213"/>
    </row>
    <row r="33" spans="1:6" s="138" customFormat="1" ht="17.25" hidden="1" customHeight="1">
      <c r="A33" s="818"/>
      <c r="B33" s="252" t="s">
        <v>233</v>
      </c>
      <c r="C33" s="213" t="s">
        <v>207</v>
      </c>
      <c r="D33" s="253" t="s">
        <v>234</v>
      </c>
      <c r="E33" s="253" t="s">
        <v>234</v>
      </c>
      <c r="F33" s="213"/>
    </row>
    <row r="34" spans="1:6" s="138" customFormat="1" ht="13.5" hidden="1" customHeight="1">
      <c r="A34" s="818"/>
      <c r="B34" s="252" t="s">
        <v>235</v>
      </c>
      <c r="C34" s="213" t="s">
        <v>207</v>
      </c>
      <c r="D34" s="253" t="s">
        <v>236</v>
      </c>
      <c r="E34" s="253" t="s">
        <v>236</v>
      </c>
      <c r="F34" s="213"/>
    </row>
    <row r="35" spans="1:6" s="138" customFormat="1" ht="17.25" hidden="1" customHeight="1" thickBot="1">
      <c r="A35" s="818"/>
      <c r="B35" s="254" t="s">
        <v>237</v>
      </c>
      <c r="C35" s="222" t="s">
        <v>207</v>
      </c>
      <c r="D35" s="255" t="s">
        <v>238</v>
      </c>
      <c r="E35" s="255" t="s">
        <v>238</v>
      </c>
      <c r="F35" s="222"/>
    </row>
    <row r="36" spans="1:6" s="137" customFormat="1">
      <c r="A36" s="818"/>
      <c r="B36" s="250" t="s">
        <v>239</v>
      </c>
      <c r="C36" s="214"/>
      <c r="D36" s="256"/>
      <c r="E36" s="256"/>
      <c r="F36" s="212">
        <v>1</v>
      </c>
    </row>
    <row r="37" spans="1:6" s="137" customFormat="1">
      <c r="A37" s="818"/>
      <c r="B37" s="246" t="s">
        <v>240</v>
      </c>
      <c r="C37" s="214" t="s">
        <v>202</v>
      </c>
      <c r="D37" s="213">
        <v>1</v>
      </c>
      <c r="E37" s="213">
        <v>1</v>
      </c>
      <c r="F37" s="257"/>
    </row>
    <row r="38" spans="1:6" s="137" customFormat="1" ht="17.25" thickBot="1">
      <c r="A38" s="819"/>
      <c r="B38" s="254" t="s">
        <v>241</v>
      </c>
      <c r="C38" s="214" t="s">
        <v>202</v>
      </c>
      <c r="D38" s="222">
        <v>6</v>
      </c>
      <c r="E38" s="222">
        <v>6</v>
      </c>
      <c r="F38" s="258"/>
    </row>
    <row r="39" spans="1:6">
      <c r="A39" s="817" t="s">
        <v>58</v>
      </c>
      <c r="B39" s="226" t="s">
        <v>333</v>
      </c>
      <c r="C39" s="212" t="s">
        <v>242</v>
      </c>
      <c r="D39" s="212" t="s">
        <v>334</v>
      </c>
      <c r="E39" s="212" t="s">
        <v>365</v>
      </c>
      <c r="F39" s="259" t="s">
        <v>362</v>
      </c>
    </row>
    <row r="40" spans="1:6">
      <c r="A40" s="818"/>
      <c r="B40" s="260" t="s">
        <v>243</v>
      </c>
      <c r="C40" s="213" t="s">
        <v>242</v>
      </c>
      <c r="D40" s="213" t="s">
        <v>335</v>
      </c>
      <c r="E40" s="213" t="s">
        <v>335</v>
      </c>
      <c r="F40" s="261"/>
    </row>
    <row r="41" spans="1:6" ht="17.25" thickBot="1">
      <c r="A41" s="818"/>
      <c r="B41" s="262" t="s">
        <v>244</v>
      </c>
      <c r="C41" s="222" t="s">
        <v>242</v>
      </c>
      <c r="D41" s="224" t="s">
        <v>331</v>
      </c>
      <c r="E41" s="224" t="s">
        <v>366</v>
      </c>
      <c r="F41" s="263"/>
    </row>
    <row r="42" spans="1:6" s="137" customFormat="1">
      <c r="A42" s="818"/>
      <c r="B42" s="226" t="s">
        <v>336</v>
      </c>
      <c r="C42" s="264" t="s">
        <v>242</v>
      </c>
      <c r="D42" s="212" t="s">
        <v>337</v>
      </c>
      <c r="E42" s="212" t="s">
        <v>367</v>
      </c>
      <c r="F42" s="265" t="s">
        <v>340</v>
      </c>
    </row>
    <row r="43" spans="1:6" s="137" customFormat="1">
      <c r="A43" s="818"/>
      <c r="B43" s="260" t="s">
        <v>245</v>
      </c>
      <c r="C43" s="247" t="s">
        <v>242</v>
      </c>
      <c r="D43" s="213" t="s">
        <v>246</v>
      </c>
      <c r="E43" s="213" t="s">
        <v>368</v>
      </c>
      <c r="F43" s="261"/>
    </row>
    <row r="44" spans="1:6" s="137" customFormat="1">
      <c r="A44" s="818"/>
      <c r="B44" s="260" t="s">
        <v>247</v>
      </c>
      <c r="C44" s="247" t="s">
        <v>242</v>
      </c>
      <c r="D44" s="213" t="s">
        <v>338</v>
      </c>
      <c r="E44" s="213" t="s">
        <v>369</v>
      </c>
      <c r="F44" s="261"/>
    </row>
    <row r="45" spans="1:6" s="137" customFormat="1" ht="17.25" thickBot="1">
      <c r="A45" s="818"/>
      <c r="B45" s="266" t="s">
        <v>248</v>
      </c>
      <c r="C45" s="267" t="s">
        <v>242</v>
      </c>
      <c r="D45" s="236" t="s">
        <v>339</v>
      </c>
      <c r="E45" s="236" t="s">
        <v>339</v>
      </c>
      <c r="F45" s="268"/>
    </row>
    <row r="46" spans="1:6">
      <c r="A46" s="818"/>
      <c r="B46" s="226" t="s">
        <v>249</v>
      </c>
      <c r="C46" s="212" t="s">
        <v>202</v>
      </c>
      <c r="D46" s="212">
        <v>3</v>
      </c>
      <c r="E46" s="212">
        <v>3</v>
      </c>
      <c r="F46" s="212">
        <v>19</v>
      </c>
    </row>
    <row r="47" spans="1:6" ht="11.25" customHeight="1">
      <c r="A47" s="818"/>
      <c r="B47" s="269" t="s">
        <v>33</v>
      </c>
      <c r="C47" s="213"/>
      <c r="D47" s="213"/>
      <c r="E47" s="213"/>
      <c r="F47" s="257"/>
    </row>
    <row r="48" spans="1:6">
      <c r="A48" s="818"/>
      <c r="B48" s="260" t="s">
        <v>250</v>
      </c>
      <c r="C48" s="213" t="s">
        <v>202</v>
      </c>
      <c r="D48" s="213">
        <v>1</v>
      </c>
      <c r="E48" s="213">
        <v>1</v>
      </c>
      <c r="F48" s="820" t="s">
        <v>251</v>
      </c>
    </row>
    <row r="49" spans="1:6">
      <c r="A49" s="818"/>
      <c r="B49" s="260" t="s">
        <v>413</v>
      </c>
      <c r="C49" s="213" t="s">
        <v>202</v>
      </c>
      <c r="D49" s="213">
        <v>1</v>
      </c>
      <c r="E49" s="213">
        <v>1</v>
      </c>
      <c r="F49" s="820"/>
    </row>
    <row r="50" spans="1:6" ht="17.25" thickBot="1">
      <c r="A50" s="818"/>
      <c r="B50" s="262" t="s">
        <v>252</v>
      </c>
      <c r="C50" s="222" t="s">
        <v>202</v>
      </c>
      <c r="D50" s="222">
        <v>1</v>
      </c>
      <c r="E50" s="222">
        <v>1</v>
      </c>
      <c r="F50" s="821"/>
    </row>
    <row r="51" spans="1:6" ht="17.25" thickBot="1">
      <c r="A51" s="818"/>
      <c r="B51" s="270" t="s">
        <v>253</v>
      </c>
      <c r="C51" s="271" t="s">
        <v>254</v>
      </c>
      <c r="D51" s="272">
        <v>1</v>
      </c>
      <c r="E51" s="272">
        <v>1</v>
      </c>
      <c r="F51" s="273"/>
    </row>
    <row r="52" spans="1:6" ht="17.25" thickBot="1">
      <c r="A52" s="818"/>
      <c r="B52" s="274" t="s">
        <v>255</v>
      </c>
      <c r="C52" s="251" t="s">
        <v>202</v>
      </c>
      <c r="D52" s="251">
        <v>1</v>
      </c>
      <c r="E52" s="251">
        <v>1</v>
      </c>
      <c r="F52" s="251">
        <v>2</v>
      </c>
    </row>
    <row r="53" spans="1:6" ht="17.25" thickBot="1">
      <c r="A53" s="818"/>
      <c r="B53" s="274" t="s">
        <v>256</v>
      </c>
      <c r="C53" s="251" t="s">
        <v>202</v>
      </c>
      <c r="D53" s="251">
        <v>1</v>
      </c>
      <c r="E53" s="251">
        <v>1</v>
      </c>
      <c r="F53" s="257"/>
    </row>
    <row r="54" spans="1:6" ht="17.25" thickBot="1">
      <c r="A54" s="818"/>
      <c r="B54" s="226" t="s">
        <v>257</v>
      </c>
      <c r="C54" s="212" t="s">
        <v>202</v>
      </c>
      <c r="D54" s="212">
        <v>1</v>
      </c>
      <c r="E54" s="212">
        <v>1</v>
      </c>
      <c r="F54" s="275"/>
    </row>
    <row r="55" spans="1:6" s="139" customFormat="1" ht="50.25" thickBot="1">
      <c r="A55" s="819"/>
      <c r="B55" s="276" t="s">
        <v>258</v>
      </c>
      <c r="C55" s="277" t="s">
        <v>202</v>
      </c>
      <c r="D55" s="278">
        <v>1</v>
      </c>
      <c r="E55" s="278">
        <v>1</v>
      </c>
      <c r="F55" s="279"/>
    </row>
    <row r="56" spans="1:6" ht="17.25" customHeight="1">
      <c r="A56" s="817" t="s">
        <v>259</v>
      </c>
      <c r="B56" s="280" t="s">
        <v>260</v>
      </c>
      <c r="C56" s="264" t="s">
        <v>202</v>
      </c>
      <c r="D56" s="278">
        <v>16</v>
      </c>
      <c r="E56" s="278">
        <v>16</v>
      </c>
      <c r="F56" s="278">
        <v>60</v>
      </c>
    </row>
    <row r="57" spans="1:6">
      <c r="A57" s="818"/>
      <c r="B57" s="281" t="s">
        <v>389</v>
      </c>
      <c r="C57" s="247" t="s">
        <v>207</v>
      </c>
      <c r="D57" s="234" t="s">
        <v>349</v>
      </c>
      <c r="E57" s="234" t="s">
        <v>349</v>
      </c>
      <c r="F57" s="282" t="s">
        <v>370</v>
      </c>
    </row>
    <row r="58" spans="1:6" ht="18.75" customHeight="1">
      <c r="A58" s="818"/>
      <c r="B58" s="283" t="s">
        <v>261</v>
      </c>
      <c r="C58" s="267" t="s">
        <v>262</v>
      </c>
      <c r="D58" s="282" t="s">
        <v>263</v>
      </c>
      <c r="E58" s="282" t="s">
        <v>263</v>
      </c>
      <c r="F58" s="282">
        <v>1</v>
      </c>
    </row>
    <row r="59" spans="1:6">
      <c r="A59" s="818"/>
      <c r="B59" s="284" t="s">
        <v>264</v>
      </c>
      <c r="C59" s="267" t="s">
        <v>202</v>
      </c>
      <c r="D59" s="282">
        <v>1</v>
      </c>
      <c r="E59" s="282">
        <v>1</v>
      </c>
      <c r="F59" s="285"/>
    </row>
    <row r="60" spans="1:6" ht="16.5" customHeight="1">
      <c r="A60" s="818"/>
      <c r="B60" s="284" t="s">
        <v>265</v>
      </c>
      <c r="C60" s="267" t="s">
        <v>202</v>
      </c>
      <c r="D60" s="282">
        <v>1</v>
      </c>
      <c r="E60" s="282">
        <v>1</v>
      </c>
      <c r="F60" s="282">
        <v>26</v>
      </c>
    </row>
    <row r="61" spans="1:6">
      <c r="A61" s="818"/>
      <c r="B61" s="286" t="s">
        <v>266</v>
      </c>
      <c r="C61" s="267" t="s">
        <v>202</v>
      </c>
      <c r="D61" s="282">
        <v>1</v>
      </c>
      <c r="E61" s="282">
        <v>1</v>
      </c>
      <c r="F61" s="285"/>
    </row>
    <row r="62" spans="1:6">
      <c r="A62" s="818"/>
      <c r="B62" s="286" t="s">
        <v>267</v>
      </c>
      <c r="C62" s="267" t="s">
        <v>202</v>
      </c>
      <c r="D62" s="282">
        <v>9</v>
      </c>
      <c r="E62" s="282">
        <v>9</v>
      </c>
      <c r="F62" s="285"/>
    </row>
    <row r="63" spans="1:6" ht="33">
      <c r="A63" s="818"/>
      <c r="B63" s="237" t="s">
        <v>268</v>
      </c>
      <c r="C63" s="267" t="s">
        <v>202</v>
      </c>
      <c r="D63" s="282">
        <v>1</v>
      </c>
      <c r="E63" s="282">
        <v>1</v>
      </c>
      <c r="F63" s="287">
        <v>1</v>
      </c>
    </row>
    <row r="64" spans="1:6">
      <c r="A64" s="818"/>
      <c r="B64" s="288" t="s">
        <v>269</v>
      </c>
      <c r="C64" s="267" t="s">
        <v>202</v>
      </c>
      <c r="D64" s="282">
        <v>1</v>
      </c>
      <c r="E64" s="282">
        <v>1</v>
      </c>
      <c r="F64" s="285"/>
    </row>
    <row r="65" spans="1:6">
      <c r="A65" s="818"/>
      <c r="B65" s="288" t="s">
        <v>350</v>
      </c>
      <c r="C65" s="267" t="s">
        <v>202</v>
      </c>
      <c r="D65" s="282">
        <v>0</v>
      </c>
      <c r="E65" s="282">
        <v>0</v>
      </c>
      <c r="F65" s="285"/>
    </row>
    <row r="66" spans="1:6">
      <c r="A66" s="818"/>
      <c r="B66" s="288" t="s">
        <v>270</v>
      </c>
      <c r="C66" s="267" t="s">
        <v>202</v>
      </c>
      <c r="D66" s="282">
        <v>1</v>
      </c>
      <c r="E66" s="282">
        <v>1</v>
      </c>
      <c r="F66" s="285"/>
    </row>
    <row r="67" spans="1:6">
      <c r="A67" s="818"/>
      <c r="B67" s="237" t="s">
        <v>271</v>
      </c>
      <c r="C67" s="267"/>
      <c r="D67" s="282" t="s">
        <v>272</v>
      </c>
      <c r="E67" s="282" t="s">
        <v>272</v>
      </c>
      <c r="F67" s="282">
        <v>1</v>
      </c>
    </row>
    <row r="68" spans="1:6">
      <c r="A68" s="818"/>
      <c r="B68" s="289" t="s">
        <v>273</v>
      </c>
      <c r="C68" s="267" t="s">
        <v>202</v>
      </c>
      <c r="D68" s="282">
        <v>1</v>
      </c>
      <c r="E68" s="282">
        <v>1</v>
      </c>
      <c r="F68" s="285"/>
    </row>
    <row r="69" spans="1:6" ht="33.75" thickBot="1">
      <c r="A69" s="818"/>
      <c r="B69" s="290" t="s">
        <v>274</v>
      </c>
      <c r="C69" s="267" t="s">
        <v>202</v>
      </c>
      <c r="D69" s="291" t="s">
        <v>275</v>
      </c>
      <c r="E69" s="291" t="s">
        <v>275</v>
      </c>
      <c r="F69" s="285"/>
    </row>
    <row r="70" spans="1:6">
      <c r="A70" s="817" t="s">
        <v>276</v>
      </c>
      <c r="B70" s="292" t="s">
        <v>277</v>
      </c>
      <c r="C70" s="212" t="s">
        <v>202</v>
      </c>
      <c r="D70" s="212" t="s">
        <v>278</v>
      </c>
      <c r="E70" s="212" t="s">
        <v>278</v>
      </c>
      <c r="F70" s="212">
        <v>45</v>
      </c>
    </row>
    <row r="71" spans="1:6">
      <c r="A71" s="818"/>
      <c r="B71" s="269" t="s">
        <v>279</v>
      </c>
      <c r="C71" s="213"/>
      <c r="D71" s="213">
        <v>17</v>
      </c>
      <c r="E71" s="213">
        <v>17</v>
      </c>
      <c r="F71" s="257"/>
    </row>
    <row r="72" spans="1:6">
      <c r="A72" s="818"/>
      <c r="B72" s="269" t="s">
        <v>280</v>
      </c>
      <c r="C72" s="213" t="s">
        <v>254</v>
      </c>
      <c r="D72" s="213">
        <v>3</v>
      </c>
      <c r="E72" s="213">
        <v>3</v>
      </c>
      <c r="F72" s="213">
        <v>1</v>
      </c>
    </row>
    <row r="73" spans="1:6">
      <c r="A73" s="818"/>
      <c r="B73" s="293" t="s">
        <v>281</v>
      </c>
      <c r="C73" s="213" t="s">
        <v>254</v>
      </c>
      <c r="D73" s="213">
        <v>4</v>
      </c>
      <c r="E73" s="213">
        <v>4</v>
      </c>
      <c r="F73" s="257"/>
    </row>
    <row r="74" spans="1:6" ht="17.25" customHeight="1">
      <c r="A74" s="818"/>
      <c r="B74" s="269" t="s">
        <v>329</v>
      </c>
      <c r="C74" s="213" t="s">
        <v>254</v>
      </c>
      <c r="D74" s="213">
        <v>1</v>
      </c>
      <c r="E74" s="213">
        <v>1</v>
      </c>
      <c r="F74" s="257"/>
    </row>
    <row r="75" spans="1:6">
      <c r="A75" s="818"/>
      <c r="B75" s="269" t="s">
        <v>282</v>
      </c>
      <c r="C75" s="213" t="s">
        <v>254</v>
      </c>
      <c r="D75" s="213">
        <v>1</v>
      </c>
      <c r="E75" s="213">
        <v>1</v>
      </c>
      <c r="F75" s="257"/>
    </row>
    <row r="76" spans="1:6" ht="15.75" customHeight="1" thickBot="1">
      <c r="A76" s="818"/>
      <c r="B76" s="294" t="s">
        <v>283</v>
      </c>
      <c r="C76" s="213" t="s">
        <v>254</v>
      </c>
      <c r="D76" s="213">
        <v>8</v>
      </c>
      <c r="E76" s="213">
        <v>8</v>
      </c>
      <c r="F76" s="257"/>
    </row>
    <row r="77" spans="1:6" ht="19.5">
      <c r="A77" s="818"/>
      <c r="B77" s="292" t="s">
        <v>284</v>
      </c>
      <c r="C77" s="212" t="s">
        <v>254</v>
      </c>
      <c r="D77" s="212">
        <v>9</v>
      </c>
      <c r="E77" s="212">
        <v>9</v>
      </c>
      <c r="F77" s="212">
        <v>1</v>
      </c>
    </row>
    <row r="78" spans="1:6" ht="19.5" customHeight="1" thickBot="1">
      <c r="A78" s="818"/>
      <c r="B78" s="269" t="s">
        <v>285</v>
      </c>
      <c r="C78" s="213" t="s">
        <v>30</v>
      </c>
      <c r="D78" s="140">
        <v>6566</v>
      </c>
      <c r="E78" s="140">
        <v>6233</v>
      </c>
      <c r="F78" s="140">
        <v>7620</v>
      </c>
    </row>
    <row r="79" spans="1:6" ht="33.75" customHeight="1">
      <c r="A79" s="822" t="s">
        <v>44</v>
      </c>
      <c r="B79" s="295" t="s">
        <v>286</v>
      </c>
      <c r="C79" s="296" t="s">
        <v>202</v>
      </c>
      <c r="D79" s="297">
        <v>2</v>
      </c>
      <c r="E79" s="296">
        <v>2</v>
      </c>
      <c r="F79" s="297">
        <v>1</v>
      </c>
    </row>
    <row r="80" spans="1:6" ht="33.75" customHeight="1" thickBot="1">
      <c r="A80" s="823"/>
      <c r="B80" s="298" t="s">
        <v>287</v>
      </c>
      <c r="C80" s="299" t="s">
        <v>202</v>
      </c>
      <c r="D80" s="300">
        <v>1</v>
      </c>
      <c r="E80" s="299">
        <v>1</v>
      </c>
      <c r="F80" s="301"/>
    </row>
    <row r="81" spans="1:6" ht="31.5" customHeight="1">
      <c r="A81" s="134"/>
      <c r="B81" s="816" t="s">
        <v>390</v>
      </c>
      <c r="C81" s="816"/>
      <c r="D81" s="816"/>
      <c r="E81" s="816"/>
      <c r="F81" s="816"/>
    </row>
    <row r="82" spans="1:6" ht="32.25" customHeight="1">
      <c r="A82" s="134"/>
      <c r="B82" s="816" t="s">
        <v>391</v>
      </c>
      <c r="C82" s="816"/>
      <c r="D82" s="816"/>
      <c r="E82" s="816"/>
      <c r="F82" s="816"/>
    </row>
    <row r="83" spans="1:6" ht="28.5" customHeight="1">
      <c r="A83" s="134"/>
      <c r="B83" s="816" t="s">
        <v>392</v>
      </c>
      <c r="C83" s="816"/>
      <c r="D83" s="816"/>
      <c r="E83" s="816"/>
      <c r="F83" s="816"/>
    </row>
    <row r="84" spans="1:6">
      <c r="F84" s="133"/>
    </row>
    <row r="85" spans="1:6">
      <c r="A85" s="134"/>
      <c r="B85" s="302"/>
      <c r="F85" s="133"/>
    </row>
  </sheetData>
  <mergeCells count="14">
    <mergeCell ref="A5:A38"/>
    <mergeCell ref="B1:F1"/>
    <mergeCell ref="E2:F2"/>
    <mergeCell ref="A3:A4"/>
    <mergeCell ref="B3:B4"/>
    <mergeCell ref="C3:E3"/>
    <mergeCell ref="B82:F82"/>
    <mergeCell ref="B83:F83"/>
    <mergeCell ref="A39:A55"/>
    <mergeCell ref="F48:F50"/>
    <mergeCell ref="A56:A69"/>
    <mergeCell ref="A70:A78"/>
    <mergeCell ref="A79:A80"/>
    <mergeCell ref="B81:F81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57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6" enableFormatConditionsCalculation="0"/>
  <dimension ref="A1:N97"/>
  <sheetViews>
    <sheetView view="pageBreakPreview" topLeftCell="A46" zoomScale="60" zoomScaleNormal="60" workbookViewId="0">
      <selection activeCell="K93" sqref="K93"/>
    </sheetView>
  </sheetViews>
  <sheetFormatPr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4" ht="32.25" customHeight="1">
      <c r="A1" s="834" t="s">
        <v>296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</row>
    <row r="2" spans="1:14" ht="6" customHeight="1" thickBot="1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15"/>
    </row>
    <row r="3" spans="1:14" ht="40.5" customHeight="1" thickBot="1">
      <c r="A3" s="15"/>
      <c r="B3" s="835" t="s">
        <v>137</v>
      </c>
      <c r="C3" s="837" t="s">
        <v>290</v>
      </c>
      <c r="D3" s="838"/>
      <c r="E3" s="837" t="s">
        <v>297</v>
      </c>
      <c r="F3" s="838"/>
      <c r="G3" s="837" t="s">
        <v>291</v>
      </c>
      <c r="H3" s="838"/>
      <c r="I3" s="837" t="s">
        <v>292</v>
      </c>
      <c r="J3" s="838"/>
      <c r="K3" s="837" t="s">
        <v>293</v>
      </c>
      <c r="L3" s="838"/>
      <c r="M3" s="837" t="s">
        <v>294</v>
      </c>
      <c r="N3" s="838"/>
    </row>
    <row r="4" spans="1:14" ht="23.25" customHeight="1" thickBot="1">
      <c r="A4" s="15"/>
      <c r="B4" s="836"/>
      <c r="C4" s="503">
        <v>2012</v>
      </c>
      <c r="D4" s="504">
        <v>2013</v>
      </c>
      <c r="E4" s="503">
        <v>2012</v>
      </c>
      <c r="F4" s="504">
        <v>2013</v>
      </c>
      <c r="G4" s="503">
        <v>2012</v>
      </c>
      <c r="H4" s="504">
        <v>2013</v>
      </c>
      <c r="I4" s="503">
        <v>2012</v>
      </c>
      <c r="J4" s="504">
        <v>2013</v>
      </c>
      <c r="K4" s="503">
        <v>2012</v>
      </c>
      <c r="L4" s="504">
        <v>2013</v>
      </c>
      <c r="M4" s="503">
        <v>2012</v>
      </c>
      <c r="N4" s="504">
        <v>2013</v>
      </c>
    </row>
    <row r="5" spans="1:14" s="38" customFormat="1" ht="45" customHeight="1">
      <c r="A5" s="505"/>
      <c r="B5" s="506" t="s">
        <v>10</v>
      </c>
      <c r="C5" s="507">
        <v>8043</v>
      </c>
      <c r="D5" s="507">
        <v>8048.7713636363642</v>
      </c>
      <c r="E5" s="507">
        <v>19818.21</v>
      </c>
      <c r="F5" s="508">
        <v>17459.886363636364</v>
      </c>
      <c r="G5" s="507">
        <v>1506.24</v>
      </c>
      <c r="H5" s="507">
        <v>1636.57</v>
      </c>
      <c r="I5" s="507">
        <v>659.14</v>
      </c>
      <c r="J5" s="508">
        <v>712.36</v>
      </c>
      <c r="K5" s="507">
        <v>1656.12</v>
      </c>
      <c r="L5" s="507">
        <v>1669.91</v>
      </c>
      <c r="M5" s="509">
        <v>30.77</v>
      </c>
      <c r="N5" s="509">
        <v>31.06</v>
      </c>
    </row>
    <row r="6" spans="1:14" s="38" customFormat="1" ht="39" customHeight="1">
      <c r="A6" s="505"/>
      <c r="B6" s="510" t="s">
        <v>11</v>
      </c>
      <c r="C6" s="511">
        <v>8422.0300000000007</v>
      </c>
      <c r="D6" s="511">
        <v>8070.02</v>
      </c>
      <c r="E6" s="511">
        <v>20461.55</v>
      </c>
      <c r="F6" s="512">
        <v>17728.625</v>
      </c>
      <c r="G6" s="511">
        <v>1657.86</v>
      </c>
      <c r="H6" s="511">
        <v>1673.75</v>
      </c>
      <c r="I6" s="511">
        <v>703.05</v>
      </c>
      <c r="J6" s="512">
        <v>751.93</v>
      </c>
      <c r="K6" s="511">
        <v>1742.62</v>
      </c>
      <c r="L6" s="511">
        <v>1627.59</v>
      </c>
      <c r="M6" s="513">
        <v>34.14</v>
      </c>
      <c r="N6" s="513">
        <v>30.33</v>
      </c>
    </row>
    <row r="7" spans="1:14" s="38" customFormat="1" ht="39.75" customHeight="1">
      <c r="A7" s="505"/>
      <c r="B7" s="510" t="s">
        <v>12</v>
      </c>
      <c r="C7" s="511">
        <v>8456.5499999999993</v>
      </c>
      <c r="D7" s="511">
        <v>7662.24</v>
      </c>
      <c r="E7" s="511">
        <v>18705.57</v>
      </c>
      <c r="F7" s="512">
        <v>16725.13</v>
      </c>
      <c r="G7" s="511">
        <v>1655.41</v>
      </c>
      <c r="H7" s="511">
        <v>1583.3</v>
      </c>
      <c r="I7" s="511">
        <v>684.36</v>
      </c>
      <c r="J7" s="512">
        <v>756.65</v>
      </c>
      <c r="K7" s="511">
        <v>1673.77</v>
      </c>
      <c r="L7" s="511">
        <v>1592.86</v>
      </c>
      <c r="M7" s="513">
        <v>32.950000000000003</v>
      </c>
      <c r="N7" s="513">
        <v>28.8</v>
      </c>
    </row>
    <row r="8" spans="1:14" s="38" customFormat="1" ht="43.5" customHeight="1">
      <c r="A8" s="505"/>
      <c r="B8" s="510" t="s">
        <v>13</v>
      </c>
      <c r="C8" s="511">
        <v>8258.8807894736838</v>
      </c>
      <c r="D8" s="511">
        <v>7202.97</v>
      </c>
      <c r="E8" s="511">
        <v>17894.079210526317</v>
      </c>
      <c r="F8" s="512">
        <v>15631.55</v>
      </c>
      <c r="G8" s="511">
        <v>1584.89</v>
      </c>
      <c r="H8" s="511">
        <v>1489.12</v>
      </c>
      <c r="I8" s="511">
        <v>655.58</v>
      </c>
      <c r="J8" s="512">
        <v>703.05</v>
      </c>
      <c r="K8" s="511">
        <v>1650.07</v>
      </c>
      <c r="L8" s="511">
        <v>1485.08</v>
      </c>
      <c r="M8" s="513">
        <v>31.55</v>
      </c>
      <c r="N8" s="513">
        <v>25.2</v>
      </c>
    </row>
    <row r="9" spans="1:14" s="38" customFormat="1" ht="41.25" customHeight="1">
      <c r="B9" s="510" t="s">
        <v>14</v>
      </c>
      <c r="C9" s="511">
        <v>7919.2859090909096</v>
      </c>
      <c r="D9" s="511">
        <v>7228.62</v>
      </c>
      <c r="E9" s="511">
        <v>17017.385000000002</v>
      </c>
      <c r="F9" s="512">
        <v>14947.98</v>
      </c>
      <c r="G9" s="511">
        <v>1468</v>
      </c>
      <c r="H9" s="511">
        <v>1474.9</v>
      </c>
      <c r="I9" s="511">
        <v>618.04999999999995</v>
      </c>
      <c r="J9" s="512">
        <v>720.19</v>
      </c>
      <c r="K9" s="511">
        <v>1585.5</v>
      </c>
      <c r="L9" s="511">
        <v>1413.87</v>
      </c>
      <c r="M9" s="513">
        <v>28.67</v>
      </c>
      <c r="N9" s="513">
        <v>23.01</v>
      </c>
    </row>
    <row r="10" spans="1:14" s="38" customFormat="1" ht="41.25" customHeight="1">
      <c r="B10" s="510" t="s">
        <v>15</v>
      </c>
      <c r="C10" s="511">
        <v>7419.7876315789472</v>
      </c>
      <c r="D10" s="511">
        <v>7003.7150000000001</v>
      </c>
      <c r="E10" s="511">
        <v>16535.790263157895</v>
      </c>
      <c r="F10" s="512">
        <v>14266.875</v>
      </c>
      <c r="G10" s="511">
        <v>1447.74</v>
      </c>
      <c r="H10" s="511">
        <v>1430.23</v>
      </c>
      <c r="I10" s="511">
        <v>613.11</v>
      </c>
      <c r="J10" s="512">
        <v>713.68</v>
      </c>
      <c r="K10" s="511">
        <v>1596.7</v>
      </c>
      <c r="L10" s="511">
        <v>1342.36</v>
      </c>
      <c r="M10" s="513">
        <v>28.05</v>
      </c>
      <c r="N10" s="513">
        <v>21.11</v>
      </c>
    </row>
    <row r="11" spans="1:14" s="38" customFormat="1" ht="47.25" customHeight="1">
      <c r="B11" s="514" t="s">
        <v>136</v>
      </c>
      <c r="C11" s="515">
        <v>7588.7</v>
      </c>
      <c r="D11" s="511">
        <v>6892.5091304347825</v>
      </c>
      <c r="E11" s="515">
        <v>16155.1</v>
      </c>
      <c r="F11" s="512">
        <v>13702.174999999999</v>
      </c>
      <c r="G11" s="515">
        <v>1425.8</v>
      </c>
      <c r="H11" s="511">
        <v>1401.48</v>
      </c>
      <c r="I11" s="515">
        <v>579.5</v>
      </c>
      <c r="J11" s="512">
        <v>718.02</v>
      </c>
      <c r="K11" s="515">
        <v>1593.9</v>
      </c>
      <c r="L11" s="511">
        <v>1286.72</v>
      </c>
      <c r="M11" s="516">
        <v>27.4</v>
      </c>
      <c r="N11" s="513">
        <v>19.71</v>
      </c>
    </row>
    <row r="12" spans="1:14" s="38" customFormat="1" ht="43.5" customHeight="1">
      <c r="B12" s="514" t="s">
        <v>145</v>
      </c>
      <c r="C12" s="515">
        <v>7491.9</v>
      </c>
      <c r="D12" s="511">
        <v>7181.88</v>
      </c>
      <c r="E12" s="515">
        <v>15653.638636363636</v>
      </c>
      <c r="F12" s="512">
        <v>14278.22</v>
      </c>
      <c r="G12" s="515">
        <v>1449.4</v>
      </c>
      <c r="H12" s="511">
        <v>1494.1</v>
      </c>
      <c r="I12" s="515">
        <v>600.20000000000005</v>
      </c>
      <c r="J12" s="512">
        <v>740.57</v>
      </c>
      <c r="K12" s="515">
        <v>1626</v>
      </c>
      <c r="L12" s="511">
        <v>1347.1</v>
      </c>
      <c r="M12" s="516">
        <v>28.7</v>
      </c>
      <c r="N12" s="513">
        <v>21.84</v>
      </c>
    </row>
    <row r="13" spans="1:14" s="38" customFormat="1" ht="42.75" customHeight="1">
      <c r="B13" s="514" t="s">
        <v>151</v>
      </c>
      <c r="C13" s="515">
        <v>8068</v>
      </c>
      <c r="D13" s="515">
        <v>7161.11</v>
      </c>
      <c r="E13" s="515">
        <v>17213</v>
      </c>
      <c r="F13" s="517">
        <v>13776.19</v>
      </c>
      <c r="G13" s="515">
        <v>1623.7</v>
      </c>
      <c r="H13" s="515">
        <v>1456.86</v>
      </c>
      <c r="I13" s="515">
        <v>657.9</v>
      </c>
      <c r="J13" s="517">
        <v>709.14</v>
      </c>
      <c r="K13" s="515">
        <v>1744.5</v>
      </c>
      <c r="L13" s="515">
        <v>1348.8</v>
      </c>
      <c r="M13" s="516">
        <v>33.6</v>
      </c>
      <c r="N13" s="516">
        <v>22.56</v>
      </c>
    </row>
    <row r="14" spans="1:14" s="38" customFormat="1" ht="51.75" customHeight="1">
      <c r="B14" s="510" t="s">
        <v>152</v>
      </c>
      <c r="C14" s="511">
        <v>8069.08</v>
      </c>
      <c r="D14" s="511">
        <v>7188.38</v>
      </c>
      <c r="E14" s="511">
        <v>17242.169999999998</v>
      </c>
      <c r="F14" s="511">
        <v>14066.41</v>
      </c>
      <c r="G14" s="511">
        <v>1635.83</v>
      </c>
      <c r="H14" s="511">
        <v>1413.48</v>
      </c>
      <c r="I14" s="511">
        <v>633.37</v>
      </c>
      <c r="J14" s="511">
        <v>724.61</v>
      </c>
      <c r="K14" s="511">
        <v>1747.01</v>
      </c>
      <c r="L14" s="511">
        <v>1316.18</v>
      </c>
      <c r="M14" s="513">
        <v>33.19</v>
      </c>
      <c r="N14" s="511">
        <v>21.92</v>
      </c>
    </row>
    <row r="15" spans="1:14" s="38" customFormat="1" ht="45" customHeight="1">
      <c r="B15" s="510" t="s">
        <v>157</v>
      </c>
      <c r="C15" s="511">
        <v>7693.92</v>
      </c>
      <c r="D15" s="518"/>
      <c r="E15" s="511">
        <v>16293.18</v>
      </c>
      <c r="F15" s="519"/>
      <c r="G15" s="511">
        <v>1576.36</v>
      </c>
      <c r="H15" s="518"/>
      <c r="I15" s="511">
        <v>636.5</v>
      </c>
      <c r="J15" s="519"/>
      <c r="K15" s="511">
        <v>1721.13</v>
      </c>
      <c r="L15" s="518"/>
      <c r="M15" s="513">
        <v>32.770000000000003</v>
      </c>
      <c r="N15" s="520"/>
    </row>
    <row r="16" spans="1:14" s="38" customFormat="1" ht="51.75" customHeight="1" thickBot="1">
      <c r="B16" s="510" t="s">
        <v>158</v>
      </c>
      <c r="C16" s="511">
        <v>7962.09</v>
      </c>
      <c r="D16" s="511"/>
      <c r="E16" s="521">
        <v>17403.95</v>
      </c>
      <c r="F16" s="512"/>
      <c r="G16" s="511">
        <v>1585.42</v>
      </c>
      <c r="H16" s="511"/>
      <c r="I16" s="521">
        <v>691.32</v>
      </c>
      <c r="J16" s="512"/>
      <c r="K16" s="511">
        <v>1658.87</v>
      </c>
      <c r="L16" s="511"/>
      <c r="M16" s="513">
        <v>31.96</v>
      </c>
      <c r="N16" s="513"/>
    </row>
    <row r="17" spans="2:14" s="38" customFormat="1" ht="49.5" customHeight="1" thickBot="1">
      <c r="B17" s="522" t="s">
        <v>295</v>
      </c>
      <c r="C17" s="523">
        <f>AVERAGE(C5:C16)</f>
        <v>7949.4353608452948</v>
      </c>
      <c r="D17" s="523">
        <f>AVERAGE(D5:D16)</f>
        <v>7364.0215494071144</v>
      </c>
      <c r="E17" s="523">
        <f t="shared" ref="E17:L17" si="0">AVERAGE(E5:E16)</f>
        <v>17532.801925837321</v>
      </c>
      <c r="F17" s="523">
        <f t="shared" si="0"/>
        <v>15258.304136363638</v>
      </c>
      <c r="G17" s="523">
        <f>AVERAGE(G5:G16)</f>
        <v>1551.3875</v>
      </c>
      <c r="H17" s="523">
        <f>AVERAGE(H5:H16)</f>
        <v>1505.3789999999999</v>
      </c>
      <c r="I17" s="523">
        <f>AVERAGE(I5:I16)</f>
        <v>644.34</v>
      </c>
      <c r="J17" s="523">
        <f t="shared" si="0"/>
        <v>725.01999999999987</v>
      </c>
      <c r="K17" s="523">
        <f>AVERAGE(K5:K16)</f>
        <v>1666.3491666666666</v>
      </c>
      <c r="L17" s="523">
        <f t="shared" si="0"/>
        <v>1443.047</v>
      </c>
      <c r="M17" s="524">
        <f>AVERAGE(M5:M16)</f>
        <v>31.145833333333329</v>
      </c>
      <c r="N17" s="524">
        <f>AVERAGE(N5:N16)</f>
        <v>24.554000000000002</v>
      </c>
    </row>
    <row r="18" spans="2:14" ht="30" customHeight="1"/>
    <row r="21" spans="2:14">
      <c r="F21" s="73"/>
    </row>
    <row r="57" ht="42.75" customHeight="1"/>
    <row r="96" spans="8:8" ht="26.25">
      <c r="H96" s="379">
        <v>14</v>
      </c>
    </row>
    <row r="97" spans="8:8" ht="26.25">
      <c r="H97" s="379"/>
    </row>
  </sheetData>
  <mergeCells count="8">
    <mergeCell ref="A1:N1"/>
    <mergeCell ref="B3:B4"/>
    <mergeCell ref="C3:D3"/>
    <mergeCell ref="E3:F3"/>
    <mergeCell ref="G3:H3"/>
    <mergeCell ref="I3:J3"/>
    <mergeCell ref="K3:L3"/>
    <mergeCell ref="M3:N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2:J19"/>
  <sheetViews>
    <sheetView topLeftCell="A52" zoomScaleNormal="100" workbookViewId="0">
      <selection activeCell="P16" sqref="P16"/>
    </sheetView>
  </sheetViews>
  <sheetFormatPr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40"/>
      <c r="C2" s="13"/>
      <c r="D2" s="13"/>
      <c r="E2" s="13"/>
      <c r="F2" s="13"/>
      <c r="G2" s="13"/>
      <c r="H2" s="13"/>
      <c r="I2" s="13"/>
      <c r="J2" s="13"/>
    </row>
    <row r="3" spans="2:10" ht="15">
      <c r="B3" s="111"/>
      <c r="C3" s="111"/>
      <c r="D3" s="111"/>
      <c r="E3" s="111"/>
      <c r="F3" s="111"/>
      <c r="G3" s="111"/>
      <c r="H3" s="111"/>
      <c r="I3" s="21"/>
      <c r="J3" s="21"/>
    </row>
    <row r="4" spans="2:10" ht="14.25" customHeight="1">
      <c r="B4" s="112"/>
      <c r="C4" s="19"/>
      <c r="D4" s="19"/>
      <c r="E4" s="19"/>
      <c r="F4" s="19"/>
      <c r="G4" s="19"/>
      <c r="H4" s="19"/>
      <c r="I4" s="21"/>
      <c r="J4" s="21"/>
    </row>
    <row r="5" spans="2:10" ht="14.25">
      <c r="B5" s="112"/>
      <c r="C5" s="20"/>
      <c r="D5" s="20"/>
      <c r="E5" s="20"/>
      <c r="F5" s="20"/>
      <c r="G5" s="20"/>
      <c r="H5" s="20"/>
      <c r="I5" s="20"/>
      <c r="J5" s="20"/>
    </row>
    <row r="6" spans="2:10" ht="14.25">
      <c r="B6" s="112"/>
      <c r="C6" s="20"/>
      <c r="D6" s="20"/>
      <c r="E6" s="20"/>
      <c r="F6" s="20"/>
      <c r="G6" s="20"/>
      <c r="H6" s="20"/>
      <c r="I6" s="20"/>
      <c r="J6" s="20"/>
    </row>
    <row r="7" spans="2:10" ht="14.25">
      <c r="B7" s="112"/>
      <c r="C7" s="20"/>
      <c r="D7" s="20"/>
      <c r="E7" s="20"/>
      <c r="F7" s="20"/>
      <c r="G7" s="20"/>
      <c r="H7" s="20"/>
      <c r="I7" s="20"/>
      <c r="J7" s="20"/>
    </row>
    <row r="8" spans="2:10" ht="14.25">
      <c r="B8" s="112"/>
      <c r="C8" s="20"/>
      <c r="D8" s="20"/>
      <c r="E8" s="20"/>
      <c r="F8" s="20"/>
      <c r="G8" s="20"/>
      <c r="H8" s="20"/>
      <c r="I8" s="20"/>
      <c r="J8" s="20"/>
    </row>
    <row r="9" spans="2:10" ht="14.25">
      <c r="B9" s="112"/>
      <c r="C9" s="20"/>
      <c r="D9" s="20"/>
      <c r="E9" s="20"/>
      <c r="F9" s="20"/>
      <c r="G9" s="20"/>
      <c r="H9" s="20"/>
      <c r="I9" s="20"/>
      <c r="J9" s="20"/>
    </row>
    <row r="10" spans="2:10" ht="14.25">
      <c r="B10" s="112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113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114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115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115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115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16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 xml:space="preserve">&amp;C15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6"/>
  <sheetViews>
    <sheetView zoomScaleNormal="100" workbookViewId="0">
      <pane ySplit="4" topLeftCell="A54" activePane="bottomLeft" state="frozen"/>
      <selection activeCell="M25" sqref="M25"/>
      <selection pane="bottomLeft" activeCell="B65" sqref="B65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789" t="s">
        <v>134</v>
      </c>
      <c r="B1" s="789"/>
      <c r="C1" s="789"/>
      <c r="D1" s="789"/>
      <c r="E1" s="789"/>
      <c r="F1" s="789"/>
    </row>
    <row r="2" spans="1:6" ht="23.25" thickBot="1">
      <c r="A2" s="476"/>
      <c r="B2" s="476"/>
      <c r="C2" s="476"/>
      <c r="D2" s="476"/>
      <c r="E2" s="476"/>
      <c r="F2" s="476"/>
    </row>
    <row r="3" spans="1:6" ht="19.5" thickBot="1">
      <c r="A3" s="716" t="s">
        <v>70</v>
      </c>
      <c r="B3" s="790" t="s">
        <v>41</v>
      </c>
      <c r="C3" s="709" t="s">
        <v>51</v>
      </c>
      <c r="D3" s="710"/>
      <c r="E3" s="711"/>
      <c r="F3" s="497" t="s">
        <v>52</v>
      </c>
    </row>
    <row r="4" spans="1:6" ht="28.5" customHeight="1" thickBot="1">
      <c r="A4" s="791"/>
      <c r="B4" s="839"/>
      <c r="C4" s="498" t="s">
        <v>425</v>
      </c>
      <c r="D4" s="499" t="s">
        <v>426</v>
      </c>
      <c r="E4" s="495" t="s">
        <v>59</v>
      </c>
      <c r="F4" s="500" t="s">
        <v>426</v>
      </c>
    </row>
    <row r="5" spans="1:6" ht="23.25" customHeight="1">
      <c r="A5" s="477" t="s">
        <v>38</v>
      </c>
      <c r="B5" s="486"/>
      <c r="C5" s="305"/>
      <c r="D5" s="305"/>
      <c r="E5" s="305"/>
      <c r="F5" s="305"/>
    </row>
    <row r="6" spans="1:6" ht="21.75" customHeight="1">
      <c r="A6" s="68" t="s">
        <v>74</v>
      </c>
      <c r="B6" s="9" t="s">
        <v>46</v>
      </c>
      <c r="C6" s="305">
        <v>36.299999999999997</v>
      </c>
      <c r="D6" s="305">
        <v>41.3</v>
      </c>
      <c r="E6" s="305">
        <f t="shared" ref="E6:E33" si="0">D6/C6*100</f>
        <v>113.7741046831956</v>
      </c>
      <c r="F6" s="305">
        <v>38.5</v>
      </c>
    </row>
    <row r="7" spans="1:6" ht="21.75" customHeight="1">
      <c r="A7" s="68" t="s">
        <v>75</v>
      </c>
      <c r="B7" s="9" t="s">
        <v>46</v>
      </c>
      <c r="C7" s="305">
        <v>66.5</v>
      </c>
      <c r="D7" s="305">
        <v>73</v>
      </c>
      <c r="E7" s="305">
        <f t="shared" si="0"/>
        <v>109.77443609022556</v>
      </c>
      <c r="F7" s="305">
        <v>64.099999999999994</v>
      </c>
    </row>
    <row r="8" spans="1:6" ht="21.75" customHeight="1">
      <c r="A8" s="68" t="s">
        <v>404</v>
      </c>
      <c r="B8" s="9" t="s">
        <v>46</v>
      </c>
      <c r="C8" s="305">
        <v>61.9</v>
      </c>
      <c r="D8" s="305">
        <v>69.900000000000006</v>
      </c>
      <c r="E8" s="305">
        <f t="shared" si="0"/>
        <v>112.92407108239098</v>
      </c>
      <c r="F8" s="305">
        <v>69.3</v>
      </c>
    </row>
    <row r="9" spans="1:6" ht="21.75" customHeight="1">
      <c r="A9" s="68" t="s">
        <v>76</v>
      </c>
      <c r="B9" s="9" t="s">
        <v>46</v>
      </c>
      <c r="C9" s="305">
        <v>92.6</v>
      </c>
      <c r="D9" s="305">
        <v>94.6</v>
      </c>
      <c r="E9" s="305">
        <f t="shared" si="0"/>
        <v>102.15982721382288</v>
      </c>
      <c r="F9" s="305">
        <v>82.6</v>
      </c>
    </row>
    <row r="10" spans="1:6" ht="21.75" customHeight="1">
      <c r="A10" s="68" t="s">
        <v>77</v>
      </c>
      <c r="B10" s="9" t="s">
        <v>46</v>
      </c>
      <c r="C10" s="305">
        <v>72.400000000000006</v>
      </c>
      <c r="D10" s="305">
        <v>76.3</v>
      </c>
      <c r="E10" s="305">
        <f t="shared" si="0"/>
        <v>105.38674033149169</v>
      </c>
      <c r="F10" s="305">
        <v>60.4</v>
      </c>
    </row>
    <row r="11" spans="1:6" ht="21.75" customHeight="1">
      <c r="A11" s="68" t="s">
        <v>78</v>
      </c>
      <c r="B11" s="9" t="s">
        <v>46</v>
      </c>
      <c r="C11" s="305">
        <v>85.3</v>
      </c>
      <c r="D11" s="305">
        <v>71.3</v>
      </c>
      <c r="E11" s="305">
        <f>D11/C11*100</f>
        <v>83.587338804220394</v>
      </c>
      <c r="F11" s="305">
        <v>55.3</v>
      </c>
    </row>
    <row r="12" spans="1:6" ht="21.75" customHeight="1">
      <c r="A12" s="68" t="s">
        <v>79</v>
      </c>
      <c r="B12" s="9" t="s">
        <v>46</v>
      </c>
      <c r="C12" s="305">
        <v>35.9</v>
      </c>
      <c r="D12" s="305">
        <v>39.6</v>
      </c>
      <c r="E12" s="305">
        <f t="shared" si="0"/>
        <v>110.30640668523677</v>
      </c>
      <c r="F12" s="305">
        <v>35</v>
      </c>
    </row>
    <row r="13" spans="1:6" ht="21.75" customHeight="1">
      <c r="A13" s="68" t="s">
        <v>80</v>
      </c>
      <c r="B13" s="9" t="s">
        <v>46</v>
      </c>
      <c r="C13" s="305">
        <v>41.8</v>
      </c>
      <c r="D13" s="305">
        <v>41.8</v>
      </c>
      <c r="E13" s="305">
        <f t="shared" si="0"/>
        <v>100</v>
      </c>
      <c r="F13" s="305">
        <v>35</v>
      </c>
    </row>
    <row r="14" spans="1:6" ht="21.75" customHeight="1">
      <c r="A14" s="68" t="s">
        <v>81</v>
      </c>
      <c r="B14" s="9" t="s">
        <v>46</v>
      </c>
      <c r="C14" s="305">
        <v>40.200000000000003</v>
      </c>
      <c r="D14" s="305">
        <v>41.4</v>
      </c>
      <c r="E14" s="305">
        <f>D14/C14*100</f>
        <v>102.98507462686565</v>
      </c>
      <c r="F14" s="305">
        <v>36.700000000000003</v>
      </c>
    </row>
    <row r="15" spans="1:6" ht="21.75" customHeight="1">
      <c r="A15" s="68" t="s">
        <v>82</v>
      </c>
      <c r="B15" s="9" t="s">
        <v>46</v>
      </c>
      <c r="C15" s="305">
        <v>281</v>
      </c>
      <c r="D15" s="305">
        <v>324.10000000000002</v>
      </c>
      <c r="E15" s="305">
        <f t="shared" si="0"/>
        <v>115.33807829181495</v>
      </c>
      <c r="F15" s="305">
        <v>302.39999999999998</v>
      </c>
    </row>
    <row r="16" spans="1:6" ht="21.75" customHeight="1">
      <c r="A16" s="68" t="s">
        <v>83</v>
      </c>
      <c r="B16" s="9" t="s">
        <v>46</v>
      </c>
      <c r="C16" s="305">
        <v>237.4</v>
      </c>
      <c r="D16" s="305">
        <v>185.9</v>
      </c>
      <c r="E16" s="305">
        <f t="shared" si="0"/>
        <v>78.306655433866894</v>
      </c>
      <c r="F16" s="305">
        <v>154.4</v>
      </c>
    </row>
    <row r="17" spans="1:10" ht="21.75" customHeight="1">
      <c r="A17" s="68" t="s">
        <v>84</v>
      </c>
      <c r="B17" s="9" t="s">
        <v>46</v>
      </c>
      <c r="C17" s="305">
        <v>109.2</v>
      </c>
      <c r="D17" s="305">
        <v>108.5</v>
      </c>
      <c r="E17" s="305">
        <f t="shared" si="0"/>
        <v>99.358974358974365</v>
      </c>
      <c r="F17" s="305">
        <v>118.2</v>
      </c>
    </row>
    <row r="18" spans="1:10" ht="21.75" customHeight="1">
      <c r="A18" s="68" t="s">
        <v>85</v>
      </c>
      <c r="B18" s="9" t="s">
        <v>46</v>
      </c>
      <c r="C18" s="305">
        <v>138.69999999999999</v>
      </c>
      <c r="D18" s="305">
        <v>147.80000000000001</v>
      </c>
      <c r="E18" s="305">
        <f t="shared" si="0"/>
        <v>106.56092285508294</v>
      </c>
      <c r="F18" s="305">
        <v>124.7</v>
      </c>
    </row>
    <row r="19" spans="1:10" ht="21.75" customHeight="1">
      <c r="A19" s="68" t="s">
        <v>86</v>
      </c>
      <c r="B19" s="9" t="s">
        <v>46</v>
      </c>
      <c r="C19" s="305">
        <v>109.4</v>
      </c>
      <c r="D19" s="305">
        <v>95</v>
      </c>
      <c r="E19" s="305">
        <f t="shared" si="0"/>
        <v>86.837294332723943</v>
      </c>
      <c r="F19" s="305">
        <v>107.8</v>
      </c>
    </row>
    <row r="20" spans="1:10" ht="21.75" customHeight="1">
      <c r="A20" s="68" t="s">
        <v>87</v>
      </c>
      <c r="B20" s="9" t="s">
        <v>46</v>
      </c>
      <c r="C20" s="305">
        <v>118</v>
      </c>
      <c r="D20" s="305">
        <v>100.7</v>
      </c>
      <c r="E20" s="305">
        <f t="shared" si="0"/>
        <v>85.33898305084746</v>
      </c>
      <c r="F20" s="305">
        <v>108.4</v>
      </c>
    </row>
    <row r="21" spans="1:10" ht="21.75" customHeight="1">
      <c r="A21" s="68" t="s">
        <v>88</v>
      </c>
      <c r="B21" s="9" t="s">
        <v>46</v>
      </c>
      <c r="C21" s="305">
        <v>324.39999999999998</v>
      </c>
      <c r="D21" s="305">
        <v>327.39999999999998</v>
      </c>
      <c r="E21" s="305">
        <f t="shared" si="0"/>
        <v>100.92478421701603</v>
      </c>
      <c r="F21" s="305">
        <v>311.2</v>
      </c>
    </row>
    <row r="22" spans="1:10" ht="21.75" customHeight="1">
      <c r="A22" s="68" t="s">
        <v>89</v>
      </c>
      <c r="B22" s="9" t="s">
        <v>46</v>
      </c>
      <c r="C22" s="305">
        <v>271</v>
      </c>
      <c r="D22" s="305">
        <v>275</v>
      </c>
      <c r="E22" s="305">
        <f t="shared" si="0"/>
        <v>101.47601476014761</v>
      </c>
      <c r="F22" s="305">
        <v>283.89999999999998</v>
      </c>
      <c r="J22" s="123"/>
    </row>
    <row r="23" spans="1:10" ht="21.75" customHeight="1">
      <c r="A23" s="68" t="s">
        <v>90</v>
      </c>
      <c r="B23" s="9" t="s">
        <v>46</v>
      </c>
      <c r="C23" s="305">
        <v>213.8</v>
      </c>
      <c r="D23" s="305">
        <v>209.5</v>
      </c>
      <c r="E23" s="305">
        <f t="shared" si="0"/>
        <v>97.988774555659489</v>
      </c>
      <c r="F23" s="305">
        <v>211.1</v>
      </c>
    </row>
    <row r="24" spans="1:10" ht="21.75" customHeight="1">
      <c r="A24" s="68" t="s">
        <v>91</v>
      </c>
      <c r="B24" s="9" t="s">
        <v>46</v>
      </c>
      <c r="C24" s="305">
        <v>261.39999999999998</v>
      </c>
      <c r="D24" s="305">
        <v>268.7</v>
      </c>
      <c r="E24" s="305">
        <f t="shared" si="0"/>
        <v>102.79265493496557</v>
      </c>
      <c r="F24" s="305">
        <v>263.8</v>
      </c>
    </row>
    <row r="25" spans="1:10" ht="21.75" customHeight="1">
      <c r="A25" s="68" t="s">
        <v>92</v>
      </c>
      <c r="B25" s="9" t="s">
        <v>46</v>
      </c>
      <c r="C25" s="305">
        <v>158.69999999999999</v>
      </c>
      <c r="D25" s="305">
        <v>142.80000000000001</v>
      </c>
      <c r="E25" s="305">
        <f t="shared" si="0"/>
        <v>89.981096408317597</v>
      </c>
      <c r="F25" s="305">
        <v>131.9</v>
      </c>
    </row>
    <row r="26" spans="1:10" ht="21.75" customHeight="1">
      <c r="A26" s="68" t="s">
        <v>93</v>
      </c>
      <c r="B26" s="9" t="s">
        <v>49</v>
      </c>
      <c r="C26" s="305">
        <v>48</v>
      </c>
      <c r="D26" s="305">
        <v>60.5</v>
      </c>
      <c r="E26" s="305">
        <f t="shared" si="0"/>
        <v>126.04166666666667</v>
      </c>
      <c r="F26" s="305">
        <v>55.5</v>
      </c>
    </row>
    <row r="27" spans="1:10" ht="21.75" customHeight="1">
      <c r="A27" s="68" t="s">
        <v>405</v>
      </c>
      <c r="B27" s="9" t="s">
        <v>47</v>
      </c>
      <c r="C27" s="305">
        <v>51.3</v>
      </c>
      <c r="D27" s="305">
        <v>60.1</v>
      </c>
      <c r="E27" s="305">
        <f t="shared" si="0"/>
        <v>117.15399610136453</v>
      </c>
      <c r="F27" s="305">
        <v>58</v>
      </c>
    </row>
    <row r="28" spans="1:10" ht="21.75" customHeight="1">
      <c r="A28" s="68" t="s">
        <v>94</v>
      </c>
      <c r="B28" s="9" t="s">
        <v>47</v>
      </c>
      <c r="C28" s="305">
        <v>81.3</v>
      </c>
      <c r="D28" s="305">
        <v>83.6</v>
      </c>
      <c r="E28" s="305">
        <f t="shared" si="0"/>
        <v>102.82902829028291</v>
      </c>
      <c r="F28" s="305">
        <v>97</v>
      </c>
    </row>
    <row r="29" spans="1:10" ht="21.75" customHeight="1">
      <c r="A29" s="68" t="s">
        <v>95</v>
      </c>
      <c r="B29" s="9" t="s">
        <v>48</v>
      </c>
      <c r="C29" s="305">
        <v>260.3</v>
      </c>
      <c r="D29" s="305">
        <v>277.60000000000002</v>
      </c>
      <c r="E29" s="305">
        <f t="shared" si="0"/>
        <v>106.64617748751442</v>
      </c>
      <c r="F29" s="305">
        <v>346.5</v>
      </c>
    </row>
    <row r="30" spans="1:10" ht="21.75" customHeight="1">
      <c r="A30" s="68" t="s">
        <v>96</v>
      </c>
      <c r="B30" s="9" t="s">
        <v>48</v>
      </c>
      <c r="C30" s="305">
        <v>312.2</v>
      </c>
      <c r="D30" s="305">
        <v>341.2</v>
      </c>
      <c r="E30" s="305">
        <f t="shared" si="0"/>
        <v>109.28891736066623</v>
      </c>
      <c r="F30" s="305">
        <v>357.9</v>
      </c>
    </row>
    <row r="31" spans="1:10" ht="21.75" customHeight="1">
      <c r="A31" s="68" t="s">
        <v>97</v>
      </c>
      <c r="B31" s="9" t="s">
        <v>48</v>
      </c>
      <c r="C31" s="305">
        <v>315.60000000000002</v>
      </c>
      <c r="D31" s="305">
        <v>376.2</v>
      </c>
      <c r="E31" s="305">
        <f t="shared" si="0"/>
        <v>119.20152091254752</v>
      </c>
      <c r="F31" s="305">
        <v>336.3</v>
      </c>
    </row>
    <row r="32" spans="1:10" ht="21.75" customHeight="1">
      <c r="A32" s="68" t="s">
        <v>98</v>
      </c>
      <c r="B32" s="9" t="s">
        <v>47</v>
      </c>
      <c r="C32" s="305">
        <v>98.3</v>
      </c>
      <c r="D32" s="305">
        <v>99.5</v>
      </c>
      <c r="E32" s="305">
        <f t="shared" si="0"/>
        <v>101.22075279755849</v>
      </c>
      <c r="F32" s="305">
        <v>89.7</v>
      </c>
    </row>
    <row r="33" spans="1:6" ht="21.75" customHeight="1">
      <c r="A33" s="68" t="s">
        <v>99</v>
      </c>
      <c r="B33" s="9" t="s">
        <v>47</v>
      </c>
      <c r="C33" s="305">
        <v>97</v>
      </c>
      <c r="D33" s="305">
        <v>112.2</v>
      </c>
      <c r="E33" s="305">
        <f t="shared" si="0"/>
        <v>115.67010309278352</v>
      </c>
      <c r="F33" s="305">
        <v>91.4</v>
      </c>
    </row>
    <row r="34" spans="1:6" ht="21.75" customHeight="1" thickBot="1">
      <c r="A34" s="368" t="s">
        <v>100</v>
      </c>
      <c r="B34" s="9" t="s">
        <v>47</v>
      </c>
      <c r="C34" s="305">
        <v>380.7</v>
      </c>
      <c r="D34" s="305">
        <v>479.6</v>
      </c>
      <c r="E34" s="305">
        <f>D34/C34*100</f>
        <v>125.97846073023379</v>
      </c>
      <c r="F34" s="305">
        <v>571.70000000000005</v>
      </c>
    </row>
    <row r="35" spans="1:6" ht="27" customHeight="1" thickBot="1">
      <c r="A35" s="478" t="s">
        <v>45</v>
      </c>
      <c r="B35" s="487"/>
      <c r="C35" s="460"/>
      <c r="D35" s="493"/>
      <c r="E35" s="460"/>
      <c r="F35" s="460"/>
    </row>
    <row r="36" spans="1:6" s="17" customFormat="1" ht="21.75" customHeight="1">
      <c r="A36" s="479" t="s">
        <v>101</v>
      </c>
      <c r="B36" s="488" t="s">
        <v>32</v>
      </c>
      <c r="C36" s="305">
        <v>540</v>
      </c>
      <c r="D36" s="305">
        <v>700</v>
      </c>
      <c r="E36" s="305">
        <f t="shared" ref="E36:E53" si="1">D36/C36*100</f>
        <v>129.62962962962962</v>
      </c>
      <c r="F36" s="305">
        <v>360</v>
      </c>
    </row>
    <row r="37" spans="1:6" s="17" customFormat="1" ht="21.75" customHeight="1">
      <c r="A37" s="479" t="s">
        <v>102</v>
      </c>
      <c r="B37" s="488" t="s">
        <v>32</v>
      </c>
      <c r="C37" s="305">
        <v>655.6</v>
      </c>
      <c r="D37" s="305">
        <v>694.4</v>
      </c>
      <c r="E37" s="305">
        <f t="shared" si="1"/>
        <v>105.91824283099449</v>
      </c>
      <c r="F37" s="305">
        <v>460</v>
      </c>
    </row>
    <row r="38" spans="1:6" s="17" customFormat="1" ht="21.75" customHeight="1">
      <c r="A38" s="479" t="s">
        <v>103</v>
      </c>
      <c r="B38" s="488" t="s">
        <v>32</v>
      </c>
      <c r="C38" s="305">
        <v>472.2</v>
      </c>
      <c r="D38" s="305">
        <v>522.20000000000005</v>
      </c>
      <c r="E38" s="305">
        <f t="shared" si="1"/>
        <v>110.58873358746295</v>
      </c>
      <c r="F38" s="305">
        <v>381.3</v>
      </c>
    </row>
    <row r="39" spans="1:6" s="17" customFormat="1" ht="16.5">
      <c r="A39" s="479" t="s">
        <v>104</v>
      </c>
      <c r="B39" s="488" t="s">
        <v>32</v>
      </c>
      <c r="C39" s="305">
        <v>2000</v>
      </c>
      <c r="D39" s="305">
        <v>2000</v>
      </c>
      <c r="E39" s="305">
        <f t="shared" si="1"/>
        <v>100</v>
      </c>
      <c r="F39" s="305">
        <v>1500</v>
      </c>
    </row>
    <row r="40" spans="1:6" s="17" customFormat="1" ht="16.5">
      <c r="A40" s="479" t="s">
        <v>105</v>
      </c>
      <c r="B40" s="488" t="s">
        <v>32</v>
      </c>
      <c r="C40" s="305">
        <v>2250</v>
      </c>
      <c r="D40" s="305">
        <v>2500</v>
      </c>
      <c r="E40" s="305">
        <f t="shared" si="1"/>
        <v>111.11111111111111</v>
      </c>
      <c r="F40" s="305">
        <v>2000</v>
      </c>
    </row>
    <row r="41" spans="1:6" s="17" customFormat="1" ht="33">
      <c r="A41" s="479" t="s">
        <v>106</v>
      </c>
      <c r="B41" s="488" t="s">
        <v>32</v>
      </c>
      <c r="C41" s="305">
        <v>366.7</v>
      </c>
      <c r="D41" s="305">
        <v>400</v>
      </c>
      <c r="E41" s="305">
        <f t="shared" si="1"/>
        <v>109.08099263703299</v>
      </c>
      <c r="F41" s="305">
        <v>325</v>
      </c>
    </row>
    <row r="42" spans="1:6" s="17" customFormat="1" ht="33">
      <c r="A42" s="479" t="s">
        <v>107</v>
      </c>
      <c r="B42" s="488" t="s">
        <v>32</v>
      </c>
      <c r="C42" s="305">
        <v>350</v>
      </c>
      <c r="D42" s="305">
        <v>383.3</v>
      </c>
      <c r="E42" s="305">
        <f t="shared" si="1"/>
        <v>109.51428571428572</v>
      </c>
      <c r="F42" s="305">
        <v>337.5</v>
      </c>
    </row>
    <row r="43" spans="1:6" s="17" customFormat="1" ht="16.5">
      <c r="A43" s="479" t="s">
        <v>108</v>
      </c>
      <c r="B43" s="488" t="s">
        <v>32</v>
      </c>
      <c r="C43" s="305">
        <v>850</v>
      </c>
      <c r="D43" s="305">
        <v>850</v>
      </c>
      <c r="E43" s="305">
        <f t="shared" si="1"/>
        <v>100</v>
      </c>
      <c r="F43" s="305" t="s">
        <v>129</v>
      </c>
    </row>
    <row r="44" spans="1:6" s="17" customFormat="1" ht="33">
      <c r="A44" s="479" t="s">
        <v>415</v>
      </c>
      <c r="B44" s="488" t="s">
        <v>32</v>
      </c>
      <c r="C44" s="305">
        <v>5233.3999999999996</v>
      </c>
      <c r="D44" s="305">
        <v>5233.3999999999996</v>
      </c>
      <c r="E44" s="305">
        <f>D44/C44*100</f>
        <v>100</v>
      </c>
      <c r="F44" s="305">
        <v>1800</v>
      </c>
    </row>
    <row r="45" spans="1:6" s="17" customFormat="1" ht="33" customHeight="1">
      <c r="A45" s="479" t="s">
        <v>414</v>
      </c>
      <c r="B45" s="488" t="s">
        <v>32</v>
      </c>
      <c r="C45" s="305">
        <v>3976.5</v>
      </c>
      <c r="D45" s="305">
        <v>6000</v>
      </c>
      <c r="E45" s="305">
        <f t="shared" si="1"/>
        <v>150.88645794039985</v>
      </c>
      <c r="F45" s="305">
        <v>3600</v>
      </c>
    </row>
    <row r="46" spans="1:6" s="17" customFormat="1" ht="18" customHeight="1">
      <c r="A46" s="472" t="s">
        <v>109</v>
      </c>
      <c r="B46" s="488" t="s">
        <v>32</v>
      </c>
      <c r="C46" s="305">
        <v>130</v>
      </c>
      <c r="D46" s="305">
        <v>200</v>
      </c>
      <c r="E46" s="305">
        <f t="shared" si="1"/>
        <v>153.84615384615387</v>
      </c>
      <c r="F46" s="305">
        <v>76</v>
      </c>
    </row>
    <row r="47" spans="1:6" s="17" customFormat="1" ht="17.25" thickBot="1">
      <c r="A47" s="473" t="s">
        <v>196</v>
      </c>
      <c r="B47" s="489" t="s">
        <v>32</v>
      </c>
      <c r="C47" s="305">
        <v>266.7</v>
      </c>
      <c r="D47" s="305">
        <v>266.7</v>
      </c>
      <c r="E47" s="305">
        <f t="shared" si="1"/>
        <v>100</v>
      </c>
      <c r="F47" s="305">
        <v>300</v>
      </c>
    </row>
    <row r="48" spans="1:6" ht="27" customHeight="1" thickBot="1">
      <c r="A48" s="480" t="s">
        <v>73</v>
      </c>
      <c r="B48" s="487" t="s">
        <v>32</v>
      </c>
      <c r="C48" s="460">
        <v>340</v>
      </c>
      <c r="D48" s="654">
        <v>359</v>
      </c>
      <c r="E48" s="378">
        <f t="shared" si="1"/>
        <v>105.58823529411765</v>
      </c>
      <c r="F48" s="377">
        <v>359</v>
      </c>
    </row>
    <row r="49" spans="1:10" ht="53.25" customHeight="1" thickBot="1">
      <c r="A49" s="481" t="s">
        <v>110</v>
      </c>
      <c r="B49" s="487" t="s">
        <v>32</v>
      </c>
      <c r="C49" s="460">
        <v>5.8</v>
      </c>
      <c r="D49" s="493">
        <v>5.8</v>
      </c>
      <c r="E49" s="496">
        <f t="shared" si="1"/>
        <v>100</v>
      </c>
      <c r="F49" s="460">
        <v>5.8</v>
      </c>
    </row>
    <row r="50" spans="1:10" ht="56.25" customHeight="1" thickBot="1">
      <c r="A50" s="482" t="s">
        <v>111</v>
      </c>
      <c r="B50" s="487" t="s">
        <v>32</v>
      </c>
      <c r="C50" s="460">
        <v>7.6</v>
      </c>
      <c r="D50" s="493">
        <v>7.6</v>
      </c>
      <c r="E50" s="496">
        <f t="shared" si="1"/>
        <v>100</v>
      </c>
      <c r="F50" s="460">
        <v>7.6</v>
      </c>
    </row>
    <row r="51" spans="1:10" ht="24.75" customHeight="1" thickBot="1">
      <c r="A51" s="482" t="s">
        <v>112</v>
      </c>
      <c r="B51" s="487" t="s">
        <v>32</v>
      </c>
      <c r="C51" s="460">
        <v>80.400000000000006</v>
      </c>
      <c r="D51" s="493">
        <v>85.9</v>
      </c>
      <c r="E51" s="496">
        <f t="shared" si="1"/>
        <v>106.84079601990051</v>
      </c>
      <c r="F51" s="460">
        <v>85.9</v>
      </c>
    </row>
    <row r="52" spans="1:10" ht="36.75" customHeight="1" thickBot="1">
      <c r="A52" s="483" t="s">
        <v>113</v>
      </c>
      <c r="B52" s="487" t="s">
        <v>32</v>
      </c>
      <c r="C52" s="460">
        <v>3400</v>
      </c>
      <c r="D52" s="494">
        <v>2950</v>
      </c>
      <c r="E52" s="496">
        <f t="shared" si="1"/>
        <v>86.764705882352942</v>
      </c>
      <c r="F52" s="460" t="s">
        <v>129</v>
      </c>
    </row>
    <row r="53" spans="1:10" ht="35.25" customHeight="1" thickBot="1">
      <c r="A53" s="482" t="s">
        <v>114</v>
      </c>
      <c r="B53" s="487" t="s">
        <v>32</v>
      </c>
      <c r="C53" s="460">
        <v>1675</v>
      </c>
      <c r="D53" s="493">
        <v>1862.5</v>
      </c>
      <c r="E53" s="496">
        <f t="shared" si="1"/>
        <v>111.19402985074626</v>
      </c>
      <c r="F53" s="655" t="s">
        <v>129</v>
      </c>
    </row>
    <row r="54" spans="1:10" ht="50.25" customHeight="1" thickBot="1">
      <c r="A54" s="482" t="s">
        <v>168</v>
      </c>
      <c r="B54" s="487" t="s">
        <v>32</v>
      </c>
      <c r="C54" s="640">
        <v>109.1</v>
      </c>
      <c r="D54" s="640" t="s">
        <v>129</v>
      </c>
      <c r="E54" s="496"/>
      <c r="F54" s="525">
        <v>79.2</v>
      </c>
    </row>
    <row r="55" spans="1:10" ht="23.25" hidden="1" customHeight="1" thickBot="1">
      <c r="A55" s="840" t="s">
        <v>178</v>
      </c>
      <c r="B55" s="490" t="s">
        <v>131</v>
      </c>
      <c r="C55" s="384">
        <v>5500</v>
      </c>
      <c r="D55" s="358">
        <v>5500</v>
      </c>
      <c r="E55" s="496">
        <f>D55/C55*100</f>
        <v>100</v>
      </c>
      <c r="F55" s="380" t="s">
        <v>129</v>
      </c>
    </row>
    <row r="56" spans="1:10" ht="21.75" hidden="1" customHeight="1" thickBot="1">
      <c r="A56" s="841"/>
      <c r="B56" s="490" t="s">
        <v>132</v>
      </c>
      <c r="C56" s="384">
        <v>28000</v>
      </c>
      <c r="D56" s="358">
        <v>28000</v>
      </c>
      <c r="E56" s="496">
        <f>D56/C56*100</f>
        <v>100</v>
      </c>
      <c r="F56" s="380" t="s">
        <v>129</v>
      </c>
    </row>
    <row r="57" spans="1:10" ht="23.25" hidden="1" customHeight="1" thickBot="1">
      <c r="A57" s="840" t="s">
        <v>179</v>
      </c>
      <c r="B57" s="490" t="s">
        <v>131</v>
      </c>
      <c r="C57" s="384">
        <v>12200</v>
      </c>
      <c r="D57" s="358">
        <v>6090</v>
      </c>
      <c r="E57" s="496">
        <f>D57/C57*100</f>
        <v>49.918032786885249</v>
      </c>
      <c r="F57" s="380" t="s">
        <v>129</v>
      </c>
    </row>
    <row r="58" spans="1:10" ht="21.75" hidden="1" customHeight="1" thickBot="1">
      <c r="A58" s="841"/>
      <c r="B58" s="490" t="s">
        <v>132</v>
      </c>
      <c r="C58" s="384">
        <v>75000</v>
      </c>
      <c r="D58" s="358">
        <v>75050</v>
      </c>
      <c r="E58" s="496">
        <f>D58/C58*100</f>
        <v>100.06666666666666</v>
      </c>
      <c r="F58" s="380" t="s">
        <v>129</v>
      </c>
    </row>
    <row r="59" spans="1:10" ht="39.75" customHeight="1" thickBot="1">
      <c r="A59" s="484" t="s">
        <v>352</v>
      </c>
      <c r="B59" s="491"/>
      <c r="C59" s="460"/>
      <c r="D59" s="493"/>
      <c r="E59" s="494"/>
      <c r="F59" s="460"/>
    </row>
    <row r="60" spans="1:10" ht="33">
      <c r="A60" s="467" t="s">
        <v>171</v>
      </c>
      <c r="B60" s="492" t="s">
        <v>54</v>
      </c>
      <c r="C60" s="641" t="s">
        <v>436</v>
      </c>
      <c r="D60" s="657" t="s">
        <v>400</v>
      </c>
      <c r="E60" s="1">
        <f>50.9/49.4*100</f>
        <v>103.03643724696356</v>
      </c>
      <c r="F60" s="529">
        <v>72.319999999999993</v>
      </c>
      <c r="J60" s="61"/>
    </row>
    <row r="61" spans="1:10" ht="24" customHeight="1">
      <c r="A61" s="69" t="s">
        <v>353</v>
      </c>
      <c r="B61" s="492" t="s">
        <v>55</v>
      </c>
      <c r="C61" s="642">
        <v>1.1599999999999999</v>
      </c>
      <c r="D61" s="656">
        <v>1.28</v>
      </c>
      <c r="E61" s="1">
        <f>D61/C61*100</f>
        <v>110.34482758620692</v>
      </c>
      <c r="F61" s="529">
        <v>1.28</v>
      </c>
    </row>
    <row r="62" spans="1:10" ht="24" customHeight="1">
      <c r="A62" s="69" t="s">
        <v>115</v>
      </c>
      <c r="B62" s="492" t="s">
        <v>169</v>
      </c>
      <c r="C62" s="529">
        <v>971.25</v>
      </c>
      <c r="D62" s="657">
        <v>1015</v>
      </c>
      <c r="E62" s="1">
        <f>D62/C62*100</f>
        <v>104.5045045045045</v>
      </c>
      <c r="F62" s="529" t="s">
        <v>401</v>
      </c>
    </row>
    <row r="63" spans="1:10" ht="24" customHeight="1">
      <c r="A63" s="69" t="s">
        <v>116</v>
      </c>
      <c r="B63" s="492" t="s">
        <v>170</v>
      </c>
      <c r="C63" s="529">
        <v>58.28</v>
      </c>
      <c r="D63" s="657">
        <v>60.89</v>
      </c>
      <c r="E63" s="1">
        <f>D63/C63*100</f>
        <v>104.47838023335621</v>
      </c>
      <c r="F63" s="529" t="s">
        <v>402</v>
      </c>
    </row>
    <row r="64" spans="1:10" ht="24" customHeight="1" thickBot="1">
      <c r="A64" s="69" t="s">
        <v>117</v>
      </c>
      <c r="B64" s="492" t="s">
        <v>170</v>
      </c>
      <c r="C64" s="530">
        <v>43.12</v>
      </c>
      <c r="D64" s="657">
        <v>45.91</v>
      </c>
      <c r="E64" s="1">
        <f>D64/C64*100</f>
        <v>106.47031539888683</v>
      </c>
      <c r="F64" s="529" t="s">
        <v>403</v>
      </c>
    </row>
    <row r="65" spans="1:6" ht="41.25" customHeight="1" thickBot="1">
      <c r="A65" s="485" t="s">
        <v>135</v>
      </c>
      <c r="B65" s="491" t="s">
        <v>32</v>
      </c>
      <c r="C65" s="460">
        <v>22</v>
      </c>
      <c r="D65" s="493" t="s">
        <v>399</v>
      </c>
      <c r="E65" s="460" t="s">
        <v>129</v>
      </c>
      <c r="F65" s="460">
        <v>20</v>
      </c>
    </row>
    <row r="66" spans="1:6" ht="18" customHeight="1">
      <c r="A66" s="468" t="s">
        <v>118</v>
      </c>
      <c r="B66" s="469"/>
      <c r="C66" s="470"/>
      <c r="D66" s="470"/>
      <c r="E66" s="471"/>
      <c r="F66" s="469"/>
    </row>
    <row r="67" spans="1:6" ht="16.5">
      <c r="A67" s="464" t="s">
        <v>119</v>
      </c>
      <c r="B67" s="465" t="s">
        <v>32</v>
      </c>
      <c r="C67" s="466">
        <v>22132.26</v>
      </c>
      <c r="D67" s="466">
        <v>32197.46</v>
      </c>
      <c r="E67" s="305">
        <f>D67/C67*100</f>
        <v>145.47750658992803</v>
      </c>
      <c r="F67" s="305">
        <v>24308.82</v>
      </c>
    </row>
    <row r="68" spans="1:6" ht="33">
      <c r="A68" s="467" t="s">
        <v>120</v>
      </c>
      <c r="B68" s="465" t="s">
        <v>32</v>
      </c>
      <c r="C68" s="466">
        <v>2250.81</v>
      </c>
      <c r="D68" s="466">
        <v>2231.46</v>
      </c>
      <c r="E68" s="305">
        <f>D68/C68*100</f>
        <v>99.140309488584109</v>
      </c>
      <c r="F68" s="305">
        <v>1245</v>
      </c>
    </row>
    <row r="69" spans="1:6" ht="33">
      <c r="A69" s="472" t="s">
        <v>121</v>
      </c>
      <c r="B69" s="465" t="s">
        <v>31</v>
      </c>
      <c r="C69" s="466">
        <f>C68/C67*100</f>
        <v>10.16981546394268</v>
      </c>
      <c r="D69" s="466">
        <f>D68/D67*100</f>
        <v>6.9305466952983243</v>
      </c>
      <c r="E69" s="305">
        <f>D69/C69*100</f>
        <v>68.148205047286652</v>
      </c>
      <c r="F69" s="466">
        <f>F68/F67*100</f>
        <v>5.1215978397964195</v>
      </c>
    </row>
    <row r="70" spans="1:6" ht="34.5" customHeight="1" thickBot="1">
      <c r="A70" s="473" t="s">
        <v>192</v>
      </c>
      <c r="B70" s="474" t="s">
        <v>32</v>
      </c>
      <c r="C70" s="475">
        <v>2900</v>
      </c>
      <c r="D70" s="475">
        <v>2900</v>
      </c>
      <c r="E70" s="306">
        <f>D70/C70*100</f>
        <v>100</v>
      </c>
      <c r="F70" s="645" t="s">
        <v>393</v>
      </c>
    </row>
    <row r="71" spans="1:6" ht="24" customHeight="1">
      <c r="A71" s="746" t="s">
        <v>459</v>
      </c>
      <c r="B71" s="746"/>
      <c r="C71" s="746"/>
      <c r="D71" s="746"/>
      <c r="E71" s="746"/>
      <c r="F71" s="746"/>
    </row>
    <row r="72" spans="1:6" ht="16.5">
      <c r="A72" s="746" t="s">
        <v>454</v>
      </c>
      <c r="B72" s="746"/>
      <c r="C72" s="746"/>
      <c r="D72" s="746"/>
      <c r="E72" s="746"/>
      <c r="F72" s="746"/>
    </row>
    <row r="73" spans="1:6" ht="16.5">
      <c r="A73" s="369"/>
      <c r="B73" s="369"/>
      <c r="C73" s="369"/>
      <c r="D73" s="369"/>
      <c r="E73" s="369"/>
      <c r="F73" s="369"/>
    </row>
    <row r="74" spans="1:6" ht="16.5">
      <c r="A74" s="369"/>
      <c r="B74" s="369"/>
      <c r="C74" s="369"/>
      <c r="D74" s="369"/>
      <c r="E74" s="369"/>
      <c r="F74" s="369"/>
    </row>
    <row r="75" spans="1:6" ht="16.5">
      <c r="A75" s="369"/>
      <c r="B75" s="369"/>
      <c r="C75" s="369"/>
      <c r="D75" s="369"/>
      <c r="E75" s="369"/>
      <c r="F75" s="369"/>
    </row>
    <row r="76" spans="1:6" ht="16.5">
      <c r="A76" s="369"/>
      <c r="B76" s="369"/>
      <c r="C76" s="369"/>
      <c r="D76" s="369"/>
      <c r="E76" s="369"/>
      <c r="F76" s="369"/>
    </row>
    <row r="77" spans="1:6" ht="16.5">
      <c r="A77" s="369"/>
      <c r="B77" s="369"/>
      <c r="C77" s="369"/>
      <c r="D77" s="369"/>
      <c r="E77" s="369"/>
      <c r="F77" s="369"/>
    </row>
    <row r="78" spans="1:6" ht="12.75">
      <c r="D78" s="2"/>
      <c r="E78" s="2"/>
      <c r="F78" s="2"/>
    </row>
    <row r="79" spans="1:6" ht="15.75" customHeight="1">
      <c r="A79" s="366"/>
      <c r="B79" s="367"/>
      <c r="C79" s="367"/>
      <c r="D79" s="367"/>
      <c r="E79" s="367"/>
      <c r="F79" s="367"/>
    </row>
    <row r="87" spans="4:6" ht="57.75" customHeight="1"/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  <row r="92" spans="4:6" ht="12.75">
      <c r="D92" s="2"/>
      <c r="E92" s="2"/>
      <c r="F92" s="2"/>
    </row>
    <row r="93" spans="4:6" ht="12.75">
      <c r="D93" s="2"/>
      <c r="E93" s="2"/>
      <c r="F93" s="2"/>
    </row>
    <row r="94" spans="4:6" ht="12.75">
      <c r="D94" s="2"/>
      <c r="E94" s="2"/>
      <c r="F94" s="2"/>
    </row>
    <row r="95" spans="4:6" ht="12.75">
      <c r="D95" s="2"/>
      <c r="E95" s="2"/>
      <c r="F95" s="2"/>
    </row>
    <row r="96" spans="4:6" ht="12.75">
      <c r="D96" s="2"/>
      <c r="E96" s="2"/>
      <c r="F96" s="2"/>
    </row>
  </sheetData>
  <mergeCells count="8">
    <mergeCell ref="A72:F72"/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&amp;C&amp;P+15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</vt:lpstr>
      <vt:lpstr>цены на металл</vt:lpstr>
      <vt:lpstr>цены на металл 2</vt:lpstr>
      <vt:lpstr>дин. цен </vt:lpstr>
      <vt:lpstr>индекс потр цен</vt:lpstr>
      <vt:lpstr>Средние цены </vt:lpstr>
      <vt:lpstr>Лист1</vt:lpstr>
      <vt:lpstr>'дин. цен '!Заголовки_для_печати</vt:lpstr>
      <vt:lpstr>демогр!Область_печати</vt:lpstr>
      <vt:lpstr>'дин. цен '!Область_печати</vt:lpstr>
      <vt:lpstr>занятость!Область_печати</vt:lpstr>
      <vt:lpstr>'индекс потр цен'!Область_печати</vt:lpstr>
      <vt:lpstr>социнфрастр!Область_печати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ZarubinAI</cp:lastModifiedBy>
  <cp:lastPrinted>2014-01-21T01:30:49Z</cp:lastPrinted>
  <dcterms:created xsi:type="dcterms:W3CDTF">1996-09-27T09:22:49Z</dcterms:created>
  <dcterms:modified xsi:type="dcterms:W3CDTF">2014-01-23T06:26:11Z</dcterms:modified>
</cp:coreProperties>
</file>