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armukov\Desktop\"/>
    </mc:Choice>
  </mc:AlternateContent>
  <bookViews>
    <workbookView xWindow="0" yWindow="0" windowWidth="28800" windowHeight="12435" tabRatio="885" firstSheet="1" activeTab="1"/>
  </bookViews>
  <sheets>
    <sheet name="диаграмма" sheetId="26" state="hidden" r:id="rId1"/>
    <sheet name="демогр" sheetId="311" r:id="rId2"/>
    <sheet name="труд рес " sheetId="314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17" r:id="rId10"/>
  </sheets>
  <externalReferences>
    <externalReference r:id="rId11"/>
    <externalReference r:id="rId12"/>
  </externalReferences>
  <definedNames>
    <definedName name="_xlnm._FilterDatabase" localSheetId="0" hidden="1">диаграмма!$A$74:$DM$83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демогр!$A$1:$J$64</definedName>
    <definedName name="_xlnm.Print_Area" localSheetId="5">'дин. цен '!$A$1:$F$95</definedName>
    <definedName name="_xlnm.Print_Area" localSheetId="3">занятость!$A$1:$H$53</definedName>
    <definedName name="_xlnm.Print_Area" localSheetId="9">'сеть учреждений'!$A$1:$E$131</definedName>
    <definedName name="_xlnm.Print_Area" localSheetId="8">'Средние цены+ИПЦ'!$A$1:$T$58</definedName>
    <definedName name="_xlnm.Print_Area" localSheetId="4">'Ст.мин. набора прод.'!$A$1:$K$160</definedName>
    <definedName name="_xlnm.Print_Area" localSheetId="2">'труд рес '!$A$1:$J$69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27" i="314" l="1"/>
  <c r="H25" i="314"/>
  <c r="I25" i="314"/>
  <c r="H26" i="314"/>
  <c r="I26" i="314"/>
  <c r="I27" i="314"/>
  <c r="C69" i="293" l="1"/>
  <c r="D64" i="293" l="1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H7" i="314" l="1"/>
  <c r="I7" i="314"/>
  <c r="E11" i="317" l="1"/>
  <c r="E115" i="317" l="1"/>
  <c r="E91" i="317"/>
  <c r="D115" i="317" l="1"/>
  <c r="C115" i="317"/>
  <c r="D104" i="317"/>
  <c r="D101" i="317"/>
  <c r="D91" i="317" s="1"/>
  <c r="C101" i="317"/>
  <c r="D92" i="317"/>
  <c r="D88" i="317"/>
  <c r="D64" i="317" s="1"/>
  <c r="C88" i="317"/>
  <c r="C64" i="317"/>
  <c r="D57" i="317"/>
  <c r="C57" i="317"/>
  <c r="D53" i="317"/>
  <c r="C53" i="317"/>
  <c r="D49" i="317"/>
  <c r="C49" i="317"/>
  <c r="D46" i="317"/>
  <c r="D45" i="317" s="1"/>
  <c r="D7" i="317" s="1"/>
  <c r="C46" i="317"/>
  <c r="C45" i="317" s="1"/>
  <c r="C7" i="317" s="1"/>
  <c r="E45" i="317"/>
  <c r="D41" i="317"/>
  <c r="C41" i="317"/>
  <c r="D30" i="317"/>
  <c r="D15" i="317"/>
  <c r="C15" i="317"/>
  <c r="E5" i="317"/>
  <c r="D9" i="317"/>
  <c r="C9" i="317"/>
  <c r="D6" i="317"/>
  <c r="C6" i="317"/>
  <c r="C11" i="317" l="1"/>
  <c r="D11" i="317"/>
  <c r="C8" i="317"/>
  <c r="C5" i="317" s="1"/>
  <c r="D8" i="317"/>
  <c r="D5" i="317" s="1"/>
  <c r="I13" i="311" l="1"/>
  <c r="F69" i="293" l="1"/>
  <c r="C98" i="98" l="1"/>
  <c r="F98" i="98"/>
  <c r="I98" i="98"/>
  <c r="H11" i="314" l="1"/>
  <c r="I11" i="314"/>
  <c r="H12" i="314"/>
  <c r="I12" i="314"/>
  <c r="H13" i="314"/>
  <c r="I13" i="314"/>
  <c r="H14" i="314"/>
  <c r="I14" i="314"/>
  <c r="H15" i="314"/>
  <c r="I15" i="314"/>
  <c r="H16" i="314"/>
  <c r="I16" i="314"/>
  <c r="H17" i="314"/>
  <c r="I17" i="314"/>
  <c r="H18" i="314"/>
  <c r="I18" i="314"/>
  <c r="H19" i="314"/>
  <c r="I19" i="314"/>
  <c r="H20" i="314"/>
  <c r="I20" i="314"/>
  <c r="H21" i="314"/>
  <c r="I21" i="314"/>
  <c r="H22" i="314"/>
  <c r="I22" i="314"/>
  <c r="H23" i="314"/>
  <c r="I23" i="314"/>
  <c r="H24" i="314"/>
  <c r="I24" i="314"/>
  <c r="E37" i="314"/>
  <c r="F46" i="314" s="1"/>
  <c r="F37" i="314"/>
  <c r="G37" i="314"/>
  <c r="H38" i="314"/>
  <c r="I38" i="314"/>
  <c r="H40" i="314"/>
  <c r="I40" i="314"/>
  <c r="H41" i="314"/>
  <c r="I41" i="314"/>
  <c r="H42" i="314"/>
  <c r="I42" i="314"/>
  <c r="H43" i="314"/>
  <c r="I43" i="314"/>
  <c r="H44" i="314"/>
  <c r="I44" i="314"/>
  <c r="H45" i="314"/>
  <c r="I45" i="314"/>
  <c r="D46" i="314"/>
  <c r="E54" i="314"/>
  <c r="F54" i="314"/>
  <c r="G54" i="314"/>
  <c r="H55" i="314"/>
  <c r="I55" i="314"/>
  <c r="H56" i="314"/>
  <c r="I56" i="314"/>
  <c r="E58" i="314"/>
  <c r="F58" i="314"/>
  <c r="G58" i="314"/>
  <c r="H59" i="314"/>
  <c r="I59" i="314"/>
  <c r="H60" i="314"/>
  <c r="I60" i="314"/>
  <c r="F61" i="314"/>
  <c r="G61" i="314"/>
  <c r="I54" i="314" l="1"/>
  <c r="H37" i="314"/>
  <c r="I58" i="314"/>
  <c r="H54" i="314"/>
  <c r="H58" i="314"/>
  <c r="G46" i="314"/>
  <c r="I37" i="314"/>
  <c r="H5" i="311"/>
  <c r="H24" i="311"/>
  <c r="H23" i="311"/>
  <c r="I46" i="314" l="1"/>
  <c r="H46" i="314"/>
  <c r="C13" i="311"/>
  <c r="I97" i="98" l="1"/>
  <c r="F97" i="98"/>
  <c r="C97" i="98"/>
  <c r="I10" i="314" l="1"/>
  <c r="H10" i="314"/>
  <c r="I9" i="314"/>
  <c r="H9" i="314"/>
  <c r="I8" i="314"/>
  <c r="H8" i="314"/>
  <c r="I6" i="314"/>
  <c r="H6" i="314"/>
  <c r="E70" i="293" l="1"/>
  <c r="E60" i="293" l="1"/>
  <c r="F5" i="23"/>
  <c r="E68" i="293" l="1"/>
  <c r="E67" i="293"/>
  <c r="H28" i="311" l="1"/>
  <c r="H27" i="311"/>
  <c r="F25" i="311"/>
  <c r="D69" i="293" l="1"/>
  <c r="E69" i="293" s="1"/>
  <c r="C96" i="98" l="1"/>
  <c r="F96" i="98"/>
  <c r="I96" i="98"/>
  <c r="H9" i="311" l="1"/>
  <c r="H11" i="311"/>
  <c r="D13" i="311"/>
  <c r="F13" i="311"/>
  <c r="H13" i="311"/>
  <c r="C25" i="311"/>
  <c r="H25" i="311" s="1"/>
  <c r="D25" i="311"/>
  <c r="I25" i="311"/>
  <c r="B11" i="26" l="1"/>
  <c r="E62" i="293" l="1"/>
  <c r="E36" i="293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E34" i="293" l="1"/>
  <c r="D90" i="98" l="1"/>
  <c r="F90" i="98"/>
  <c r="G90" i="98"/>
  <c r="I90" i="98"/>
  <c r="J90" i="98"/>
  <c r="E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48" i="293" l="1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<sst xmlns="http://schemas.openxmlformats.org/spreadsheetml/2006/main" count="1108" uniqueCount="638">
  <si>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</si>
  <si>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</si>
  <si>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</si>
  <si>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</si>
  <si>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</si>
  <si>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</si>
  <si>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</si>
  <si>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</si>
  <si>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</si>
  <si>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</si>
  <si>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</si>
  <si>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</si>
  <si>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</si>
  <si>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</si>
  <si>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</si>
  <si>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</si>
  <si>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</si>
  <si>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</si>
  <si>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</si>
  <si>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</si>
  <si>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</si>
  <si>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</si>
  <si>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</si>
  <si>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</si>
  <si>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</si>
  <si>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</si>
  <si>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</si>
  <si>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</si>
  <si>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</si>
  <si>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</si>
  <si>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</si>
  <si>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</si>
  <si>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</si>
  <si>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</si>
  <si>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</si>
  <si>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</si>
  <si>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</si>
  <si>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</si>
  <si>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</si>
  <si>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</si>
  <si>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</si>
  <si>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</si>
  <si>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</si>
  <si>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</si>
  <si>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</si>
  <si>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</si>
  <si>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</si>
  <si>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</si>
  <si>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</si>
  <si>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</si>
  <si>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</si>
  <si>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</si>
  <si>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</si>
  <si>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</si>
  <si>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</si>
  <si>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</si>
  <si>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</si>
  <si>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</si>
  <si>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</si>
  <si>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</si>
  <si>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</si>
  <si>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</si>
  <si>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</si>
  <si>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</si>
  <si>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</si>
  <si>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</si>
  <si>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</si>
  <si>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</si>
  <si>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</si>
  <si>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</si>
  <si>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</si>
  <si>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</si>
  <si>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</si>
  <si>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</si>
  <si>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</si>
  <si>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</si>
  <si>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</si>
  <si>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</si>
  <si>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</si>
  <si>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</si>
  <si>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</si>
  <si>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</si>
  <si>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</si>
  <si>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</si>
  <si>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</si>
  <si>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</si>
  <si>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</si>
  <si>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</si>
  <si>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</si>
  <si>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</si>
  <si>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</si>
  <si>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</si>
  <si>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</si>
  <si>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</si>
  <si>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</si>
  <si>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</si>
  <si>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</si>
  <si>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</si>
  <si>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</si>
  <si>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</si>
  <si>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</si>
  <si>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</si>
  <si>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</si>
  <si>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</si>
  <si>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</si>
  <si>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</si>
  <si>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</si>
  <si>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</si>
  <si>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</si>
  <si>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</si>
  <si>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</si>
  <si>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</si>
  <si>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</si>
  <si>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</si>
  <si>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</si>
  <si>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</si>
  <si>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</si>
  <si>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</si>
  <si>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</si>
  <si>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</si>
  <si>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</si>
  <si>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</si>
  <si>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</si>
  <si>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</si>
  <si>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</si>
  <si>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</si>
  <si>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</si>
  <si>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</si>
  <si>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</si>
  <si>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</si>
  <si>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</si>
  <si>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</si>
  <si>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</si>
  <si>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</si>
  <si>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</si>
  <si>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</si>
  <si>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</si>
  <si>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</si>
  <si>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</si>
  <si>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</si>
  <si>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</si>
  <si>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</si>
  <si>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</si>
  <si>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</si>
  <si>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</si>
  <si>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</si>
  <si>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</si>
  <si>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</si>
  <si>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</si>
  <si>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</si>
  <si>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</si>
  <si>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</si>
  <si>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</si>
  <si>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</si>
  <si>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</si>
  <si>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</si>
  <si>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</si>
  <si>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</si>
  <si>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</si>
  <si>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</si>
  <si>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</si>
  <si>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</si>
  <si>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</si>
  <si>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</si>
  <si>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</si>
  <si>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</si>
  <si>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</si>
  <si>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</si>
  <si>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</si>
  <si>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</si>
  <si>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</si>
  <si>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</si>
  <si>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</si>
  <si>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</si>
  <si>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</si>
  <si>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</si>
  <si>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</si>
  <si>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</si>
  <si>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</si>
  <si>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</si>
  <si>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</si>
  <si>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</si>
  <si>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</si>
  <si>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</si>
  <si>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</si>
  <si>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</si>
  <si>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</si>
  <si>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</si>
  <si>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</si>
  <si>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</si>
  <si>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</si>
  <si>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</si>
  <si>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</si>
  <si>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</si>
  <si>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</si>
  <si>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</si>
  <si>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</si>
  <si>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</si>
  <si>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Сведения о численности работающих на территории МО город Норильск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</si>
  <si>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</si>
  <si>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</si>
  <si>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</si>
  <si>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</si>
  <si>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</si>
  <si>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</si>
  <si>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</si>
  <si>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</si>
  <si>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</si>
  <si>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</si>
  <si>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</si>
  <si>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</si>
  <si>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</si>
  <si>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</si>
  <si>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</si>
  <si>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</si>
  <si>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</si>
  <si>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</si>
  <si>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</si>
  <si>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</si>
  <si>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</si>
  <si>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</si>
  <si>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</si>
  <si>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</si>
  <si>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</si>
  <si>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</si>
  <si>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</si>
  <si>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</si>
  <si>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</si>
  <si>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</si>
  <si>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</si>
  <si>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</si>
  <si>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</si>
  <si>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</si>
  <si>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</si>
  <si>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</si>
  <si>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</si>
  <si>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</si>
  <si>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</si>
  <si>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</si>
  <si>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</si>
  <si>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</si>
  <si>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</si>
  <si>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</si>
  <si>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</si>
  <si>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</si>
  <si>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</si>
  <si>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</si>
  <si>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</si>
  <si>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</si>
  <si>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</si>
  <si>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№ п/п</t>
  </si>
  <si>
    <t xml:space="preserve">от 300 до 2200 </t>
  </si>
  <si>
    <t xml:space="preserve"> -</t>
  </si>
  <si>
    <t>1 кв. 2017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</si>
  <si>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</si>
  <si>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</si>
  <si>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</si>
  <si>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</si>
  <si>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</si>
  <si>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</si>
  <si>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</si>
  <si>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</si>
  <si>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</si>
  <si>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</si>
  <si>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</si>
  <si>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</si>
  <si>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</si>
  <si>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</si>
  <si>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</si>
  <si>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</si>
  <si>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</si>
  <si>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55,00 / 59,00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</si>
  <si>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</si>
  <si>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</si>
  <si>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</si>
  <si>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</si>
  <si>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</si>
  <si>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</si>
  <si>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</si>
  <si>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</si>
  <si>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</si>
  <si>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</si>
  <si>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</si>
  <si>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</si>
  <si>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</si>
  <si>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</si>
  <si>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</si>
  <si>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</si>
  <si>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</si>
  <si>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</si>
  <si>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</si>
  <si>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</si>
  <si>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</si>
  <si>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</si>
  <si>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</si>
  <si>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</si>
  <si>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</si>
  <si>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</si>
  <si>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</si>
  <si>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</si>
  <si>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</si>
  <si>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</si>
  <si>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</si>
  <si>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</si>
  <si>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</si>
  <si>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</si>
  <si>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</si>
  <si>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</si>
  <si>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</si>
  <si>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</si>
  <si>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</si>
  <si>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</si>
  <si>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</si>
  <si>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</si>
  <si>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</si>
  <si>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</si>
  <si>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</si>
  <si>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</si>
  <si>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</si>
  <si>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</si>
  <si>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</si>
  <si>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</si>
  <si>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</si>
  <si>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</si>
  <si>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</si>
  <si>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</si>
  <si>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</si>
  <si>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</si>
  <si>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</si>
  <si>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</si>
  <si>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</si>
  <si>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</si>
  <si>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</si>
  <si>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</si>
  <si>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</si>
  <si>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</si>
  <si>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</si>
  <si>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</si>
  <si>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</si>
  <si>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</si>
  <si>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</si>
  <si>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</si>
  <si>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</si>
  <si>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</si>
  <si>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</si>
  <si>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</si>
  <si>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</si>
  <si>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</si>
  <si>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</si>
  <si>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</si>
  <si>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</si>
  <si>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</si>
  <si>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</si>
  <si>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</si>
  <si>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</si>
  <si>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</si>
  <si>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</si>
  <si>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</si>
  <si>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</si>
  <si>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</si>
  <si>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</si>
  <si>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</si>
  <si>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</si>
  <si>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</si>
  <si>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</si>
  <si>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</si>
  <si>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</si>
  <si>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</si>
  <si>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</si>
  <si>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</si>
  <si>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</si>
  <si>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</si>
  <si>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</si>
  <si>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</si>
  <si>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</si>
  <si>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</si>
  <si>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</si>
  <si>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</si>
  <si>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</si>
  <si>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</si>
  <si>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</si>
  <si>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</si>
  <si>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</si>
  <si>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</si>
  <si>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</si>
  <si>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</si>
  <si>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</si>
  <si>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</si>
  <si>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</si>
  <si>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</si>
  <si>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</si>
  <si>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</si>
  <si>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</si>
  <si>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1 кв. 2018</t>
  </si>
  <si>
    <t>33 / 38</t>
  </si>
  <si>
    <t>40 / 43</t>
  </si>
  <si>
    <t>41 / 44</t>
  </si>
  <si>
    <t>Апрель 2018</t>
  </si>
  <si>
    <t>39,5 / 40</t>
  </si>
  <si>
    <t>59,44 / 62,66</t>
  </si>
  <si>
    <t>73,15 / 76,75</t>
  </si>
  <si>
    <t>58,46 / 63,28</t>
  </si>
  <si>
    <t>72,52 / 77,44</t>
  </si>
  <si>
    <t>56,94 / 57,90</t>
  </si>
  <si>
    <t>70,09 / 71,05</t>
  </si>
  <si>
    <t>* Снижение численности в 2018 году по отношению к 2017 году обусловлено переводом младшего обслуживающего персонала в МКУ "Обеспечивающий комплекс учреждений культуры"</t>
  </si>
  <si>
    <t xml:space="preserve">                - Управление по делам культуры и искусства*</t>
  </si>
  <si>
    <t>Май 2018</t>
  </si>
  <si>
    <t>53,47 / 54,01</t>
  </si>
  <si>
    <t>63,13 / 63,71</t>
  </si>
  <si>
    <t>61,02 /64,13</t>
  </si>
  <si>
    <t>72,23 / 75,73</t>
  </si>
  <si>
    <t>61,00 / 65,00</t>
  </si>
  <si>
    <t>73,00 / 77,00</t>
  </si>
  <si>
    <t>по случаю потере кормильца (СПК), всего трудовые</t>
  </si>
  <si>
    <r>
      <t>по возрасту всего</t>
    </r>
    <r>
      <rPr>
        <b/>
        <sz val="13"/>
        <rFont val="Times New Roman Cyr"/>
        <charset val="204"/>
      </rPr>
      <t>, в т.ч.:</t>
    </r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</si>
  <si>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</si>
  <si>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На 01.07.2017 г.</t>
  </si>
  <si>
    <t>На 01.07.2018 г.</t>
  </si>
  <si>
    <t>на 01.07.17 г.</t>
  </si>
  <si>
    <t>На 01.07.18 г.</t>
  </si>
  <si>
    <t>Отклонение
 01.07.18 г./ 01.07.17 г., +, -</t>
  </si>
  <si>
    <r>
      <t>181 437</t>
    </r>
    <r>
      <rPr>
        <vertAlign val="superscript"/>
        <sz val="13"/>
        <rFont val="Times New Roman Cyr"/>
        <charset val="204"/>
      </rPr>
      <t>2)</t>
    </r>
  </si>
  <si>
    <r>
      <t>180 126</t>
    </r>
    <r>
      <rPr>
        <vertAlign val="superscript"/>
        <sz val="13"/>
        <rFont val="Times New Roman Cyr"/>
        <charset val="204"/>
      </rPr>
      <t>2)</t>
    </r>
  </si>
  <si>
    <t>2 кв.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</si>
  <si>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97 831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за 2017 г. составила - 15 527 чел.</t>
  </si>
  <si>
    <t>Июнь 2018</t>
  </si>
  <si>
    <t>61,19 /64,31</t>
  </si>
  <si>
    <t>71,55 / 75,07</t>
  </si>
  <si>
    <t>62,00 / 66,00</t>
  </si>
  <si>
    <t>71,00 / 75,00</t>
  </si>
  <si>
    <t>55,17 / 55,81</t>
  </si>
  <si>
    <t>64,49 / 65,14</t>
  </si>
  <si>
    <t>руб./100 кВт/час</t>
  </si>
  <si>
    <t xml:space="preserve">На 01.07.18 г. </t>
  </si>
  <si>
    <t>Сеть учреждений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</si>
  <si>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</si>
  <si>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</si>
  <si>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</si>
  <si>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</si>
  <si>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</si>
  <si>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</si>
  <si>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</si>
  <si>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</si>
  <si>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</si>
  <si>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</si>
  <si>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</si>
  <si>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>из аналитической записки к итогам за 1 полугодие 2018г</t>
  </si>
  <si>
    <t xml:space="preserve"> - численность детей, стоящих на очереди по устройству в ДУ/ в том числе старше 3-х лет</t>
  </si>
  <si>
    <t>5 315 / 0</t>
  </si>
  <si>
    <t>5 074 / 29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</si>
  <si>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</si>
  <si>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</si>
  <si>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</si>
  <si>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</si>
  <si>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</si>
  <si>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</si>
  <si>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</si>
  <si>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</si>
  <si>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</si>
  <si>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</si>
  <si>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</si>
  <si>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</si>
  <si>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</si>
  <si>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КГКОУ «Норильский детский дом»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</si>
  <si>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</si>
  <si>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</si>
  <si>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</si>
  <si>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</si>
  <si>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</si>
  <si>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</si>
  <si>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Политехнический колледж ГОУВПО «Норильский индустриальный институт»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</si>
  <si>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</si>
  <si>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</si>
  <si>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</si>
  <si>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ГАОУ ВО «Ленинградский государственный университет им. А.С. Пушкина», заполярный филиал</t>
  </si>
  <si>
    <t>34-17-62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</si>
  <si>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</si>
  <si>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t>22-90-90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</si>
  <si>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</si>
  <si>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</si>
  <si>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</si>
  <si>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</si>
  <si>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</si>
  <si>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 xml:space="preserve"> - КГБУЗ «Норильская межрайонная больница №1»  (ж/о Оганер) </t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</si>
  <si>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</si>
  <si>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0</t>
  </si>
  <si>
    <t>1.2. Специализированные медицинские учреждения, всего:</t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</si>
  <si>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</si>
  <si>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</si>
  <si>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</si>
  <si>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</si>
  <si>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</si>
  <si>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</si>
  <si>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</si>
  <si>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</si>
  <si>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</si>
  <si>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</si>
  <si>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</si>
  <si>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</si>
  <si>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</si>
  <si>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</si>
  <si>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</si>
  <si>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</si>
  <si>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</si>
  <si>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</si>
  <si>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</si>
  <si>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</si>
  <si>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</si>
  <si>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</si>
  <si>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</si>
  <si>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>1 821 / 52 535</t>
  </si>
  <si>
    <t>1 743/ 37 192</t>
  </si>
  <si>
    <t>минус родина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</si>
  <si>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</si>
  <si>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</si>
  <si>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</si>
  <si>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</si>
  <si>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</si>
  <si>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</si>
  <si>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</si>
  <si>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</si>
  <si>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</si>
  <si>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</si>
  <si>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</si>
  <si>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</si>
  <si>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</si>
  <si>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«Музейно-выставочный комплекс "Музей Норильска" / в том числе филиал в районе Талнах</t>
  </si>
  <si>
    <t>1/1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</si>
  <si>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</si>
  <si>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</si>
  <si>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</si>
  <si>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</si>
  <si>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</si>
  <si>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</si>
  <si>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</si>
  <si>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</si>
  <si>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</si>
  <si>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</si>
  <si>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дворец спорта («Арктика», «Ледовый д/с «Кайеркан»)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</si>
  <si>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</si>
  <si>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</si>
  <si>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</si>
  <si>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</si>
  <si>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</si>
  <si>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</si>
  <si>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</si>
  <si>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</si>
  <si>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</si>
  <si>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</si>
  <si>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с аналитической запиской к итогам за 1 полугодие 2018г сходится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</si>
  <si>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</si>
  <si>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</si>
  <si>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</si>
  <si>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</si>
  <si>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</si>
  <si>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</si>
  <si>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</si>
  <si>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</si>
  <si>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</si>
  <si>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</si>
  <si>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</si>
  <si>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</si>
  <si>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</si>
  <si>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</si>
  <si>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</si>
  <si>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</si>
  <si>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</si>
  <si>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</si>
  <si>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</si>
  <si>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</si>
  <si>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</si>
  <si>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</si>
  <si>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1.17</t>
  </si>
  <si>
    <t>Детское дошкольное учреждение:</t>
  </si>
  <si>
    <t>Красноярск</t>
  </si>
  <si>
    <t>На 01.08.2017 г.</t>
  </si>
  <si>
    <t>На 01.08.2018 г.</t>
  </si>
  <si>
    <t>На 01.08.17 г.</t>
  </si>
  <si>
    <t>На 01.08.18 г.</t>
  </si>
  <si>
    <t>Отклонение 
01.08.18 г./ 01.08.17 г., +, -</t>
  </si>
  <si>
    <t>2) Расчетное значение, на основании данных Автономной некомерческой организации "Информационно-издательский центр "Статистика Красноярского края"</t>
  </si>
  <si>
    <r>
      <t>На 01.08.17 г.</t>
    </r>
    <r>
      <rPr>
        <b/>
        <vertAlign val="superscript"/>
        <sz val="13"/>
        <rFont val="Times New Roman Cyr"/>
        <charset val="204"/>
      </rPr>
      <t>6)</t>
    </r>
  </si>
  <si>
    <t>6) По данным ЗАГС</t>
  </si>
  <si>
    <r>
      <t>На 01.08.18 г.</t>
    </r>
    <r>
      <rPr>
        <b/>
        <vertAlign val="superscript"/>
        <sz val="13"/>
        <rFont val="Times New Roman Cyr"/>
        <charset val="204"/>
      </rPr>
      <t>6)</t>
    </r>
  </si>
  <si>
    <t>7) Ежеквартальная информация по МО г.Дудинка</t>
  </si>
  <si>
    <r>
      <t>На 01.07.18 г.</t>
    </r>
    <r>
      <rPr>
        <b/>
        <vertAlign val="superscript"/>
        <sz val="13"/>
        <rFont val="Times New Roman Cyr"/>
        <charset val="204"/>
      </rPr>
      <t>7)</t>
    </r>
  </si>
  <si>
    <t>3) Данные Красноярскстата</t>
  </si>
  <si>
    <r>
      <t>180 239</t>
    </r>
    <r>
      <rPr>
        <vertAlign val="superscript"/>
        <sz val="13"/>
        <rFont val="Times New Roman Cyr"/>
        <charset val="204"/>
      </rPr>
      <t>3)</t>
    </r>
  </si>
  <si>
    <r>
      <t>31 762</t>
    </r>
    <r>
      <rPr>
        <vertAlign val="superscript"/>
        <sz val="13"/>
        <rFont val="Times New Roman Cyr"/>
        <charset val="204"/>
      </rPr>
      <t>4)</t>
    </r>
  </si>
  <si>
    <r>
      <t>307</t>
    </r>
    <r>
      <rPr>
        <vertAlign val="superscript"/>
        <sz val="13"/>
        <rFont val="Times New Roman Cyr"/>
        <charset val="204"/>
      </rPr>
      <t>5)</t>
    </r>
  </si>
  <si>
    <r>
      <t>362</t>
    </r>
    <r>
      <rPr>
        <vertAlign val="superscript"/>
        <sz val="13"/>
        <rFont val="Times New Roman Cyr"/>
        <charset val="204"/>
      </rPr>
      <t>5)</t>
    </r>
  </si>
  <si>
    <t>4) По данным МО г. Дудинка на 01.01.2018 г.</t>
  </si>
  <si>
    <t>5) По МО г. Дудинка по состоянию на 01.04.2018 г.</t>
  </si>
  <si>
    <t>Июль
 2017</t>
  </si>
  <si>
    <t>Июль
 2018</t>
  </si>
  <si>
    <t>Отклонение                                     июль 2018 / июль 2017</t>
  </si>
  <si>
    <t>Июль
2017</t>
  </si>
  <si>
    <t>Июль
2018</t>
  </si>
  <si>
    <t>Отклонение                                    01.08.18 г. / 01.08.17 г.</t>
  </si>
  <si>
    <t>На 
01.08.17 г.</t>
  </si>
  <si>
    <t>На 
01.08.18 г.</t>
  </si>
  <si>
    <t>Отклонение 
01.08.18 / 01.08.17, 
+, -</t>
  </si>
  <si>
    <t>Июль 2018</t>
  </si>
  <si>
    <t>61,35 /64,47</t>
  </si>
  <si>
    <t>71,80 / 75,30</t>
  </si>
  <si>
    <t>55,64 / 55,18</t>
  </si>
  <si>
    <t>65,05 / 65,64</t>
  </si>
  <si>
    <t>Итого 
за 7 месяцев</t>
  </si>
  <si>
    <t>За июль 2018 г.</t>
  </si>
  <si>
    <t>За июль 2017 г.</t>
  </si>
  <si>
    <t>На 01.08.15 г.</t>
  </si>
  <si>
    <t>На 01.08.16 г.</t>
  </si>
  <si>
    <r>
      <t>Средние цены в городах РФ и МО г. Норильск на 01.08.2018 г.</t>
    </r>
    <r>
      <rPr>
        <b/>
        <vertAlign val="superscript"/>
        <sz val="14"/>
        <rFont val="Times New Roman"/>
        <family val="1"/>
        <charset val="204"/>
      </rPr>
      <t>1)</t>
    </r>
  </si>
  <si>
    <t>60,34 / 64,34</t>
  </si>
  <si>
    <t>71,58 / 75,34</t>
  </si>
  <si>
    <t>49,8 /52,0</t>
  </si>
  <si>
    <t>48,5 / 50,0</t>
  </si>
  <si>
    <t>51,8 / 54,0</t>
  </si>
  <si>
    <t>38 / 41</t>
  </si>
  <si>
    <t>41,8 / 43</t>
  </si>
  <si>
    <t>43,9 / 45</t>
  </si>
  <si>
    <t>41,5 / 42</t>
  </si>
  <si>
    <t>44 / 44,5</t>
  </si>
  <si>
    <t>Отклонение                                         июль 2018 / 2017</t>
  </si>
  <si>
    <t>1.18</t>
  </si>
  <si>
    <t>1.19</t>
  </si>
  <si>
    <t>Справочно: ЗФ ПАО "ГМК "Норильский никель"</t>
  </si>
  <si>
    <t>Обрабатывающие производства</t>
  </si>
  <si>
    <t>* В связи с переходом на новый программный комплекс Управлением Пенсионного фонда РФ (государственное учреждение) в г. Норильске информация временно не предоставлялась</t>
  </si>
  <si>
    <r>
      <t>Тарифы для населения на жилищно-коммунальное хозяйство</t>
    </r>
    <r>
      <rPr>
        <b/>
        <vertAlign val="superscript"/>
        <sz val="13"/>
        <rFont val="Calibri"/>
        <family val="2"/>
        <charset val="204"/>
      </rPr>
      <t>1),2)</t>
    </r>
  </si>
  <si>
    <t xml:space="preserve">1) По МО г. Норильск приведены данные Управления жилищно-коммунального хозяйства Администрации города </t>
  </si>
  <si>
    <t>2) По МО г. Дудинка информация приведена по состоянию на 01.07.2018 г.</t>
  </si>
  <si>
    <r>
      <t>26 / 40</t>
    </r>
    <r>
      <rPr>
        <vertAlign val="superscript"/>
        <sz val="13"/>
        <rFont val="Times New Roman Cyr"/>
        <charset val="204"/>
      </rPr>
      <t>3)</t>
    </r>
  </si>
  <si>
    <r>
      <t xml:space="preserve"> Стоимость проезда в городском общественном транспорте (автобус)</t>
    </r>
    <r>
      <rPr>
        <b/>
        <vertAlign val="superscript"/>
        <sz val="13"/>
        <rFont val="Times New Roman Cyr"/>
        <charset val="204"/>
      </rPr>
      <t>2)</t>
    </r>
  </si>
  <si>
    <t xml:space="preserve">3) Маршруты в черте районов: Центральный, Кайеркан, Талнах / межрайонные маршруты </t>
  </si>
  <si>
    <r>
      <t xml:space="preserve">26 / 40 </t>
    </r>
    <r>
      <rPr>
        <vertAlign val="superscript"/>
        <sz val="13"/>
        <rFont val="Times New Roman"/>
        <family val="1"/>
        <charset val="204"/>
      </rPr>
      <t>3)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</si>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</sst>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  <numFmt numFmtId="173" formatCode="[$-F800]dddd\,\ mmmm\ dd\,\ yyyy"/>
  </numFmts>
  <fonts count="1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vertAlign val="superscript"/>
      <sz val="13"/>
      <name val="Calibri"/>
      <family val="2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3">
    <xf numFmtId="0" fontId="0" fillId="0" borderId="0"/>
    <xf numFmtId="164" fontId="41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0" fillId="0" borderId="0"/>
    <xf numFmtId="0" fontId="41" fillId="0" borderId="0"/>
    <xf numFmtId="9" fontId="41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5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3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10" fillId="28" borderId="80" applyNumberFormat="0" applyAlignment="0" applyProtection="0"/>
    <xf numFmtId="0" fontId="109" fillId="29" borderId="81" applyNumberFormat="0" applyAlignment="0" applyProtection="0"/>
    <xf numFmtId="0" fontId="108" fillId="29" borderId="80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107" fillId="0" borderId="78" applyNumberFormat="0" applyFill="0" applyAlignment="0" applyProtection="0"/>
    <xf numFmtId="0" fontId="106" fillId="0" borderId="86" applyNumberFormat="0" applyFill="0" applyAlignment="0" applyProtection="0"/>
    <xf numFmtId="0" fontId="105" fillId="0" borderId="79" applyNumberFormat="0" applyFill="0" applyAlignment="0" applyProtection="0"/>
    <xf numFmtId="0" fontId="105" fillId="0" borderId="0" applyNumberFormat="0" applyFill="0" applyBorder="0" applyAlignment="0" applyProtection="0"/>
    <xf numFmtId="0" fontId="96" fillId="0" borderId="85" applyNumberFormat="0" applyFill="0" applyAlignment="0" applyProtection="0"/>
    <xf numFmtId="0" fontId="97" fillId="30" borderId="83" applyNumberFormat="0" applyAlignment="0" applyProtection="0"/>
    <xf numFmtId="0" fontId="104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102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41" fillId="33" borderId="84" applyNumberFormat="0" applyFont="0" applyAlignment="0" applyProtection="0"/>
    <xf numFmtId="9" fontId="41" fillId="0" borderId="0" applyFont="0" applyFill="0" applyBorder="0" applyAlignment="0" applyProtection="0"/>
    <xf numFmtId="0" fontId="100" fillId="0" borderId="82" applyNumberFormat="0" applyFill="0" applyAlignment="0" applyProtection="0"/>
    <xf numFmtId="0" fontId="9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99" fillId="34" borderId="0" applyNumberFormat="0" applyBorder="0" applyAlignment="0" applyProtection="0"/>
    <xf numFmtId="0" fontId="41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6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1" fillId="0" borderId="0"/>
    <xf numFmtId="0" fontId="41" fillId="0" borderId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5" fillId="0" borderId="0"/>
    <xf numFmtId="0" fontId="41" fillId="0" borderId="0"/>
    <xf numFmtId="0" fontId="41" fillId="0" borderId="0"/>
    <xf numFmtId="0" fontId="135" fillId="0" borderId="0"/>
    <xf numFmtId="0" fontId="135" fillId="0" borderId="0"/>
    <xf numFmtId="0" fontId="41" fillId="0" borderId="0"/>
    <xf numFmtId="0" fontId="135" fillId="0" borderId="0"/>
    <xf numFmtId="0" fontId="4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1" fillId="0" borderId="0"/>
    <xf numFmtId="0" fontId="41" fillId="0" borderId="0"/>
    <xf numFmtId="0" fontId="1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5" fillId="0" borderId="0"/>
    <xf numFmtId="0" fontId="135" fillId="0" borderId="0"/>
    <xf numFmtId="0" fontId="4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1" fillId="0" borderId="0"/>
    <xf numFmtId="0" fontId="4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0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1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148">
    <xf numFmtId="0" fontId="0" fillId="0" borderId="0" xfId="0"/>
    <xf numFmtId="166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/>
    <xf numFmtId="167" fontId="42" fillId="0" borderId="0" xfId="0" applyNumberFormat="1" applyFont="1" applyFill="1"/>
    <xf numFmtId="0" fontId="50" fillId="0" borderId="0" xfId="0" applyFont="1" applyFill="1"/>
    <xf numFmtId="0" fontId="4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3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47" fillId="0" borderId="0" xfId="0" applyFont="1" applyFill="1" applyAlignment="1">
      <alignment wrapText="1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wrapText="1"/>
    </xf>
    <xf numFmtId="0" fontId="43" fillId="0" borderId="0" xfId="0" applyFont="1" applyFill="1" applyBorder="1"/>
    <xf numFmtId="0" fontId="64" fillId="0" borderId="0" xfId="0" applyFont="1" applyFill="1" applyBorder="1" applyAlignment="1">
      <alignment vertical="top" wrapText="1"/>
    </xf>
    <xf numFmtId="2" fontId="42" fillId="0" borderId="0" xfId="0" applyNumberFormat="1" applyFont="1" applyFill="1"/>
    <xf numFmtId="1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66" fillId="0" borderId="0" xfId="0" applyFont="1" applyFill="1" applyBorder="1"/>
    <xf numFmtId="3" fontId="42" fillId="0" borderId="0" xfId="0" applyNumberFormat="1" applyFont="1" applyFill="1"/>
    <xf numFmtId="0" fontId="79" fillId="0" borderId="0" xfId="0" applyFont="1" applyFill="1"/>
    <xf numFmtId="167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/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justify"/>
    </xf>
    <xf numFmtId="0" fontId="65" fillId="0" borderId="0" xfId="0" applyFont="1" applyFill="1"/>
    <xf numFmtId="0" fontId="55" fillId="0" borderId="0" xfId="0" applyFont="1" applyFill="1" applyAlignment="1"/>
    <xf numFmtId="0" fontId="54" fillId="0" borderId="0" xfId="0" applyFont="1" applyFill="1" applyBorder="1" applyAlignment="1">
      <alignment horizontal="center"/>
    </xf>
    <xf numFmtId="2" fontId="51" fillId="0" borderId="0" xfId="0" applyNumberFormat="1" applyFont="1" applyFill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/>
    <xf numFmtId="166" fontId="46" fillId="0" borderId="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/>
    <xf numFmtId="0" fontId="65" fillId="0" borderId="0" xfId="0" applyFont="1" applyFill="1" applyBorder="1"/>
    <xf numFmtId="0" fontId="72" fillId="0" borderId="0" xfId="0" applyFont="1" applyFill="1" applyAlignment="1">
      <alignment horizontal="center"/>
    </xf>
    <xf numFmtId="0" fontId="65" fillId="0" borderId="0" xfId="0" applyFont="1" applyFill="1" applyBorder="1" applyAlignment="1">
      <alignment vertical="center"/>
    </xf>
    <xf numFmtId="1" fontId="88" fillId="0" borderId="0" xfId="0" applyNumberFormat="1" applyFont="1" applyFill="1"/>
    <xf numFmtId="0" fontId="88" fillId="0" borderId="0" xfId="0" applyFont="1" applyFill="1"/>
    <xf numFmtId="4" fontId="88" fillId="0" borderId="0" xfId="0" applyNumberFormat="1" applyFont="1" applyFill="1"/>
    <xf numFmtId="0" fontId="44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/>
    <xf numFmtId="0" fontId="42" fillId="0" borderId="0" xfId="0" applyFont="1" applyFill="1"/>
    <xf numFmtId="0" fontId="43" fillId="0" borderId="0" xfId="0" applyFont="1" applyFill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vertical="top"/>
    </xf>
    <xf numFmtId="0" fontId="4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justify" wrapText="1"/>
    </xf>
    <xf numFmtId="0" fontId="56" fillId="0" borderId="0" xfId="0" applyFont="1" applyFill="1" applyBorder="1" applyAlignment="1">
      <alignment horizontal="left" vertical="justify" wrapText="1"/>
    </xf>
    <xf numFmtId="0" fontId="47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4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42" fillId="2" borderId="0" xfId="0" applyFont="1" applyFill="1" applyBorder="1"/>
    <xf numFmtId="0" fontId="63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/>
    <xf numFmtId="167" fontId="43" fillId="0" borderId="0" xfId="0" applyNumberFormat="1" applyFont="1" applyFill="1" applyBorder="1"/>
    <xf numFmtId="166" fontId="47" fillId="2" borderId="2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vertical="center" wrapText="1"/>
    </xf>
    <xf numFmtId="0" fontId="47" fillId="2" borderId="5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/>
    <xf numFmtId="0" fontId="47" fillId="2" borderId="3" xfId="0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166" fontId="47" fillId="2" borderId="3" xfId="0" applyNumberFormat="1" applyFont="1" applyFill="1" applyBorder="1" applyAlignment="1">
      <alignment horizontal="center" vertical="center"/>
    </xf>
    <xf numFmtId="167" fontId="42" fillId="2" borderId="3" xfId="0" applyNumberFormat="1" applyFont="1" applyFill="1" applyBorder="1"/>
    <xf numFmtId="0" fontId="47" fillId="2" borderId="2" xfId="0" applyFont="1" applyFill="1" applyBorder="1" applyAlignment="1">
      <alignment vertical="center" wrapText="1"/>
    </xf>
    <xf numFmtId="0" fontId="47" fillId="2" borderId="30" xfId="0" applyFont="1" applyFill="1" applyBorder="1" applyAlignment="1">
      <alignment horizontal="center" vertical="center"/>
    </xf>
    <xf numFmtId="167" fontId="42" fillId="2" borderId="2" xfId="0" applyNumberFormat="1" applyFont="1" applyFill="1" applyBorder="1"/>
    <xf numFmtId="167" fontId="88" fillId="0" borderId="0" xfId="0" applyNumberFormat="1" applyFont="1" applyFill="1"/>
    <xf numFmtId="0" fontId="112" fillId="0" borderId="0" xfId="0" applyFont="1" applyFill="1" applyBorder="1"/>
    <xf numFmtId="167" fontId="114" fillId="0" borderId="0" xfId="0" applyNumberFormat="1" applyFont="1" applyFill="1"/>
    <xf numFmtId="167" fontId="113" fillId="0" borderId="0" xfId="0" applyNumberFormat="1" applyFont="1" applyFill="1"/>
    <xf numFmtId="0" fontId="45" fillId="0" borderId="0" xfId="0" applyFont="1" applyFill="1" applyBorder="1" applyAlignment="1">
      <alignment horizontal="center" vertical="top" wrapText="1"/>
    </xf>
    <xf numFmtId="0" fontId="42" fillId="2" borderId="37" xfId="0" applyFont="1" applyFill="1" applyBorder="1"/>
    <xf numFmtId="167" fontId="42" fillId="2" borderId="38" xfId="0" applyNumberFormat="1" applyFont="1" applyFill="1" applyBorder="1"/>
    <xf numFmtId="167" fontId="42" fillId="2" borderId="39" xfId="0" applyNumberFormat="1" applyFont="1" applyFill="1" applyBorder="1"/>
    <xf numFmtId="167" fontId="42" fillId="0" borderId="0" xfId="0" applyNumberFormat="1" applyFont="1" applyFill="1" applyAlignment="1">
      <alignment horizontal="center" vertical="center"/>
    </xf>
    <xf numFmtId="0" fontId="63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2" fillId="2" borderId="0" xfId="0" applyFont="1" applyFill="1" applyBorder="1"/>
    <xf numFmtId="0" fontId="43" fillId="0" borderId="6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vertical="center" wrapText="1"/>
    </xf>
    <xf numFmtId="167" fontId="63" fillId="0" borderId="0" xfId="0" applyNumberFormat="1" applyFont="1" applyFill="1" applyBorder="1" applyAlignment="1">
      <alignment vertical="center"/>
    </xf>
    <xf numFmtId="2" fontId="63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/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top" wrapText="1"/>
    </xf>
    <xf numFmtId="3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Border="1"/>
    <xf numFmtId="166" fontId="47" fillId="0" borderId="3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left"/>
    </xf>
    <xf numFmtId="167" fontId="87" fillId="0" borderId="0" xfId="0" applyNumberFormat="1" applyFont="1" applyFill="1"/>
    <xf numFmtId="0" fontId="48" fillId="0" borderId="0" xfId="0" applyFont="1" applyFill="1" applyBorder="1" applyAlignment="1">
      <alignment horizontal="center"/>
    </xf>
    <xf numFmtId="0" fontId="42" fillId="0" borderId="58" xfId="0" applyFont="1" applyFill="1" applyBorder="1"/>
    <xf numFmtId="0" fontId="78" fillId="0" borderId="31" xfId="0" applyFont="1" applyFill="1" applyBorder="1" applyAlignment="1">
      <alignment horizontal="center" vertical="center" wrapText="1"/>
    </xf>
    <xf numFmtId="166" fontId="126" fillId="0" borderId="12" xfId="0" applyNumberFormat="1" applyFont="1" applyFill="1" applyBorder="1" applyAlignment="1">
      <alignment horizontal="center" vertical="center" wrapText="1"/>
    </xf>
    <xf numFmtId="166" fontId="126" fillId="0" borderId="13" xfId="0" applyNumberFormat="1" applyFont="1" applyFill="1" applyBorder="1" applyAlignment="1">
      <alignment horizontal="center" vertical="center" wrapText="1"/>
    </xf>
    <xf numFmtId="166" fontId="126" fillId="0" borderId="40" xfId="0" applyNumberFormat="1" applyFont="1" applyFill="1" applyBorder="1" applyAlignment="1">
      <alignment horizontal="center" vertical="center" wrapText="1"/>
    </xf>
    <xf numFmtId="166" fontId="126" fillId="0" borderId="14" xfId="0" applyNumberFormat="1" applyFont="1" applyFill="1" applyBorder="1" applyAlignment="1">
      <alignment horizontal="center" vertical="center" wrapText="1"/>
    </xf>
    <xf numFmtId="166" fontId="126" fillId="0" borderId="16" xfId="0" applyNumberFormat="1" applyFont="1" applyFill="1" applyBorder="1" applyAlignment="1">
      <alignment horizontal="center" vertical="center" wrapText="1"/>
    </xf>
    <xf numFmtId="166" fontId="126" fillId="0" borderId="42" xfId="0" applyNumberFormat="1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166" fontId="126" fillId="0" borderId="23" xfId="0" applyNumberFormat="1" applyFont="1" applyFill="1" applyBorder="1" applyAlignment="1">
      <alignment horizontal="center" vertical="center" wrapText="1"/>
    </xf>
    <xf numFmtId="166" fontId="126" fillId="0" borderId="48" xfId="0" applyNumberFormat="1" applyFont="1" applyFill="1" applyBorder="1" applyAlignment="1">
      <alignment horizontal="center" vertical="center" wrapText="1"/>
    </xf>
    <xf numFmtId="166" fontId="126" fillId="0" borderId="15" xfId="0" applyNumberFormat="1" applyFont="1" applyFill="1" applyBorder="1" applyAlignment="1">
      <alignment horizontal="center" vertical="center" wrapText="1"/>
    </xf>
    <xf numFmtId="166" fontId="126" fillId="0" borderId="22" xfId="0" applyNumberFormat="1" applyFont="1" applyFill="1" applyBorder="1" applyAlignment="1">
      <alignment horizontal="center" vertical="center" wrapText="1"/>
    </xf>
    <xf numFmtId="166" fontId="126" fillId="0" borderId="21" xfId="0" applyNumberFormat="1" applyFont="1" applyFill="1" applyBorder="1" applyAlignment="1">
      <alignment horizontal="center" vertical="center" wrapText="1"/>
    </xf>
    <xf numFmtId="166" fontId="126" fillId="0" borderId="47" xfId="0" applyNumberFormat="1" applyFont="1" applyFill="1" applyBorder="1" applyAlignment="1">
      <alignment horizontal="center" vertical="center" wrapText="1"/>
    </xf>
    <xf numFmtId="166" fontId="126" fillId="0" borderId="66" xfId="0" applyNumberFormat="1" applyFont="1" applyFill="1" applyBorder="1" applyAlignment="1">
      <alignment horizontal="center" vertical="center" wrapText="1"/>
    </xf>
    <xf numFmtId="166" fontId="78" fillId="0" borderId="26" xfId="0" applyNumberFormat="1" applyFont="1" applyFill="1" applyBorder="1" applyAlignment="1">
      <alignment horizontal="center" vertical="center" wrapText="1"/>
    </xf>
    <xf numFmtId="166" fontId="78" fillId="0" borderId="31" xfId="0" applyNumberFormat="1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53" fillId="0" borderId="0" xfId="0" applyFont="1" applyFill="1" applyAlignment="1"/>
    <xf numFmtId="0" fontId="74" fillId="0" borderId="0" xfId="0" applyFont="1" applyFill="1"/>
    <xf numFmtId="0" fontId="46" fillId="0" borderId="0" xfId="0" applyFont="1" applyFill="1" applyBorder="1"/>
    <xf numFmtId="167" fontId="42" fillId="0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166" fontId="43" fillId="0" borderId="7" xfId="0" applyNumberFormat="1" applyFont="1" applyFill="1" applyBorder="1" applyAlignment="1">
      <alignment horizontal="center" vertical="center"/>
    </xf>
    <xf numFmtId="0" fontId="43" fillId="0" borderId="8" xfId="0" applyFont="1" applyFill="1" applyBorder="1"/>
    <xf numFmtId="166" fontId="43" fillId="0" borderId="0" xfId="0" applyNumberFormat="1" applyFont="1" applyFill="1" applyBorder="1"/>
    <xf numFmtId="0" fontId="81" fillId="0" borderId="0" xfId="10" applyFont="1" applyFill="1"/>
    <xf numFmtId="0" fontId="81" fillId="0" borderId="0" xfId="7" applyFont="1" applyFill="1"/>
    <xf numFmtId="167" fontId="81" fillId="0" borderId="0" xfId="10" applyNumberFormat="1" applyFont="1" applyFill="1" applyBorder="1"/>
    <xf numFmtId="0" fontId="63" fillId="0" borderId="0" xfId="0" applyFont="1" applyFill="1" applyAlignment="1">
      <alignment horizontal="left"/>
    </xf>
    <xf numFmtId="0" fontId="81" fillId="0" borderId="0" xfId="11" applyFont="1" applyFill="1"/>
    <xf numFmtId="0" fontId="81" fillId="0" borderId="0" xfId="12" applyFont="1" applyFill="1"/>
    <xf numFmtId="0" fontId="81" fillId="0" borderId="0" xfId="13" applyFont="1" applyFill="1"/>
    <xf numFmtId="0" fontId="63" fillId="0" borderId="0" xfId="0" applyFont="1" applyFill="1" applyBorder="1" applyAlignment="1">
      <alignment horizontal="left" wrapText="1"/>
    </xf>
    <xf numFmtId="0" fontId="84" fillId="0" borderId="0" xfId="3" applyFont="1" applyFill="1" applyBorder="1" applyAlignment="1">
      <alignment horizontal="right" wrapText="1"/>
    </xf>
    <xf numFmtId="0" fontId="82" fillId="0" borderId="0" xfId="2" applyFont="1" applyFill="1" applyBorder="1" applyAlignment="1">
      <alignment horizontal="right" wrapText="1"/>
    </xf>
    <xf numFmtId="0" fontId="80" fillId="0" borderId="0" xfId="14" applyFill="1"/>
    <xf numFmtId="0" fontId="80" fillId="0" borderId="0" xfId="15" applyFill="1"/>
    <xf numFmtId="167" fontId="86" fillId="0" borderId="0" xfId="17" applyNumberFormat="1" applyFont="1" applyFill="1" applyBorder="1" applyAlignment="1">
      <alignment horizontal="center" wrapText="1"/>
    </xf>
    <xf numFmtId="0" fontId="84" fillId="0" borderId="0" xfId="4" applyFont="1" applyFill="1" applyBorder="1" applyAlignment="1">
      <alignment horizontal="right" wrapText="1"/>
    </xf>
    <xf numFmtId="0" fontId="81" fillId="0" borderId="0" xfId="16" applyFont="1" applyFill="1"/>
    <xf numFmtId="0" fontId="81" fillId="0" borderId="0" xfId="8" applyFont="1" applyFill="1"/>
    <xf numFmtId="0" fontId="63" fillId="0" borderId="0" xfId="17" applyFont="1" applyFill="1" applyBorder="1" applyAlignment="1">
      <alignment horizontal="left" wrapText="1"/>
    </xf>
    <xf numFmtId="0" fontId="81" fillId="0" borderId="0" xfId="9" applyFont="1" applyFill="1"/>
    <xf numFmtId="167" fontId="63" fillId="0" borderId="0" xfId="0" applyNumberFormat="1" applyFont="1" applyFill="1" applyBorder="1" applyAlignment="1">
      <alignment horizontal="center" vertical="center" wrapText="1"/>
    </xf>
    <xf numFmtId="0" fontId="85" fillId="0" borderId="0" xfId="5" applyFont="1" applyFill="1" applyBorder="1" applyAlignment="1">
      <alignment horizontal="right" wrapText="1"/>
    </xf>
    <xf numFmtId="0" fontId="83" fillId="0" borderId="0" xfId="8" applyFont="1" applyFill="1"/>
    <xf numFmtId="0" fontId="44" fillId="0" borderId="0" xfId="0" applyFont="1" applyFill="1" applyBorder="1"/>
    <xf numFmtId="0" fontId="83" fillId="0" borderId="0" xfId="10" applyFont="1" applyFill="1"/>
    <xf numFmtId="0" fontId="83" fillId="0" borderId="0" xfId="9" applyFont="1" applyFill="1"/>
    <xf numFmtId="0" fontId="44" fillId="0" borderId="0" xfId="0" applyFont="1" applyFill="1"/>
    <xf numFmtId="0" fontId="45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0" fontId="78" fillId="0" borderId="56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/>
    </xf>
    <xf numFmtId="2" fontId="46" fillId="2" borderId="49" xfId="0" applyNumberFormat="1" applyFont="1" applyFill="1" applyBorder="1" applyAlignment="1">
      <alignment horizontal="center" vertical="top"/>
    </xf>
    <xf numFmtId="49" fontId="46" fillId="2" borderId="49" xfId="0" applyNumberFormat="1" applyFont="1" applyFill="1" applyBorder="1" applyAlignment="1">
      <alignment horizontal="center" vertical="center" wrapText="1"/>
    </xf>
    <xf numFmtId="3" fontId="46" fillId="2" borderId="10" xfId="0" applyNumberFormat="1" applyFont="1" applyFill="1" applyBorder="1" applyAlignment="1">
      <alignment horizontal="center" vertical="center"/>
    </xf>
    <xf numFmtId="3" fontId="57" fillId="2" borderId="0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0" fontId="58" fillId="0" borderId="59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wrapText="1"/>
    </xf>
    <xf numFmtId="167" fontId="58" fillId="0" borderId="59" xfId="0" applyNumberFormat="1" applyFont="1" applyFill="1" applyBorder="1" applyAlignment="1">
      <alignment horizontal="center" wrapText="1"/>
    </xf>
    <xf numFmtId="167" fontId="58" fillId="0" borderId="57" xfId="0" applyNumberFormat="1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7" fontId="58" fillId="0" borderId="58" xfId="0" applyNumberFormat="1" applyFont="1" applyFill="1" applyBorder="1" applyAlignment="1">
      <alignment horizontal="center" wrapText="1"/>
    </xf>
    <xf numFmtId="167" fontId="58" fillId="0" borderId="18" xfId="0" applyNumberFormat="1" applyFont="1" applyFill="1" applyBorder="1" applyAlignment="1">
      <alignment horizontal="center" wrapText="1"/>
    </xf>
    <xf numFmtId="2" fontId="58" fillId="0" borderId="18" xfId="0" applyNumberFormat="1" applyFont="1" applyFill="1" applyBorder="1" applyAlignment="1">
      <alignment horizontal="center" wrapText="1"/>
    </xf>
    <xf numFmtId="0" fontId="58" fillId="0" borderId="35" xfId="0" applyFont="1" applyFill="1" applyBorder="1" applyAlignment="1">
      <alignment horizontal="center" vertical="top" wrapText="1"/>
    </xf>
    <xf numFmtId="0" fontId="58" fillId="0" borderId="45" xfId="0" applyFont="1" applyFill="1" applyBorder="1" applyAlignment="1">
      <alignment horizontal="center" wrapText="1"/>
    </xf>
    <xf numFmtId="167" fontId="58" fillId="0" borderId="61" xfId="0" applyNumberFormat="1" applyFont="1" applyFill="1" applyBorder="1" applyAlignment="1">
      <alignment horizontal="center" wrapText="1"/>
    </xf>
    <xf numFmtId="2" fontId="58" fillId="0" borderId="36" xfId="0" applyNumberFormat="1" applyFont="1" applyFill="1" applyBorder="1" applyAlignment="1">
      <alignment horizontal="center" wrapText="1"/>
    </xf>
    <xf numFmtId="167" fontId="58" fillId="0" borderId="36" xfId="0" applyNumberFormat="1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top" wrapText="1"/>
    </xf>
    <xf numFmtId="2" fontId="58" fillId="0" borderId="57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wrapText="1"/>
    </xf>
    <xf numFmtId="49" fontId="58" fillId="0" borderId="23" xfId="0" applyNumberFormat="1" applyFont="1" applyFill="1" applyBorder="1" applyAlignment="1">
      <alignment horizontal="center" vertical="top" wrapText="1"/>
    </xf>
    <xf numFmtId="167" fontId="58" fillId="0" borderId="45" xfId="0" applyNumberFormat="1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167" fontId="58" fillId="0" borderId="17" xfId="0" applyNumberFormat="1" applyFont="1" applyFill="1" applyBorder="1" applyAlignment="1">
      <alignment horizontal="center" wrapText="1"/>
    </xf>
    <xf numFmtId="49" fontId="58" fillId="0" borderId="56" xfId="0" applyNumberFormat="1" applyFont="1" applyFill="1" applyBorder="1" applyAlignment="1">
      <alignment horizontal="center" vertical="top" wrapText="1"/>
    </xf>
    <xf numFmtId="167" fontId="58" fillId="0" borderId="60" xfId="0" applyNumberFormat="1" applyFont="1" applyFill="1" applyBorder="1" applyAlignment="1">
      <alignment horizontal="center" wrapText="1"/>
    </xf>
    <xf numFmtId="167" fontId="58" fillId="0" borderId="52" xfId="0" applyNumberFormat="1" applyFont="1" applyFill="1" applyBorder="1" applyAlignment="1">
      <alignment horizontal="center" wrapText="1"/>
    </xf>
    <xf numFmtId="2" fontId="58" fillId="0" borderId="11" xfId="0" applyNumberFormat="1" applyFont="1" applyFill="1" applyBorder="1" applyAlignment="1">
      <alignment horizontal="center" wrapText="1"/>
    </xf>
    <xf numFmtId="49" fontId="58" fillId="0" borderId="28" xfId="0" applyNumberFormat="1" applyFont="1" applyFill="1" applyBorder="1" applyAlignment="1">
      <alignment horizontal="center" vertical="top" wrapText="1"/>
    </xf>
    <xf numFmtId="167" fontId="58" fillId="0" borderId="19" xfId="0" applyNumberFormat="1" applyFont="1" applyFill="1" applyBorder="1" applyAlignment="1">
      <alignment horizontal="center" wrapText="1"/>
    </xf>
    <xf numFmtId="167" fontId="58" fillId="0" borderId="20" xfId="0" applyNumberFormat="1" applyFont="1" applyFill="1" applyBorder="1" applyAlignment="1">
      <alignment horizontal="center" wrapText="1"/>
    </xf>
    <xf numFmtId="49" fontId="58" fillId="0" borderId="35" xfId="0" applyNumberFormat="1" applyFont="1" applyFill="1" applyBorder="1" applyAlignment="1">
      <alignment horizontal="center" vertical="top" wrapText="1"/>
    </xf>
    <xf numFmtId="167" fontId="58" fillId="0" borderId="62" xfId="0" applyNumberFormat="1" applyFont="1" applyFill="1" applyBorder="1" applyAlignment="1">
      <alignment horizontal="center" wrapText="1"/>
    </xf>
    <xf numFmtId="2" fontId="58" fillId="0" borderId="61" xfId="0" applyNumberFormat="1" applyFont="1" applyFill="1" applyBorder="1" applyAlignment="1">
      <alignment horizontal="center" wrapText="1"/>
    </xf>
    <xf numFmtId="167" fontId="58" fillId="0" borderId="25" xfId="0" applyNumberFormat="1" applyFont="1" applyFill="1" applyBorder="1" applyAlignment="1">
      <alignment horizontal="center" wrapText="1"/>
    </xf>
    <xf numFmtId="2" fontId="58" fillId="0" borderId="45" xfId="0" applyNumberFormat="1" applyFont="1" applyFill="1" applyBorder="1" applyAlignment="1">
      <alignment horizontal="center" wrapText="1"/>
    </xf>
    <xf numFmtId="2" fontId="58" fillId="0" borderId="58" xfId="0" applyNumberFormat="1" applyFont="1" applyFill="1" applyBorder="1" applyAlignment="1">
      <alignment horizontal="center" wrapText="1"/>
    </xf>
    <xf numFmtId="2" fontId="58" fillId="0" borderId="17" xfId="0" applyNumberFormat="1" applyFont="1" applyFill="1" applyBorder="1" applyAlignment="1">
      <alignment horizontal="center" wrapText="1"/>
    </xf>
    <xf numFmtId="49" fontId="58" fillId="0" borderId="14" xfId="0" applyNumberFormat="1" applyFont="1" applyFill="1" applyBorder="1" applyAlignment="1">
      <alignment horizontal="center" vertical="top" wrapText="1"/>
    </xf>
    <xf numFmtId="49" fontId="58" fillId="0" borderId="66" xfId="0" applyNumberFormat="1" applyFont="1" applyFill="1" applyBorder="1" applyAlignment="1">
      <alignment horizontal="center" vertical="top" wrapText="1"/>
    </xf>
    <xf numFmtId="167" fontId="58" fillId="0" borderId="43" xfId="0" applyNumberFormat="1" applyFont="1" applyFill="1" applyBorder="1" applyAlignment="1">
      <alignment horizontal="center" wrapText="1"/>
    </xf>
    <xf numFmtId="167" fontId="58" fillId="0" borderId="64" xfId="0" applyNumberFormat="1" applyFont="1" applyFill="1" applyBorder="1" applyAlignment="1">
      <alignment horizontal="center" wrapText="1"/>
    </xf>
    <xf numFmtId="167" fontId="58" fillId="0" borderId="67" xfId="0" applyNumberFormat="1" applyFont="1" applyFill="1" applyBorder="1" applyAlignment="1">
      <alignment horizontal="center" wrapText="1"/>
    </xf>
    <xf numFmtId="167" fontId="58" fillId="0" borderId="68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vertical="center" wrapText="1"/>
    </xf>
    <xf numFmtId="167" fontId="58" fillId="0" borderId="59" xfId="0" applyNumberFormat="1" applyFont="1" applyFill="1" applyBorder="1" applyAlignment="1">
      <alignment horizontal="center" vertical="center" wrapText="1"/>
    </xf>
    <xf numFmtId="167" fontId="58" fillId="0" borderId="57" xfId="0" applyNumberFormat="1" applyFont="1" applyFill="1" applyBorder="1" applyAlignment="1">
      <alignment horizontal="center" vertical="center" wrapText="1"/>
    </xf>
    <xf numFmtId="167" fontId="58" fillId="0" borderId="60" xfId="0" applyNumberFormat="1" applyFont="1" applyFill="1" applyBorder="1" applyAlignment="1">
      <alignment horizontal="center" vertical="center" wrapText="1"/>
    </xf>
    <xf numFmtId="167" fontId="58" fillId="0" borderId="52" xfId="0" applyNumberFormat="1" applyFont="1" applyFill="1" applyBorder="1" applyAlignment="1">
      <alignment horizontal="center" vertical="center" wrapText="1"/>
    </xf>
    <xf numFmtId="167" fontId="58" fillId="0" borderId="18" xfId="0" applyNumberFormat="1" applyFont="1" applyFill="1" applyBorder="1" applyAlignment="1">
      <alignment horizontal="center" vertical="center" wrapText="1"/>
    </xf>
    <xf numFmtId="167" fontId="58" fillId="0" borderId="20" xfId="0" applyNumberFormat="1" applyFont="1" applyFill="1" applyBorder="1" applyAlignment="1">
      <alignment horizontal="center" vertical="center" wrapText="1"/>
    </xf>
    <xf numFmtId="167" fontId="58" fillId="0" borderId="17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167" fontId="58" fillId="0" borderId="5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167" fontId="58" fillId="0" borderId="45" xfId="0" applyNumberFormat="1" applyFont="1" applyFill="1" applyBorder="1" applyAlignment="1">
      <alignment horizontal="center" vertical="center" wrapText="1"/>
    </xf>
    <xf numFmtId="167" fontId="58" fillId="0" borderId="61" xfId="0" applyNumberFormat="1" applyFont="1" applyFill="1" applyBorder="1" applyAlignment="1">
      <alignment horizontal="center" vertical="center" wrapText="1"/>
    </xf>
    <xf numFmtId="167" fontId="58" fillId="0" borderId="36" xfId="0" applyNumberFormat="1" applyFont="1" applyFill="1" applyBorder="1" applyAlignment="1">
      <alignment horizontal="center" vertical="center" wrapText="1"/>
    </xf>
    <xf numFmtId="167" fontId="58" fillId="0" borderId="62" xfId="0" applyNumberFormat="1" applyFont="1" applyFill="1" applyBorder="1" applyAlignment="1">
      <alignment horizontal="center" vertical="center" wrapText="1"/>
    </xf>
    <xf numFmtId="167" fontId="58" fillId="0" borderId="25" xfId="0" applyNumberFormat="1" applyFont="1" applyFill="1" applyBorder="1" applyAlignment="1">
      <alignment horizontal="center" vertical="center" wrapText="1"/>
    </xf>
    <xf numFmtId="49" fontId="58" fillId="0" borderId="66" xfId="0" applyNumberFormat="1" applyFont="1" applyFill="1" applyBorder="1" applyAlignment="1">
      <alignment horizontal="center" vertical="center" wrapText="1"/>
    </xf>
    <xf numFmtId="166" fontId="58" fillId="0" borderId="43" xfId="0" applyNumberFormat="1" applyFont="1" applyFill="1" applyBorder="1" applyAlignment="1">
      <alignment horizontal="center" vertical="center" wrapText="1"/>
    </xf>
    <xf numFmtId="167" fontId="58" fillId="0" borderId="64" xfId="0" applyNumberFormat="1" applyFont="1" applyFill="1" applyBorder="1" applyAlignment="1">
      <alignment horizontal="center" vertical="center" wrapText="1"/>
    </xf>
    <xf numFmtId="167" fontId="58" fillId="0" borderId="67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166" fontId="58" fillId="0" borderId="1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166" fontId="58" fillId="0" borderId="45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center" vertical="center" wrapText="1"/>
    </xf>
    <xf numFmtId="166" fontId="58" fillId="0" borderId="77" xfId="0" applyNumberFormat="1" applyFont="1" applyFill="1" applyBorder="1" applyAlignment="1">
      <alignment horizontal="center" vertical="center" wrapText="1"/>
    </xf>
    <xf numFmtId="167" fontId="58" fillId="0" borderId="7" xfId="0" applyNumberFormat="1" applyFont="1" applyFill="1" applyBorder="1" applyAlignment="1">
      <alignment horizontal="center" vertical="center" wrapText="1"/>
    </xf>
    <xf numFmtId="167" fontId="58" fillId="0" borderId="46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166" fontId="58" fillId="0" borderId="70" xfId="0" applyNumberFormat="1" applyFont="1" applyFill="1" applyBorder="1" applyAlignment="1">
      <alignment horizontal="center" vertical="center" wrapText="1"/>
    </xf>
    <xf numFmtId="167" fontId="58" fillId="0" borderId="75" xfId="0" applyNumberFormat="1" applyFont="1" applyFill="1" applyBorder="1" applyAlignment="1">
      <alignment horizontal="center" vertical="center" wrapText="1"/>
    </xf>
    <xf numFmtId="167" fontId="58" fillId="0" borderId="71" xfId="0" applyNumberFormat="1" applyFont="1" applyFill="1" applyBorder="1" applyAlignment="1">
      <alignment horizontal="center" vertical="center" wrapText="1"/>
    </xf>
    <xf numFmtId="49" fontId="58" fillId="0" borderId="3" xfId="19" applyNumberFormat="1" applyFont="1" applyFill="1" applyBorder="1" applyAlignment="1">
      <alignment horizontal="center" vertical="center" wrapText="1"/>
    </xf>
    <xf numFmtId="166" fontId="58" fillId="0" borderId="77" xfId="19" applyNumberFormat="1" applyFont="1" applyFill="1" applyBorder="1" applyAlignment="1">
      <alignment horizontal="center" vertical="center" wrapText="1"/>
    </xf>
    <xf numFmtId="167" fontId="58" fillId="0" borderId="7" xfId="19" applyNumberFormat="1" applyFont="1" applyFill="1" applyBorder="1" applyAlignment="1">
      <alignment horizontal="center" vertical="center" wrapText="1"/>
    </xf>
    <xf numFmtId="167" fontId="58" fillId="0" borderId="46" xfId="19" applyNumberFormat="1" applyFont="1" applyFill="1" applyBorder="1" applyAlignment="1">
      <alignment horizontal="center" vertical="center" wrapText="1"/>
    </xf>
    <xf numFmtId="49" fontId="58" fillId="0" borderId="14" xfId="19" applyNumberFormat="1" applyFont="1" applyFill="1" applyBorder="1" applyAlignment="1">
      <alignment horizontal="center" vertical="center" wrapText="1"/>
    </xf>
    <xf numFmtId="166" fontId="58" fillId="0" borderId="17" xfId="19" applyNumberFormat="1" applyFont="1" applyFill="1" applyBorder="1" applyAlignment="1">
      <alignment horizontal="center" vertical="center" wrapText="1"/>
    </xf>
    <xf numFmtId="167" fontId="58" fillId="0" borderId="58" xfId="19" applyNumberFormat="1" applyFont="1" applyFill="1" applyBorder="1" applyAlignment="1">
      <alignment horizontal="center" vertical="center" wrapText="1"/>
    </xf>
    <xf numFmtId="167" fontId="58" fillId="0" borderId="18" xfId="19" applyNumberFormat="1" applyFont="1" applyFill="1" applyBorder="1" applyAlignment="1">
      <alignment horizontal="center" vertical="center" wrapText="1"/>
    </xf>
    <xf numFmtId="49" fontId="58" fillId="0" borderId="2" xfId="19" applyNumberFormat="1" applyFont="1" applyFill="1" applyBorder="1" applyAlignment="1">
      <alignment horizontal="center" vertical="center" wrapText="1"/>
    </xf>
    <xf numFmtId="166" fontId="58" fillId="0" borderId="24" xfId="19" applyNumberFormat="1" applyFont="1" applyFill="1" applyBorder="1" applyAlignment="1">
      <alignment horizontal="center" vertical="center" wrapText="1"/>
    </xf>
    <xf numFmtId="167" fontId="58" fillId="0" borderId="76" xfId="19" applyNumberFormat="1" applyFont="1" applyFill="1" applyBorder="1" applyAlignment="1">
      <alignment horizontal="center" vertical="center" wrapText="1"/>
    </xf>
    <xf numFmtId="167" fontId="58" fillId="0" borderId="29" xfId="19" applyNumberFormat="1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center" vertical="center" wrapText="1"/>
    </xf>
    <xf numFmtId="166" fontId="58" fillId="0" borderId="26" xfId="0" applyNumberFormat="1" applyFont="1" applyFill="1" applyBorder="1" applyAlignment="1">
      <alignment horizontal="center" vertical="center" wrapText="1"/>
    </xf>
    <xf numFmtId="167" fontId="58" fillId="0" borderId="63" xfId="0" applyNumberFormat="1" applyFont="1" applyFill="1" applyBorder="1" applyAlignment="1">
      <alignment horizontal="center" vertical="center" wrapText="1"/>
    </xf>
    <xf numFmtId="167" fontId="58" fillId="0" borderId="27" xfId="0" applyNumberFormat="1" applyFont="1" applyFill="1" applyBorder="1" applyAlignment="1">
      <alignment horizontal="center" vertical="center" wrapText="1"/>
    </xf>
    <xf numFmtId="49" fontId="58" fillId="0" borderId="54" xfId="0" applyNumberFormat="1" applyFont="1" applyFill="1" applyBorder="1" applyAlignment="1">
      <alignment horizontal="center" vertical="center" wrapText="1"/>
    </xf>
    <xf numFmtId="166" fontId="58" fillId="0" borderId="72" xfId="0" applyNumberFormat="1" applyFont="1" applyFill="1" applyBorder="1" applyAlignment="1">
      <alignment horizontal="center" vertical="center" wrapText="1"/>
    </xf>
    <xf numFmtId="3" fontId="128" fillId="0" borderId="0" xfId="0" applyNumberFormat="1" applyFont="1" applyFill="1" applyBorder="1" applyAlignment="1">
      <alignment horizontal="center"/>
    </xf>
    <xf numFmtId="0" fontId="54" fillId="0" borderId="0" xfId="0" applyFont="1" applyFill="1" applyBorder="1"/>
    <xf numFmtId="0" fontId="47" fillId="0" borderId="31" xfId="0" applyNumberFormat="1" applyFont="1" applyFill="1" applyBorder="1" applyAlignment="1">
      <alignment horizontal="center" vertical="center"/>
    </xf>
    <xf numFmtId="0" fontId="46" fillId="0" borderId="1" xfId="0" applyFont="1" applyFill="1" applyBorder="1"/>
    <xf numFmtId="0" fontId="47" fillId="0" borderId="2" xfId="0" applyFont="1" applyFill="1" applyBorder="1" applyAlignment="1">
      <alignment horizontal="left"/>
    </xf>
    <xf numFmtId="2" fontId="46" fillId="0" borderId="31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/>
    </xf>
    <xf numFmtId="3" fontId="47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/>
    </xf>
    <xf numFmtId="0" fontId="47" fillId="0" borderId="3" xfId="0" applyFont="1" applyFill="1" applyBorder="1" applyAlignment="1">
      <alignment horizontal="left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2" xfId="0" applyFont="1" applyFill="1" applyBorder="1"/>
    <xf numFmtId="0" fontId="47" fillId="0" borderId="39" xfId="0" applyNumberFormat="1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left"/>
    </xf>
    <xf numFmtId="0" fontId="46" fillId="0" borderId="5" xfId="0" applyFont="1" applyFill="1" applyBorder="1"/>
    <xf numFmtId="0" fontId="47" fillId="0" borderId="30" xfId="0" applyFont="1" applyFill="1" applyBorder="1" applyAlignment="1">
      <alignment horizontal="left"/>
    </xf>
    <xf numFmtId="173" fontId="127" fillId="0" borderId="0" xfId="0" applyNumberFormat="1" applyFont="1" applyFill="1"/>
    <xf numFmtId="3" fontId="47" fillId="0" borderId="44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7" fillId="0" borderId="23" xfId="0" applyNumberFormat="1" applyFont="1" applyFill="1" applyBorder="1" applyAlignment="1">
      <alignment horizontal="center" vertical="center"/>
    </xf>
    <xf numFmtId="2" fontId="120" fillId="0" borderId="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2" borderId="16" xfId="0" applyNumberFormat="1" applyFont="1" applyFill="1" applyBorder="1" applyAlignment="1">
      <alignment horizontal="center" vertical="center" wrapText="1"/>
    </xf>
    <xf numFmtId="3" fontId="47" fillId="2" borderId="28" xfId="0" applyNumberFormat="1" applyFont="1" applyFill="1" applyBorder="1" applyAlignment="1">
      <alignment horizontal="center" vertical="center" wrapText="1"/>
    </xf>
    <xf numFmtId="167" fontId="47" fillId="0" borderId="54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66" fontId="47" fillId="0" borderId="4" xfId="0" applyNumberFormat="1" applyFont="1" applyFill="1" applyBorder="1" applyAlignment="1">
      <alignment horizontal="center" vertical="center"/>
    </xf>
    <xf numFmtId="166" fontId="47" fillId="0" borderId="54" xfId="0" applyNumberFormat="1" applyFont="1" applyFill="1" applyBorder="1" applyAlignment="1">
      <alignment horizontal="center" vertical="center"/>
    </xf>
    <xf numFmtId="166" fontId="60" fillId="0" borderId="2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wrapText="1"/>
    </xf>
    <xf numFmtId="166" fontId="47" fillId="2" borderId="1" xfId="0" applyNumberFormat="1" applyFont="1" applyFill="1" applyBorder="1" applyAlignment="1">
      <alignment horizontal="center" vertical="center"/>
    </xf>
    <xf numFmtId="166" fontId="57" fillId="0" borderId="22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166" fontId="47" fillId="0" borderId="66" xfId="0" applyNumberFormat="1" applyFont="1" applyFill="1" applyBorder="1" applyAlignment="1">
      <alignment horizontal="center" vertical="center"/>
    </xf>
    <xf numFmtId="4" fontId="47" fillId="0" borderId="5" xfId="0" applyNumberFormat="1" applyFont="1" applyFill="1" applyBorder="1" applyAlignment="1">
      <alignment horizontal="center" vertical="center"/>
    </xf>
    <xf numFmtId="4" fontId="47" fillId="0" borderId="30" xfId="0" applyNumberFormat="1" applyFont="1" applyFill="1" applyBorder="1" applyAlignment="1">
      <alignment horizontal="center" vertical="center"/>
    </xf>
    <xf numFmtId="4" fontId="47" fillId="0" borderId="3" xfId="0" applyNumberFormat="1" applyFont="1" applyFill="1" applyBorder="1" applyAlignment="1">
      <alignment horizontal="center" vertical="center"/>
    </xf>
    <xf numFmtId="166" fontId="47" fillId="0" borderId="14" xfId="0" applyNumberFormat="1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/>
    </xf>
    <xf numFmtId="2" fontId="134" fillId="0" borderId="54" xfId="0" applyNumberFormat="1" applyFont="1" applyFill="1" applyBorder="1" applyAlignment="1">
      <alignment horizontal="center" vertical="center" wrapText="1"/>
    </xf>
    <xf numFmtId="0" fontId="55" fillId="2" borderId="47" xfId="0" applyNumberFormat="1" applyFont="1" applyFill="1" applyBorder="1" applyAlignment="1">
      <alignment horizontal="center" vertical="center"/>
    </xf>
    <xf numFmtId="3" fontId="56" fillId="2" borderId="22" xfId="0" applyNumberFormat="1" applyFont="1" applyFill="1" applyBorder="1" applyAlignment="1">
      <alignment horizontal="center" vertical="center"/>
    </xf>
    <xf numFmtId="166" fontId="56" fillId="2" borderId="22" xfId="0" applyNumberFormat="1" applyFont="1" applyFill="1" applyBorder="1" applyAlignment="1">
      <alignment horizontal="center" vertical="center"/>
    </xf>
    <xf numFmtId="0" fontId="55" fillId="2" borderId="42" xfId="0" applyNumberFormat="1" applyFont="1" applyFill="1" applyBorder="1" applyAlignment="1">
      <alignment horizontal="center" vertical="center"/>
    </xf>
    <xf numFmtId="3" fontId="56" fillId="2" borderId="14" xfId="0" applyNumberFormat="1" applyFont="1" applyFill="1" applyBorder="1" applyAlignment="1">
      <alignment horizontal="center" vertical="center"/>
    </xf>
    <xf numFmtId="166" fontId="56" fillId="2" borderId="14" xfId="0" applyNumberFormat="1" applyFont="1" applyFill="1" applyBorder="1" applyAlignment="1">
      <alignment horizontal="center" vertical="center"/>
    </xf>
    <xf numFmtId="0" fontId="89" fillId="2" borderId="44" xfId="0" applyNumberFormat="1" applyFont="1" applyFill="1" applyBorder="1" applyAlignment="1">
      <alignment horizontal="center" vertical="center"/>
    </xf>
    <xf numFmtId="3" fontId="56" fillId="2" borderId="66" xfId="0" applyNumberFormat="1" applyFont="1" applyFill="1" applyBorder="1" applyAlignment="1">
      <alignment horizontal="center" vertical="center"/>
    </xf>
    <xf numFmtId="3" fontId="56" fillId="2" borderId="2" xfId="0" applyNumberFormat="1" applyFont="1" applyFill="1" applyBorder="1" applyAlignment="1">
      <alignment horizontal="center" vertical="center"/>
    </xf>
    <xf numFmtId="166" fontId="56" fillId="2" borderId="2" xfId="0" applyNumberFormat="1" applyFont="1" applyFill="1" applyBorder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2" fontId="46" fillId="0" borderId="31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167" fontId="47" fillId="0" borderId="31" xfId="0" applyNumberFormat="1" applyFont="1" applyFill="1" applyBorder="1" applyAlignment="1">
      <alignment horizontal="center" vertical="center"/>
    </xf>
    <xf numFmtId="167" fontId="47" fillId="0" borderId="31" xfId="0" applyNumberFormat="1" applyFont="1" applyFill="1" applyBorder="1" applyAlignment="1">
      <alignment horizontal="center" vertical="center" wrapText="1"/>
    </xf>
    <xf numFmtId="3" fontId="47" fillId="0" borderId="3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vertical="center" wrapText="1"/>
    </xf>
    <xf numFmtId="0" fontId="47" fillId="0" borderId="5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vertical="center"/>
    </xf>
    <xf numFmtId="0" fontId="47" fillId="0" borderId="54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vertical="center" wrapText="1"/>
    </xf>
    <xf numFmtId="0" fontId="131" fillId="0" borderId="0" xfId="0" applyFont="1" applyFill="1" applyBorder="1"/>
    <xf numFmtId="0" fontId="63" fillId="0" borderId="0" xfId="0" applyFont="1" applyFill="1" applyBorder="1" applyAlignment="1">
      <alignment horizontal="left" vertical="top" wrapText="1"/>
    </xf>
    <xf numFmtId="0" fontId="42" fillId="0" borderId="66" xfId="0" applyFont="1" applyFill="1" applyBorder="1"/>
    <xf numFmtId="0" fontId="42" fillId="0" borderId="66" xfId="0" applyFont="1" applyFill="1" applyBorder="1" applyAlignment="1">
      <alignment horizontal="center"/>
    </xf>
    <xf numFmtId="166" fontId="47" fillId="2" borderId="37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166" fontId="47" fillId="0" borderId="31" xfId="0" applyNumberFormat="1" applyFont="1" applyFill="1" applyBorder="1" applyAlignment="1">
      <alignment horizontal="center" vertical="center"/>
    </xf>
    <xf numFmtId="166" fontId="47" fillId="0" borderId="31" xfId="0" applyNumberFormat="1" applyFont="1" applyFill="1" applyBorder="1" applyAlignment="1">
      <alignment horizontal="center" vertical="center" wrapText="1"/>
    </xf>
    <xf numFmtId="166" fontId="47" fillId="0" borderId="51" xfId="0" applyNumberFormat="1" applyFont="1" applyFill="1" applyBorder="1" applyAlignment="1">
      <alignment horizontal="center" vertical="center"/>
    </xf>
    <xf numFmtId="166" fontId="47" fillId="0" borderId="49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wrapText="1"/>
    </xf>
    <xf numFmtId="166" fontId="43" fillId="0" borderId="0" xfId="0" applyNumberFormat="1" applyFont="1" applyFill="1" applyBorder="1" applyAlignment="1">
      <alignment horizontal="center" vertical="center" wrapText="1"/>
    </xf>
    <xf numFmtId="166" fontId="47" fillId="0" borderId="49" xfId="0" applyNumberFormat="1" applyFont="1" applyFill="1" applyBorder="1" applyAlignment="1">
      <alignment horizontal="center" vertical="center" wrapText="1"/>
    </xf>
    <xf numFmtId="166" fontId="43" fillId="0" borderId="31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4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 wrapText="1"/>
    </xf>
    <xf numFmtId="0" fontId="47" fillId="0" borderId="5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/>
    </xf>
    <xf numFmtId="4" fontId="47" fillId="0" borderId="54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/>
    <xf numFmtId="0" fontId="46" fillId="0" borderId="5" xfId="0" applyFont="1" applyFill="1" applyBorder="1" applyAlignment="1">
      <alignment horizontal="left"/>
    </xf>
    <xf numFmtId="166" fontId="47" fillId="0" borderId="4" xfId="0" applyNumberFormat="1" applyFont="1" applyFill="1" applyBorder="1" applyAlignment="1">
      <alignment horizontal="left" wrapText="1"/>
    </xf>
    <xf numFmtId="0" fontId="47" fillId="0" borderId="4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3" fontId="47" fillId="0" borderId="3" xfId="0" applyNumberFormat="1" applyFont="1" applyFill="1" applyBorder="1" applyAlignment="1">
      <alignment horizontal="center" vertical="center"/>
    </xf>
    <xf numFmtId="0" fontId="65" fillId="0" borderId="0" xfId="19" applyFont="1" applyFill="1"/>
    <xf numFmtId="0" fontId="62" fillId="0" borderId="31" xfId="19" applyFont="1" applyFill="1" applyBorder="1" applyAlignment="1">
      <alignment horizontal="center" vertical="center" wrapText="1"/>
    </xf>
    <xf numFmtId="0" fontId="62" fillId="0" borderId="31" xfId="19" applyFont="1" applyFill="1" applyBorder="1" applyAlignment="1">
      <alignment horizontal="center" vertical="center"/>
    </xf>
    <xf numFmtId="14" fontId="62" fillId="0" borderId="31" xfId="19" applyNumberFormat="1" applyFont="1" applyFill="1" applyBorder="1" applyAlignment="1">
      <alignment horizontal="center" vertical="center"/>
    </xf>
    <xf numFmtId="14" fontId="62" fillId="0" borderId="54" xfId="19" applyNumberFormat="1" applyFont="1" applyFill="1" applyBorder="1" applyAlignment="1">
      <alignment horizontal="center" vertical="center"/>
    </xf>
    <xf numFmtId="0" fontId="78" fillId="0" borderId="1" xfId="19" applyFont="1" applyFill="1" applyBorder="1" applyAlignment="1">
      <alignment horizontal="left" vertical="center" wrapText="1"/>
    </xf>
    <xf numFmtId="0" fontId="78" fillId="0" borderId="1" xfId="19" applyFont="1" applyFill="1" applyBorder="1" applyAlignment="1">
      <alignment horizontal="center" vertical="center"/>
    </xf>
    <xf numFmtId="3" fontId="78" fillId="0" borderId="1" xfId="19" applyNumberFormat="1" applyFont="1" applyFill="1" applyBorder="1" applyAlignment="1">
      <alignment horizontal="center" vertical="center"/>
    </xf>
    <xf numFmtId="0" fontId="137" fillId="0" borderId="3" xfId="19" applyNumberFormat="1" applyFont="1" applyFill="1" applyBorder="1" applyAlignment="1">
      <alignment horizontal="left" vertical="center" indent="2"/>
    </xf>
    <xf numFmtId="0" fontId="137" fillId="0" borderId="3" xfId="19" applyFont="1" applyFill="1" applyBorder="1" applyAlignment="1">
      <alignment horizontal="center" vertical="center"/>
    </xf>
    <xf numFmtId="3" fontId="137" fillId="0" borderId="4" xfId="19" applyNumberFormat="1" applyFont="1" applyFill="1" applyBorder="1" applyAlignment="1">
      <alignment horizontal="center" vertical="center"/>
    </xf>
    <xf numFmtId="3" fontId="78" fillId="0" borderId="3" xfId="19" applyNumberFormat="1" applyFont="1" applyFill="1" applyBorder="1" applyAlignment="1">
      <alignment horizontal="center" vertical="center"/>
    </xf>
    <xf numFmtId="0" fontId="138" fillId="0" borderId="3" xfId="19" applyNumberFormat="1" applyFont="1" applyFill="1" applyBorder="1" applyAlignment="1">
      <alignment horizontal="left" vertical="center" indent="2"/>
    </xf>
    <xf numFmtId="0" fontId="138" fillId="0" borderId="3" xfId="19" applyFont="1" applyFill="1" applyBorder="1" applyAlignment="1">
      <alignment horizontal="center" vertical="center"/>
    </xf>
    <xf numFmtId="3" fontId="138" fillId="0" borderId="4" xfId="19" applyNumberFormat="1" applyFont="1" applyFill="1" applyBorder="1" applyAlignment="1">
      <alignment horizontal="center" vertical="center"/>
    </xf>
    <xf numFmtId="0" fontId="139" fillId="0" borderId="3" xfId="19" applyNumberFormat="1" applyFont="1" applyFill="1" applyBorder="1" applyAlignment="1">
      <alignment horizontal="left" vertical="center" indent="2"/>
    </xf>
    <xf numFmtId="0" fontId="139" fillId="0" borderId="3" xfId="19" applyFont="1" applyFill="1" applyBorder="1" applyAlignment="1">
      <alignment horizontal="center" vertical="center"/>
    </xf>
    <xf numFmtId="3" fontId="139" fillId="0" borderId="4" xfId="19" applyNumberFormat="1" applyFont="1" applyFill="1" applyBorder="1" applyAlignment="1">
      <alignment horizontal="center" vertical="center"/>
    </xf>
    <xf numFmtId="0" fontId="140" fillId="0" borderId="2" xfId="19" applyNumberFormat="1" applyFont="1" applyFill="1" applyBorder="1" applyAlignment="1">
      <alignment horizontal="left" vertical="center" wrapText="1" indent="2"/>
    </xf>
    <xf numFmtId="0" fontId="140" fillId="0" borderId="2" xfId="19" applyFont="1" applyFill="1" applyBorder="1" applyAlignment="1">
      <alignment horizontal="center" vertical="center"/>
    </xf>
    <xf numFmtId="3" fontId="140" fillId="0" borderId="30" xfId="19" applyNumberFormat="1" applyFont="1" applyFill="1" applyBorder="1" applyAlignment="1">
      <alignment horizontal="center" vertical="center"/>
    </xf>
    <xf numFmtId="3" fontId="78" fillId="0" borderId="2" xfId="19" applyNumberFormat="1" applyFont="1" applyFill="1" applyBorder="1" applyAlignment="1">
      <alignment horizontal="center" vertical="center"/>
    </xf>
    <xf numFmtId="0" fontId="62" fillId="0" borderId="5" xfId="19" applyFont="1" applyFill="1" applyBorder="1"/>
    <xf numFmtId="0" fontId="58" fillId="0" borderId="1" xfId="19" applyFont="1" applyFill="1" applyBorder="1" applyAlignment="1">
      <alignment horizontal="center"/>
    </xf>
    <xf numFmtId="49" fontId="62" fillId="3" borderId="1" xfId="19" applyNumberFormat="1" applyFont="1" applyFill="1" applyBorder="1" applyAlignment="1">
      <alignment horizontal="center"/>
    </xf>
    <xf numFmtId="0" fontId="62" fillId="0" borderId="37" xfId="19" applyFont="1" applyFill="1" applyBorder="1" applyAlignment="1">
      <alignment horizontal="center"/>
    </xf>
    <xf numFmtId="0" fontId="65" fillId="0" borderId="0" xfId="19" applyFont="1" applyFill="1" applyBorder="1"/>
    <xf numFmtId="0" fontId="141" fillId="0" borderId="4" xfId="19" applyFont="1" applyFill="1" applyBorder="1"/>
    <xf numFmtId="0" fontId="141" fillId="0" borderId="3" xfId="19" applyFont="1" applyFill="1" applyBorder="1" applyAlignment="1">
      <alignment horizontal="center"/>
    </xf>
    <xf numFmtId="0" fontId="62" fillId="0" borderId="38" xfId="19" applyFont="1" applyFill="1" applyBorder="1" applyAlignment="1">
      <alignment horizontal="center"/>
    </xf>
    <xf numFmtId="0" fontId="142" fillId="0" borderId="4" xfId="19" applyFont="1" applyFill="1" applyBorder="1" applyAlignment="1">
      <alignment horizontal="left"/>
    </xf>
    <xf numFmtId="0" fontId="142" fillId="0" borderId="3" xfId="19" applyFont="1" applyFill="1" applyBorder="1" applyAlignment="1">
      <alignment horizontal="center"/>
    </xf>
    <xf numFmtId="3" fontId="141" fillId="0" borderId="3" xfId="19" applyNumberFormat="1" applyFont="1" applyFill="1" applyBorder="1" applyAlignment="1">
      <alignment horizontal="center"/>
    </xf>
    <xf numFmtId="0" fontId="142" fillId="0" borderId="3" xfId="19" applyNumberFormat="1" applyFont="1" applyFill="1" applyBorder="1" applyAlignment="1">
      <alignment horizontal="center"/>
    </xf>
    <xf numFmtId="49" fontId="65" fillId="0" borderId="0" xfId="19" applyNumberFormat="1" applyFont="1" applyFill="1" applyBorder="1"/>
    <xf numFmtId="3" fontId="142" fillId="0" borderId="3" xfId="19" applyNumberFormat="1" applyFont="1" applyFill="1" applyBorder="1" applyAlignment="1">
      <alignment horizontal="center" vertical="center"/>
    </xf>
    <xf numFmtId="0" fontId="144" fillId="0" borderId="4" xfId="19" applyFont="1" applyFill="1" applyBorder="1"/>
    <xf numFmtId="0" fontId="144" fillId="0" borderId="3" xfId="19" applyFont="1" applyFill="1" applyBorder="1" applyAlignment="1">
      <alignment horizontal="center"/>
    </xf>
    <xf numFmtId="0" fontId="145" fillId="0" borderId="4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center"/>
    </xf>
    <xf numFmtId="49" fontId="145" fillId="0" borderId="3" xfId="19" applyNumberFormat="1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/>
    </xf>
    <xf numFmtId="0" fontId="58" fillId="0" borderId="3" xfId="19" applyFont="1" applyFill="1" applyBorder="1" applyAlignment="1">
      <alignment horizontal="center"/>
    </xf>
    <xf numFmtId="0" fontId="144" fillId="4" borderId="4" xfId="19" applyFont="1" applyFill="1" applyBorder="1" applyAlignment="1">
      <alignment horizontal="left"/>
    </xf>
    <xf numFmtId="0" fontId="145" fillId="4" borderId="4" xfId="19" applyFont="1" applyFill="1" applyBorder="1" applyAlignment="1">
      <alignment horizontal="center"/>
    </xf>
    <xf numFmtId="3" fontId="144" fillId="4" borderId="3" xfId="19" applyNumberFormat="1" applyFont="1" applyFill="1" applyBorder="1" applyAlignment="1">
      <alignment horizontal="center"/>
    </xf>
    <xf numFmtId="0" fontId="144" fillId="4" borderId="4" xfId="19" applyFont="1" applyFill="1" applyBorder="1" applyAlignment="1">
      <alignment horizontal="center"/>
    </xf>
    <xf numFmtId="0" fontId="62" fillId="4" borderId="3" xfId="19" applyFont="1" applyFill="1" applyBorder="1" applyAlignment="1">
      <alignment horizontal="center"/>
    </xf>
    <xf numFmtId="0" fontId="65" fillId="4" borderId="0" xfId="19" applyFont="1" applyFill="1" applyBorder="1"/>
    <xf numFmtId="0" fontId="65" fillId="4" borderId="0" xfId="19" applyFont="1" applyFill="1"/>
    <xf numFmtId="0" fontId="111" fillId="0" borderId="4" xfId="19" applyFont="1" applyFill="1" applyBorder="1" applyAlignment="1">
      <alignment horizontal="left"/>
    </xf>
    <xf numFmtId="0" fontId="111" fillId="0" borderId="3" xfId="19" applyFont="1" applyFill="1" applyBorder="1" applyAlignment="1">
      <alignment horizontal="center"/>
    </xf>
    <xf numFmtId="0" fontId="62" fillId="4" borderId="4" xfId="19" applyFont="1" applyFill="1" applyBorder="1"/>
    <xf numFmtId="0" fontId="62" fillId="0" borderId="3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center"/>
    </xf>
    <xf numFmtId="0" fontId="146" fillId="0" borderId="3" xfId="19" applyNumberFormat="1" applyFont="1" applyFill="1" applyBorder="1" applyAlignment="1">
      <alignment horizontal="center" vertical="center"/>
    </xf>
    <xf numFmtId="49" fontId="111" fillId="0" borderId="3" xfId="19" applyNumberFormat="1" applyFont="1" applyFill="1" applyBorder="1" applyAlignment="1">
      <alignment horizontal="center" vertical="center"/>
    </xf>
    <xf numFmtId="0" fontId="116" fillId="0" borderId="0" xfId="292" applyFill="1"/>
    <xf numFmtId="0" fontId="146" fillId="0" borderId="4" xfId="19" applyFont="1" applyFill="1" applyBorder="1" applyAlignment="1">
      <alignment horizontal="left" wrapText="1"/>
    </xf>
    <xf numFmtId="0" fontId="142" fillId="0" borderId="4" xfId="19" applyFont="1" applyFill="1" applyBorder="1"/>
    <xf numFmtId="0" fontId="144" fillId="0" borderId="5" xfId="19" applyFont="1" applyFill="1" applyBorder="1"/>
    <xf numFmtId="0" fontId="145" fillId="0" borderId="1" xfId="19" applyFont="1" applyFill="1" applyBorder="1" applyAlignment="1">
      <alignment horizontal="center" vertical="center"/>
    </xf>
    <xf numFmtId="0" fontId="58" fillId="3" borderId="1" xfId="19" applyFont="1" applyFill="1" applyBorder="1" applyAlignment="1">
      <alignment horizontal="center"/>
    </xf>
    <xf numFmtId="0" fontId="144" fillId="0" borderId="3" xfId="19" applyFont="1" applyFill="1" applyBorder="1" applyAlignment="1">
      <alignment horizontal="center" vertical="center"/>
    </xf>
    <xf numFmtId="0" fontId="145" fillId="0" borderId="4" xfId="19" applyFont="1" applyFill="1" applyBorder="1"/>
    <xf numFmtId="0" fontId="145" fillId="0" borderId="3" xfId="19" applyFont="1" applyFill="1" applyBorder="1" applyAlignment="1">
      <alignment horizontal="center" vertical="center"/>
    </xf>
    <xf numFmtId="49" fontId="145" fillId="0" borderId="3" xfId="19" applyNumberFormat="1" applyFont="1" applyFill="1" applyBorder="1" applyAlignment="1">
      <alignment horizontal="center"/>
    </xf>
    <xf numFmtId="49" fontId="111" fillId="0" borderId="3" xfId="19" applyNumberFormat="1" applyFont="1" applyFill="1" applyBorder="1" applyAlignment="1">
      <alignment horizontal="center"/>
    </xf>
    <xf numFmtId="0" fontId="149" fillId="0" borderId="3" xfId="19" applyFont="1" applyFill="1" applyBorder="1" applyAlignment="1">
      <alignment horizontal="center"/>
    </xf>
    <xf numFmtId="0" fontId="145" fillId="0" borderId="4" xfId="19" applyFont="1" applyFill="1" applyBorder="1" applyAlignment="1">
      <alignment vertical="center" wrapText="1"/>
    </xf>
    <xf numFmtId="49" fontId="58" fillId="0" borderId="3" xfId="19" applyNumberFormat="1" applyFont="1" applyFill="1" applyBorder="1" applyAlignment="1">
      <alignment horizontal="center" vertical="center"/>
    </xf>
    <xf numFmtId="0" fontId="145" fillId="0" borderId="2" xfId="19" applyFont="1" applyFill="1" applyBorder="1" applyAlignment="1">
      <alignment horizontal="center"/>
    </xf>
    <xf numFmtId="0" fontId="58" fillId="0" borderId="2" xfId="19" applyFont="1" applyFill="1" applyBorder="1" applyAlignment="1">
      <alignment horizontal="center"/>
    </xf>
    <xf numFmtId="0" fontId="62" fillId="0" borderId="5" xfId="19" applyFont="1" applyFill="1" applyBorder="1" applyAlignment="1">
      <alignment vertical="center"/>
    </xf>
    <xf numFmtId="0" fontId="58" fillId="0" borderId="5" xfId="19" applyFont="1" applyFill="1" applyBorder="1" applyAlignment="1">
      <alignment horizontal="center"/>
    </xf>
    <xf numFmtId="3" fontId="58" fillId="3" borderId="1" xfId="19" applyNumberFormat="1" applyFont="1" applyFill="1" applyBorder="1" applyAlignment="1">
      <alignment horizontal="center"/>
    </xf>
    <xf numFmtId="0" fontId="58" fillId="0" borderId="38" xfId="19" applyFont="1" applyFill="1" applyBorder="1" applyAlignment="1">
      <alignment horizontal="center"/>
    </xf>
    <xf numFmtId="0" fontId="141" fillId="0" borderId="4" xfId="19" applyFont="1" applyFill="1" applyBorder="1" applyAlignment="1">
      <alignment horizontal="center"/>
    </xf>
    <xf numFmtId="0" fontId="75" fillId="0" borderId="0" xfId="19" applyFont="1" applyFill="1"/>
    <xf numFmtId="0" fontId="75" fillId="4" borderId="0" xfId="19" applyFont="1" applyFill="1"/>
    <xf numFmtId="0" fontId="58" fillId="0" borderId="4" xfId="19" applyFont="1" applyFill="1" applyBorder="1"/>
    <xf numFmtId="0" fontId="58" fillId="0" borderId="4" xfId="19" applyFont="1" applyFill="1" applyBorder="1" applyAlignment="1">
      <alignment horizontal="center"/>
    </xf>
    <xf numFmtId="3" fontId="58" fillId="0" borderId="3" xfId="19" applyNumberFormat="1" applyFont="1" applyFill="1" applyBorder="1" applyAlignment="1">
      <alignment horizontal="center"/>
    </xf>
    <xf numFmtId="0" fontId="62" fillId="0" borderId="4" xfId="19" applyFont="1" applyFill="1" applyBorder="1"/>
    <xf numFmtId="0" fontId="62" fillId="0" borderId="4" xfId="19" applyFont="1" applyFill="1" applyBorder="1" applyAlignment="1">
      <alignment horizontal="center" vertical="center"/>
    </xf>
    <xf numFmtId="0" fontId="62" fillId="0" borderId="3" xfId="19" applyFont="1" applyFill="1" applyBorder="1" applyAlignment="1">
      <alignment horizontal="center" vertical="center"/>
    </xf>
    <xf numFmtId="0" fontId="142" fillId="0" borderId="4" xfId="19" applyFont="1" applyFill="1" applyBorder="1" applyAlignment="1">
      <alignment horizontal="center" vertical="center"/>
    </xf>
    <xf numFmtId="0" fontId="58" fillId="0" borderId="4" xfId="19" applyFont="1" applyFill="1" applyBorder="1" applyAlignment="1">
      <alignment horizontal="center" vertical="center"/>
    </xf>
    <xf numFmtId="3" fontId="151" fillId="4" borderId="3" xfId="292" applyNumberFormat="1" applyFont="1" applyFill="1" applyBorder="1" applyAlignment="1">
      <alignment horizontal="center" vertical="center"/>
    </xf>
    <xf numFmtId="3" fontId="151" fillId="0" borderId="3" xfId="292" applyNumberFormat="1" applyFont="1" applyFill="1" applyBorder="1" applyAlignment="1">
      <alignment horizontal="center" vertical="center"/>
    </xf>
    <xf numFmtId="0" fontId="58" fillId="0" borderId="30" xfId="19" applyFont="1" applyFill="1" applyBorder="1"/>
    <xf numFmtId="0" fontId="58" fillId="0" borderId="30" xfId="19" applyFont="1" applyFill="1" applyBorder="1" applyAlignment="1">
      <alignment horizontal="center" vertical="center"/>
    </xf>
    <xf numFmtId="0" fontId="58" fillId="0" borderId="0" xfId="19" applyFont="1" applyFill="1" applyBorder="1" applyAlignment="1">
      <alignment horizontal="center"/>
    </xf>
    <xf numFmtId="0" fontId="146" fillId="0" borderId="4" xfId="19" applyFont="1" applyFill="1" applyBorder="1" applyAlignment="1">
      <alignment wrapText="1"/>
    </xf>
    <xf numFmtId="0" fontId="146" fillId="0" borderId="4" xfId="19" applyFont="1" applyFill="1" applyBorder="1" applyAlignment="1">
      <alignment horizontal="center" vertical="center"/>
    </xf>
    <xf numFmtId="0" fontId="146" fillId="0" borderId="3" xfId="19" applyFont="1" applyFill="1" applyBorder="1" applyAlignment="1">
      <alignment horizontal="center" vertical="center"/>
    </xf>
    <xf numFmtId="0" fontId="144" fillId="0" borderId="4" xfId="19" applyFont="1" applyFill="1" applyBorder="1" applyAlignment="1">
      <alignment horizontal="center" vertical="center"/>
    </xf>
    <xf numFmtId="0" fontId="75" fillId="4" borderId="0" xfId="19" applyFont="1" applyFill="1" applyBorder="1"/>
    <xf numFmtId="0" fontId="145" fillId="0" borderId="4" xfId="19" applyFont="1" applyFill="1" applyBorder="1" applyAlignment="1">
      <alignment horizontal="center" vertical="center"/>
    </xf>
    <xf numFmtId="0" fontId="141" fillId="0" borderId="4" xfId="19" applyFont="1" applyFill="1" applyBorder="1" applyAlignment="1">
      <alignment horizontal="center" vertical="center"/>
    </xf>
    <xf numFmtId="3" fontId="142" fillId="0" borderId="3" xfId="531" applyNumberFormat="1" applyFont="1" applyFill="1" applyBorder="1" applyAlignment="1">
      <alignment horizontal="center"/>
    </xf>
    <xf numFmtId="3" fontId="65" fillId="4" borderId="0" xfId="19" applyNumberFormat="1" applyFont="1" applyFill="1"/>
    <xf numFmtId="0" fontId="141" fillId="0" borderId="3" xfId="19" applyFont="1" applyFill="1" applyBorder="1" applyAlignment="1">
      <alignment horizontal="left"/>
    </xf>
    <xf numFmtId="0" fontId="142" fillId="0" borderId="3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left" wrapText="1"/>
    </xf>
    <xf numFmtId="3" fontId="142" fillId="0" borderId="3" xfId="531" applyNumberFormat="1" applyFont="1" applyFill="1" applyBorder="1" applyAlignment="1">
      <alignment horizontal="center" vertical="center"/>
    </xf>
    <xf numFmtId="0" fontId="142" fillId="0" borderId="3" xfId="19" applyFont="1" applyFill="1" applyBorder="1" applyAlignment="1">
      <alignment horizontal="left" wrapText="1"/>
    </xf>
    <xf numFmtId="49" fontId="142" fillId="0" borderId="3" xfId="19" applyNumberFormat="1" applyFont="1" applyFill="1" applyBorder="1" applyAlignment="1">
      <alignment horizontal="center"/>
    </xf>
    <xf numFmtId="3" fontId="142" fillId="0" borderId="3" xfId="19" applyNumberFormat="1" applyFont="1" applyFill="1" applyBorder="1" applyAlignment="1">
      <alignment horizontal="center"/>
    </xf>
    <xf numFmtId="0" fontId="75" fillId="0" borderId="0" xfId="19" applyFont="1" applyFill="1" applyBorder="1"/>
    <xf numFmtId="0" fontId="142" fillId="0" borderId="4" xfId="19" applyFont="1" applyFill="1" applyBorder="1" applyAlignment="1">
      <alignment horizontal="center"/>
    </xf>
    <xf numFmtId="0" fontId="142" fillId="0" borderId="2" xfId="19" applyFont="1" applyFill="1" applyBorder="1" applyAlignment="1">
      <alignment horizontal="center"/>
    </xf>
    <xf numFmtId="0" fontId="141" fillId="0" borderId="1" xfId="19" applyFont="1" applyFill="1" applyBorder="1" applyAlignment="1">
      <alignment horizontal="left"/>
    </xf>
    <xf numFmtId="0" fontId="142" fillId="0" borderId="1" xfId="19" applyFont="1" applyFill="1" applyBorder="1" applyAlignment="1">
      <alignment horizontal="center"/>
    </xf>
    <xf numFmtId="0" fontId="62" fillId="3" borderId="1" xfId="19" applyFont="1" applyFill="1" applyBorder="1" applyAlignment="1">
      <alignment horizontal="center"/>
    </xf>
    <xf numFmtId="0" fontId="62" fillId="3" borderId="37" xfId="19" applyFont="1" applyFill="1" applyBorder="1" applyAlignment="1">
      <alignment horizontal="center"/>
    </xf>
    <xf numFmtId="0" fontId="141" fillId="0" borderId="38" xfId="19" applyFont="1" applyFill="1" applyBorder="1" applyAlignment="1">
      <alignment horizontal="center"/>
    </xf>
    <xf numFmtId="0" fontId="142" fillId="0" borderId="38" xfId="19" applyFont="1" applyFill="1" applyBorder="1" applyAlignment="1">
      <alignment horizontal="center"/>
    </xf>
    <xf numFmtId="0" fontId="142" fillId="0" borderId="3" xfId="19" applyFont="1" applyFill="1" applyBorder="1"/>
    <xf numFmtId="0" fontId="142" fillId="4" borderId="3" xfId="19" applyFont="1" applyFill="1" applyBorder="1" applyAlignment="1">
      <alignment horizontal="center"/>
    </xf>
    <xf numFmtId="0" fontId="142" fillId="4" borderId="38" xfId="19" applyFont="1" applyFill="1" applyBorder="1" applyAlignment="1">
      <alignment horizontal="center"/>
    </xf>
    <xf numFmtId="0" fontId="142" fillId="0" borderId="3" xfId="19" applyFont="1" applyFill="1" applyBorder="1" applyAlignment="1">
      <alignment vertical="center" wrapText="1"/>
    </xf>
    <xf numFmtId="3" fontId="142" fillId="4" borderId="3" xfId="19" applyNumberFormat="1" applyFont="1" applyFill="1" applyBorder="1" applyAlignment="1">
      <alignment horizontal="center" vertical="center"/>
    </xf>
    <xf numFmtId="3" fontId="142" fillId="0" borderId="38" xfId="19" applyNumberFormat="1" applyFont="1" applyFill="1" applyBorder="1" applyAlignment="1">
      <alignment horizontal="center" vertical="center"/>
    </xf>
    <xf numFmtId="0" fontId="141" fillId="0" borderId="4" xfId="19" applyFont="1" applyFill="1" applyBorder="1" applyAlignment="1">
      <alignment horizontal="left"/>
    </xf>
    <xf numFmtId="0" fontId="141" fillId="4" borderId="3" xfId="19" applyFont="1" applyFill="1" applyBorder="1" applyAlignment="1">
      <alignment horizontal="center"/>
    </xf>
    <xf numFmtId="0" fontId="141" fillId="4" borderId="38" xfId="19" applyFont="1" applyFill="1" applyBorder="1" applyAlignment="1">
      <alignment horizontal="center"/>
    </xf>
    <xf numFmtId="3" fontId="142" fillId="4" borderId="3" xfId="531" applyNumberFormat="1" applyFont="1" applyFill="1" applyBorder="1" applyAlignment="1">
      <alignment horizontal="center"/>
    </xf>
    <xf numFmtId="3" fontId="142" fillId="0" borderId="0" xfId="531" applyNumberFormat="1" applyFont="1" applyFill="1" applyAlignment="1">
      <alignment horizontal="center"/>
    </xf>
    <xf numFmtId="3" fontId="58" fillId="0" borderId="3" xfId="19" applyNumberFormat="1" applyFont="1" applyFill="1" applyBorder="1" applyAlignment="1">
      <alignment horizontal="center" vertical="center"/>
    </xf>
    <xf numFmtId="0" fontId="142" fillId="0" borderId="2" xfId="19" applyFont="1" applyFill="1" applyBorder="1" applyAlignment="1">
      <alignment horizontal="center" vertical="center"/>
    </xf>
    <xf numFmtId="0" fontId="142" fillId="0" borderId="38" xfId="19" applyFont="1" applyFill="1" applyBorder="1" applyAlignment="1">
      <alignment horizontal="center" vertical="center"/>
    </xf>
    <xf numFmtId="0" fontId="141" fillId="0" borderId="5" xfId="19" applyFont="1" applyFill="1" applyBorder="1" applyAlignment="1">
      <alignment horizontal="left"/>
    </xf>
    <xf numFmtId="0" fontId="142" fillId="0" borderId="1" xfId="19" applyFont="1" applyFill="1" applyBorder="1" applyAlignment="1">
      <alignment horizontal="center" vertical="center"/>
    </xf>
    <xf numFmtId="3" fontId="62" fillId="3" borderId="1" xfId="19" applyNumberFormat="1" applyFont="1" applyFill="1" applyBorder="1" applyAlignment="1">
      <alignment horizontal="center" vertical="center"/>
    </xf>
    <xf numFmtId="0" fontId="141" fillId="0" borderId="3" xfId="19" applyFont="1" applyFill="1" applyBorder="1" applyAlignment="1">
      <alignment horizontal="left" wrapText="1"/>
    </xf>
    <xf numFmtId="3" fontId="142" fillId="0" borderId="2" xfId="19" applyNumberFormat="1" applyFont="1" applyFill="1" applyBorder="1" applyAlignment="1">
      <alignment horizontal="center"/>
    </xf>
    <xf numFmtId="0" fontId="141" fillId="0" borderId="1" xfId="19" applyFont="1" applyFill="1" applyBorder="1" applyAlignment="1">
      <alignment horizontal="center"/>
    </xf>
    <xf numFmtId="3" fontId="62" fillId="3" borderId="1" xfId="19" applyNumberFormat="1" applyFont="1" applyFill="1" applyBorder="1" applyAlignment="1">
      <alignment horizontal="center"/>
    </xf>
    <xf numFmtId="0" fontId="142" fillId="0" borderId="3" xfId="19" applyFont="1" applyFill="1" applyBorder="1" applyAlignment="1">
      <alignment horizontal="left" vertical="distributed"/>
    </xf>
    <xf numFmtId="0" fontId="141" fillId="0" borderId="3" xfId="19" applyFont="1" applyFill="1" applyBorder="1" applyAlignment="1">
      <alignment horizontal="left" vertical="center"/>
    </xf>
    <xf numFmtId="0" fontId="141" fillId="0" borderId="2" xfId="19" applyFont="1" applyFill="1" applyBorder="1" applyAlignment="1">
      <alignment horizontal="left" vertical="center"/>
    </xf>
    <xf numFmtId="0" fontId="141" fillId="0" borderId="2" xfId="19" applyFont="1" applyFill="1" applyBorder="1" applyAlignment="1">
      <alignment horizontal="center"/>
    </xf>
    <xf numFmtId="0" fontId="58" fillId="0" borderId="39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/>
    </xf>
    <xf numFmtId="0" fontId="111" fillId="0" borderId="2" xfId="19" applyFont="1" applyFill="1" applyBorder="1" applyAlignment="1">
      <alignment horizontal="center"/>
    </xf>
    <xf numFmtId="3" fontId="62" fillId="0" borderId="1" xfId="19" applyNumberFormat="1" applyFont="1" applyFill="1" applyBorder="1" applyAlignment="1">
      <alignment horizontal="center"/>
    </xf>
    <xf numFmtId="3" fontId="78" fillId="0" borderId="37" xfId="19" applyNumberFormat="1" applyFont="1" applyFill="1" applyBorder="1" applyAlignment="1">
      <alignment horizontal="center" vertical="center"/>
    </xf>
    <xf numFmtId="49" fontId="62" fillId="0" borderId="1" xfId="19" applyNumberFormat="1" applyFont="1" applyFill="1" applyBorder="1" applyAlignment="1">
      <alignment horizontal="center"/>
    </xf>
    <xf numFmtId="0" fontId="143" fillId="0" borderId="3" xfId="19" applyFont="1" applyFill="1" applyBorder="1"/>
    <xf numFmtId="3" fontId="47" fillId="0" borderId="37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/>
    </xf>
    <xf numFmtId="3" fontId="47" fillId="0" borderId="39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2" fontId="64" fillId="2" borderId="14" xfId="120" applyNumberFormat="1" applyFont="1" applyFill="1" applyBorder="1" applyAlignment="1">
      <alignment horizontal="center" wrapText="1"/>
    </xf>
    <xf numFmtId="3" fontId="57" fillId="2" borderId="66" xfId="0" applyNumberFormat="1" applyFont="1" applyFill="1" applyBorder="1" applyAlignment="1">
      <alignment horizontal="center" vertical="center"/>
    </xf>
    <xf numFmtId="3" fontId="57" fillId="2" borderId="14" xfId="0" applyNumberFormat="1" applyFont="1" applyFill="1" applyBorder="1" applyAlignment="1">
      <alignment horizontal="center" vertical="center" wrapText="1"/>
    </xf>
    <xf numFmtId="3" fontId="57" fillId="2" borderId="65" xfId="0" applyNumberFormat="1" applyFont="1" applyFill="1" applyBorder="1" applyAlignment="1">
      <alignment horizontal="center" vertical="center"/>
    </xf>
    <xf numFmtId="166" fontId="57" fillId="2" borderId="66" xfId="0" applyNumberFormat="1" applyFont="1" applyFill="1" applyBorder="1" applyAlignment="1">
      <alignment horizontal="center" vertical="center"/>
    </xf>
    <xf numFmtId="2" fontId="47" fillId="0" borderId="38" xfId="0" applyNumberFormat="1" applyFont="1" applyFill="1" applyBorder="1" applyAlignment="1">
      <alignment horizontal="center"/>
    </xf>
    <xf numFmtId="3" fontId="47" fillId="0" borderId="38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166" fontId="47" fillId="0" borderId="17" xfId="0" applyNumberFormat="1" applyFont="1" applyFill="1" applyBorder="1" applyAlignment="1">
      <alignment horizontal="center" vertical="center"/>
    </xf>
    <xf numFmtId="166" fontId="47" fillId="0" borderId="18" xfId="0" applyNumberFormat="1" applyFont="1" applyFill="1" applyBorder="1" applyAlignment="1">
      <alignment horizontal="center" vertical="center"/>
    </xf>
    <xf numFmtId="166" fontId="47" fillId="0" borderId="43" xfId="0" applyNumberFormat="1" applyFont="1" applyFill="1" applyBorder="1" applyAlignment="1">
      <alignment horizontal="center" vertical="center"/>
    </xf>
    <xf numFmtId="166" fontId="47" fillId="0" borderId="67" xfId="0" applyNumberFormat="1" applyFont="1" applyFill="1" applyBorder="1" applyAlignment="1">
      <alignment horizontal="center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56" fillId="0" borderId="54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0" fontId="46" fillId="0" borderId="2" xfId="0" applyFont="1" applyFill="1" applyBorder="1"/>
    <xf numFmtId="0" fontId="46" fillId="0" borderId="31" xfId="0" applyFont="1" applyFill="1" applyBorder="1"/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166" fontId="46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3" fontId="56" fillId="0" borderId="56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57" fillId="0" borderId="66" xfId="0" applyNumberFormat="1" applyFont="1" applyFill="1" applyBorder="1" applyAlignment="1">
      <alignment horizontal="center" vertical="center"/>
    </xf>
    <xf numFmtId="0" fontId="56" fillId="0" borderId="40" xfId="0" applyNumberFormat="1" applyFont="1" applyFill="1" applyBorder="1" applyAlignment="1">
      <alignment horizontal="center" vertical="center"/>
    </xf>
    <xf numFmtId="0" fontId="47" fillId="0" borderId="47" xfId="0" applyNumberFormat="1" applyFont="1" applyFill="1" applyBorder="1" applyAlignment="1">
      <alignment horizontal="center" vertical="center"/>
    </xf>
    <xf numFmtId="0" fontId="60" fillId="0" borderId="42" xfId="0" applyNumberFormat="1" applyFont="1" applyFill="1" applyBorder="1" applyAlignment="1">
      <alignment horizontal="center" vertical="center"/>
    </xf>
    <xf numFmtId="0" fontId="60" fillId="0" borderId="48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60" fillId="0" borderId="22" xfId="0" applyNumberFormat="1" applyFont="1" applyFill="1" applyBorder="1" applyAlignment="1">
      <alignment horizontal="center" vertical="center"/>
    </xf>
    <xf numFmtId="3" fontId="60" fillId="0" borderId="2" xfId="0" applyNumberFormat="1" applyFont="1" applyFill="1" applyBorder="1" applyAlignment="1">
      <alignment horizontal="center" vertical="center"/>
    </xf>
    <xf numFmtId="166" fontId="56" fillId="0" borderId="12" xfId="0" applyNumberFormat="1" applyFont="1" applyFill="1" applyBorder="1" applyAlignment="1">
      <alignment horizontal="center" vertical="center"/>
    </xf>
    <xf numFmtId="166" fontId="47" fillId="0" borderId="22" xfId="0" applyNumberFormat="1" applyFont="1" applyFill="1" applyBorder="1" applyAlignment="1">
      <alignment horizontal="center" vertical="center"/>
    </xf>
    <xf numFmtId="166" fontId="60" fillId="0" borderId="2" xfId="0" applyNumberFormat="1" applyFont="1" applyFill="1" applyBorder="1" applyAlignment="1">
      <alignment horizontal="center" vertical="center"/>
    </xf>
    <xf numFmtId="3" fontId="57" fillId="0" borderId="56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/>
    </xf>
    <xf numFmtId="3" fontId="57" fillId="0" borderId="3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 vertical="center"/>
    </xf>
    <xf numFmtId="3" fontId="60" fillId="0" borderId="28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wrapText="1"/>
    </xf>
    <xf numFmtId="3" fontId="57" fillId="0" borderId="12" xfId="0" applyNumberFormat="1" applyFont="1" applyFill="1" applyBorder="1" applyAlignment="1">
      <alignment horizontal="center" vertical="center" wrapText="1"/>
    </xf>
    <xf numFmtId="3" fontId="47" fillId="0" borderId="28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166" fontId="47" fillId="2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/>
    <xf numFmtId="3" fontId="47" fillId="0" borderId="59" xfId="0" applyNumberFormat="1" applyFont="1" applyFill="1" applyBorder="1" applyAlignment="1">
      <alignment horizontal="center" vertical="center"/>
    </xf>
    <xf numFmtId="167" fontId="47" fillId="0" borderId="57" xfId="0" applyNumberFormat="1" applyFont="1" applyFill="1" applyBorder="1" applyAlignment="1">
      <alignment horizontal="center"/>
    </xf>
    <xf numFmtId="0" fontId="42" fillId="0" borderId="17" xfId="0" applyFont="1" applyFill="1" applyBorder="1"/>
    <xf numFmtId="0" fontId="42" fillId="0" borderId="38" xfId="0" applyFont="1" applyFill="1" applyBorder="1"/>
    <xf numFmtId="0" fontId="47" fillId="0" borderId="17" xfId="0" applyFont="1" applyFill="1" applyBorder="1"/>
    <xf numFmtId="166" fontId="47" fillId="0" borderId="58" xfId="0" applyNumberFormat="1" applyFont="1" applyFill="1" applyBorder="1" applyAlignment="1">
      <alignment horizontal="center" vertical="center"/>
    </xf>
    <xf numFmtId="0" fontId="47" fillId="0" borderId="43" xfId="0" applyFont="1" applyFill="1" applyBorder="1"/>
    <xf numFmtId="166" fontId="47" fillId="0" borderId="64" xfId="0" applyNumberFormat="1" applyFont="1" applyFill="1" applyBorder="1" applyAlignment="1">
      <alignment horizontal="center" vertical="center"/>
    </xf>
    <xf numFmtId="166" fontId="92" fillId="0" borderId="12" xfId="0" applyNumberFormat="1" applyFont="1" applyFill="1" applyBorder="1" applyAlignment="1">
      <alignment horizontal="center" vertical="center"/>
    </xf>
    <xf numFmtId="166" fontId="92" fillId="0" borderId="11" xfId="0" applyNumberFormat="1" applyFont="1" applyFill="1" applyBorder="1" applyAlignment="1">
      <alignment horizontal="center" vertical="center"/>
    </xf>
    <xf numFmtId="0" fontId="46" fillId="0" borderId="56" xfId="0" applyFont="1" applyFill="1" applyBorder="1"/>
    <xf numFmtId="0" fontId="47" fillId="0" borderId="57" xfId="0" applyFont="1" applyFill="1" applyBorder="1"/>
    <xf numFmtId="166" fontId="92" fillId="0" borderId="40" xfId="0" applyNumberFormat="1" applyFont="1" applyFill="1" applyBorder="1" applyAlignment="1">
      <alignment horizontal="center" vertical="center"/>
    </xf>
    <xf numFmtId="0" fontId="47" fillId="0" borderId="28" xfId="0" applyFont="1" applyFill="1" applyBorder="1"/>
    <xf numFmtId="0" fontId="47" fillId="0" borderId="35" xfId="0" applyFont="1" applyFill="1" applyBorder="1"/>
    <xf numFmtId="0" fontId="42" fillId="0" borderId="56" xfId="0" applyFont="1" applyFill="1" applyBorder="1"/>
    <xf numFmtId="0" fontId="47" fillId="0" borderId="11" xfId="0" applyFont="1" applyFill="1" applyBorder="1"/>
    <xf numFmtId="166" fontId="92" fillId="0" borderId="59" xfId="0" applyNumberFormat="1" applyFont="1" applyFill="1" applyBorder="1" applyAlignment="1">
      <alignment horizontal="center" vertical="center"/>
    </xf>
    <xf numFmtId="0" fontId="43" fillId="0" borderId="17" xfId="0" applyFont="1" applyFill="1" applyBorder="1"/>
    <xf numFmtId="0" fontId="43" fillId="0" borderId="24" xfId="0" applyFont="1" applyFill="1" applyBorder="1"/>
    <xf numFmtId="167" fontId="43" fillId="0" borderId="18" xfId="0" applyNumberFormat="1" applyFont="1" applyFill="1" applyBorder="1" applyAlignment="1">
      <alignment horizontal="center"/>
    </xf>
    <xf numFmtId="167" fontId="43" fillId="0" borderId="29" xfId="0" applyNumberFormat="1" applyFont="1" applyFill="1" applyBorder="1" applyAlignment="1">
      <alignment horizontal="center"/>
    </xf>
    <xf numFmtId="167" fontId="43" fillId="0" borderId="58" xfId="0" applyNumberFormat="1" applyFont="1" applyFill="1" applyBorder="1" applyAlignment="1">
      <alignment horizontal="center"/>
    </xf>
    <xf numFmtId="167" fontId="43" fillId="0" borderId="76" xfId="0" applyNumberFormat="1" applyFont="1" applyFill="1" applyBorder="1" applyAlignment="1">
      <alignment horizontal="center"/>
    </xf>
    <xf numFmtId="0" fontId="58" fillId="0" borderId="56" xfId="0" applyFont="1" applyFill="1" applyBorder="1" applyAlignment="1">
      <alignment vertical="top" wrapText="1"/>
    </xf>
    <xf numFmtId="167" fontId="63" fillId="0" borderId="12" xfId="0" applyNumberFormat="1" applyFont="1" applyFill="1" applyBorder="1" applyAlignment="1">
      <alignment horizontal="center" wrapText="1"/>
    </xf>
    <xf numFmtId="167" fontId="43" fillId="0" borderId="13" xfId="0" applyNumberFormat="1" applyFont="1" applyFill="1" applyBorder="1" applyAlignment="1">
      <alignment horizontal="center"/>
    </xf>
    <xf numFmtId="167" fontId="43" fillId="0" borderId="12" xfId="0" applyNumberFormat="1" applyFont="1" applyFill="1" applyBorder="1" applyAlignment="1">
      <alignment horizontal="center"/>
    </xf>
    <xf numFmtId="167" fontId="63" fillId="0" borderId="56" xfId="0" applyNumberFormat="1" applyFont="1" applyFill="1" applyBorder="1" applyAlignment="1">
      <alignment horizontal="center" wrapText="1"/>
    </xf>
    <xf numFmtId="167" fontId="43" fillId="0" borderId="40" xfId="0" applyNumberFormat="1" applyFont="1" applyFill="1" applyBorder="1" applyAlignment="1">
      <alignment horizontal="center"/>
    </xf>
    <xf numFmtId="167" fontId="63" fillId="0" borderId="13" xfId="0" applyNumberFormat="1" applyFont="1" applyFill="1" applyBorder="1" applyAlignment="1">
      <alignment horizontal="center" wrapText="1"/>
    </xf>
    <xf numFmtId="167" fontId="43" fillId="0" borderId="56" xfId="0" applyNumberFormat="1" applyFont="1" applyFill="1" applyBorder="1" applyAlignment="1">
      <alignment horizontal="center"/>
    </xf>
    <xf numFmtId="0" fontId="58" fillId="0" borderId="28" xfId="0" applyFont="1" applyFill="1" applyBorder="1" applyAlignment="1">
      <alignment vertical="top" wrapText="1"/>
    </xf>
    <xf numFmtId="167" fontId="63" fillId="0" borderId="14" xfId="0" applyNumberFormat="1" applyFont="1" applyFill="1" applyBorder="1" applyAlignment="1">
      <alignment horizontal="center" wrapText="1"/>
    </xf>
    <xf numFmtId="167" fontId="43" fillId="0" borderId="16" xfId="0" applyNumberFormat="1" applyFont="1" applyFill="1" applyBorder="1" applyAlignment="1">
      <alignment horizontal="center"/>
    </xf>
    <xf numFmtId="167" fontId="43" fillId="0" borderId="14" xfId="0" applyNumberFormat="1" applyFont="1" applyFill="1" applyBorder="1" applyAlignment="1">
      <alignment horizontal="center"/>
    </xf>
    <xf numFmtId="167" fontId="63" fillId="0" borderId="28" xfId="0" applyNumberFormat="1" applyFont="1" applyFill="1" applyBorder="1" applyAlignment="1">
      <alignment horizontal="center" wrapText="1"/>
    </xf>
    <xf numFmtId="167" fontId="43" fillId="0" borderId="42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 wrapText="1"/>
    </xf>
    <xf numFmtId="167" fontId="43" fillId="0" borderId="28" xfId="0" applyNumberFormat="1" applyFont="1" applyFill="1" applyBorder="1" applyAlignment="1">
      <alignment horizontal="center"/>
    </xf>
    <xf numFmtId="167" fontId="63" fillId="0" borderId="14" xfId="0" applyNumberFormat="1" applyFont="1" applyFill="1" applyBorder="1" applyAlignment="1">
      <alignment horizontal="center" vertical="top" wrapText="1"/>
    </xf>
    <xf numFmtId="167" fontId="63" fillId="0" borderId="28" xfId="0" applyNumberFormat="1" applyFont="1" applyFill="1" applyBorder="1" applyAlignment="1">
      <alignment horizontal="center" vertical="top" wrapText="1"/>
    </xf>
    <xf numFmtId="167" fontId="63" fillId="0" borderId="16" xfId="0" applyNumberFormat="1" applyFont="1" applyFill="1" applyBorder="1" applyAlignment="1">
      <alignment horizontal="center" vertical="top" wrapText="1"/>
    </xf>
    <xf numFmtId="167" fontId="63" fillId="0" borderId="14" xfId="0" applyNumberFormat="1" applyFont="1" applyFill="1" applyBorder="1" applyAlignment="1">
      <alignment horizontal="center"/>
    </xf>
    <xf numFmtId="167" fontId="63" fillId="0" borderId="28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/>
    </xf>
    <xf numFmtId="0" fontId="47" fillId="0" borderId="65" xfId="0" applyFont="1" applyFill="1" applyBorder="1"/>
    <xf numFmtId="167" fontId="63" fillId="0" borderId="66" xfId="0" applyNumberFormat="1" applyFont="1" applyFill="1" applyBorder="1" applyAlignment="1">
      <alignment horizontal="center"/>
    </xf>
    <xf numFmtId="167" fontId="43" fillId="0" borderId="53" xfId="0" applyNumberFormat="1" applyFont="1" applyFill="1" applyBorder="1" applyAlignment="1">
      <alignment horizontal="center"/>
    </xf>
    <xf numFmtId="167" fontId="43" fillId="0" borderId="66" xfId="0" applyNumberFormat="1" applyFont="1" applyFill="1" applyBorder="1" applyAlignment="1">
      <alignment horizontal="center"/>
    </xf>
    <xf numFmtId="167" fontId="63" fillId="0" borderId="65" xfId="0" applyNumberFormat="1" applyFont="1" applyFill="1" applyBorder="1" applyAlignment="1">
      <alignment horizontal="center"/>
    </xf>
    <xf numFmtId="167" fontId="43" fillId="0" borderId="44" xfId="0" applyNumberFormat="1" applyFont="1" applyFill="1" applyBorder="1" applyAlignment="1">
      <alignment horizontal="center"/>
    </xf>
    <xf numFmtId="167" fontId="63" fillId="0" borderId="53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7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/>
    <xf numFmtId="2" fontId="65" fillId="0" borderId="0" xfId="0" applyNumberFormat="1" applyFont="1" applyFill="1" applyBorder="1" applyAlignment="1">
      <alignment horizontal="center"/>
    </xf>
    <xf numFmtId="0" fontId="63" fillId="0" borderId="0" xfId="0" applyNumberFormat="1" applyFont="1" applyFill="1" applyBorder="1" applyAlignment="1">
      <alignment horizontal="left" vertical="top" wrapText="1"/>
    </xf>
    <xf numFmtId="166" fontId="47" fillId="0" borderId="5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46" fillId="0" borderId="54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166" fontId="58" fillId="0" borderId="11" xfId="0" applyNumberFormat="1" applyFont="1" applyFill="1" applyBorder="1" applyAlignment="1">
      <alignment horizontal="center" vertical="center"/>
    </xf>
    <xf numFmtId="166" fontId="58" fillId="0" borderId="59" xfId="0" applyNumberFormat="1" applyFont="1" applyFill="1" applyBorder="1" applyAlignment="1">
      <alignment horizontal="center" vertical="center"/>
    </xf>
    <xf numFmtId="166" fontId="58" fillId="0" borderId="52" xfId="0" applyNumberFormat="1" applyFont="1" applyFill="1" applyBorder="1" applyAlignment="1">
      <alignment horizontal="center" vertical="center"/>
    </xf>
    <xf numFmtId="4" fontId="58" fillId="0" borderId="58" xfId="0" applyNumberFormat="1" applyFont="1" applyFill="1" applyBorder="1" applyAlignment="1">
      <alignment horizontal="center"/>
    </xf>
    <xf numFmtId="4" fontId="58" fillId="0" borderId="20" xfId="0" applyNumberFormat="1" applyFont="1" applyFill="1" applyBorder="1" applyAlignment="1">
      <alignment horizontal="center"/>
    </xf>
    <xf numFmtId="167" fontId="58" fillId="0" borderId="64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4" fontId="58" fillId="0" borderId="59" xfId="0" applyNumberFormat="1" applyFont="1" applyFill="1" applyBorder="1" applyAlignment="1">
      <alignment horizontal="center"/>
    </xf>
    <xf numFmtId="4" fontId="58" fillId="0" borderId="52" xfId="0" applyNumberFormat="1" applyFont="1" applyFill="1" applyBorder="1" applyAlignment="1">
      <alignment horizontal="center"/>
    </xf>
    <xf numFmtId="166" fontId="58" fillId="0" borderId="17" xfId="0" applyNumberFormat="1" applyFont="1" applyFill="1" applyBorder="1" applyAlignment="1">
      <alignment horizontal="center" vertical="center"/>
    </xf>
    <xf numFmtId="166" fontId="58" fillId="0" borderId="58" xfId="0" applyNumberFormat="1" applyFont="1" applyFill="1" applyBorder="1" applyAlignment="1">
      <alignment horizontal="center" vertical="center"/>
    </xf>
    <xf numFmtId="166" fontId="58" fillId="0" borderId="20" xfId="0" applyNumberFormat="1" applyFont="1" applyFill="1" applyBorder="1" applyAlignment="1">
      <alignment horizontal="center" vertical="center"/>
    </xf>
    <xf numFmtId="166" fontId="58" fillId="0" borderId="64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/>
    </xf>
    <xf numFmtId="166" fontId="58" fillId="0" borderId="73" xfId="0" applyNumberFormat="1" applyFont="1" applyFill="1" applyBorder="1" applyAlignment="1">
      <alignment horizontal="center"/>
    </xf>
    <xf numFmtId="166" fontId="58" fillId="0" borderId="64" xfId="0" applyNumberFormat="1" applyFont="1" applyFill="1" applyBorder="1" applyAlignment="1">
      <alignment horizontal="center" vertical="center"/>
    </xf>
    <xf numFmtId="166" fontId="58" fillId="0" borderId="73" xfId="0" applyNumberFormat="1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 wrapText="1"/>
    </xf>
    <xf numFmtId="167" fontId="58" fillId="0" borderId="43" xfId="0" applyNumberFormat="1" applyFont="1" applyFill="1" applyBorder="1" applyAlignment="1">
      <alignment horizontal="center"/>
    </xf>
    <xf numFmtId="166" fontId="58" fillId="0" borderId="43" xfId="0" applyNumberFormat="1" applyFont="1" applyFill="1" applyBorder="1" applyAlignment="1">
      <alignment horizontal="center"/>
    </xf>
    <xf numFmtId="166" fontId="58" fillId="0" borderId="43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left" wrapText="1"/>
    </xf>
    <xf numFmtId="2" fontId="63" fillId="0" borderId="1" xfId="120" applyNumberFormat="1" applyFont="1" applyFill="1" applyBorder="1" applyAlignment="1">
      <alignment horizontal="center" wrapText="1"/>
    </xf>
    <xf numFmtId="2" fontId="63" fillId="0" borderId="40" xfId="120" applyNumberFormat="1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left" wrapText="1"/>
    </xf>
    <xf numFmtId="2" fontId="63" fillId="0" borderId="14" xfId="120" applyNumberFormat="1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left" wrapText="1"/>
    </xf>
    <xf numFmtId="2" fontId="64" fillId="0" borderId="14" xfId="120" applyNumberFormat="1" applyFont="1" applyFill="1" applyBorder="1" applyAlignment="1">
      <alignment horizontal="center" wrapText="1"/>
    </xf>
    <xf numFmtId="166" fontId="118" fillId="0" borderId="54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166" fontId="47" fillId="0" borderId="5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166" fontId="47" fillId="0" borderId="2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0" fontId="58" fillId="0" borderId="5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/>
    </xf>
    <xf numFmtId="1" fontId="62" fillId="0" borderId="54" xfId="0" applyNumberFormat="1" applyFont="1" applyFill="1" applyBorder="1" applyAlignment="1">
      <alignment horizontal="center" vertical="center"/>
    </xf>
    <xf numFmtId="1" fontId="58" fillId="0" borderId="54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 wrapText="1"/>
    </xf>
    <xf numFmtId="0" fontId="58" fillId="0" borderId="54" xfId="0" applyNumberFormat="1" applyFont="1" applyFill="1" applyBorder="1" applyAlignment="1">
      <alignment horizontal="center" vertical="center" wrapText="1"/>
    </xf>
    <xf numFmtId="0" fontId="58" fillId="0" borderId="31" xfId="0" applyNumberFormat="1" applyFont="1" applyFill="1" applyBorder="1" applyAlignment="1">
      <alignment horizontal="center" vertical="center" wrapText="1"/>
    </xf>
    <xf numFmtId="2" fontId="58" fillId="0" borderId="31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7" fillId="0" borderId="16" xfId="0" applyNumberFormat="1" applyFont="1" applyFill="1" applyBorder="1" applyAlignment="1">
      <alignment horizontal="center" vertical="center" wrapText="1"/>
    </xf>
    <xf numFmtId="3" fontId="46" fillId="0" borderId="56" xfId="0" applyNumberFormat="1" applyFont="1" applyFill="1" applyBorder="1" applyAlignment="1">
      <alignment horizontal="center" vertical="center" wrapText="1"/>
    </xf>
    <xf numFmtId="3" fontId="93" fillId="0" borderId="14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14" fontId="42" fillId="0" borderId="59" xfId="0" applyNumberFormat="1" applyFont="1" applyFill="1" applyBorder="1" applyAlignment="1">
      <alignment vertical="center"/>
    </xf>
    <xf numFmtId="14" fontId="42" fillId="0" borderId="57" xfId="0" applyNumberFormat="1" applyFont="1" applyFill="1" applyBorder="1" applyAlignment="1">
      <alignment vertical="center"/>
    </xf>
    <xf numFmtId="14" fontId="42" fillId="0" borderId="12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3" fontId="47" fillId="0" borderId="58" xfId="0" applyNumberFormat="1" applyFont="1" applyFill="1" applyBorder="1" applyAlignment="1">
      <alignment horizontal="center" vertical="center"/>
    </xf>
    <xf numFmtId="3" fontId="47" fillId="0" borderId="18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vertical="center"/>
    </xf>
    <xf numFmtId="3" fontId="47" fillId="0" borderId="64" xfId="0" applyNumberFormat="1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 wrapText="1"/>
    </xf>
    <xf numFmtId="167" fontId="58" fillId="0" borderId="31" xfId="0" applyNumberFormat="1" applyFont="1" applyFill="1" applyBorder="1" applyAlignment="1">
      <alignment horizontal="center" vertical="center"/>
    </xf>
    <xf numFmtId="166" fontId="118" fillId="0" borderId="31" xfId="0" applyNumberFormat="1" applyFont="1" applyFill="1" applyBorder="1" applyAlignment="1">
      <alignment horizontal="center" vertical="center"/>
    </xf>
    <xf numFmtId="49" fontId="60" fillId="0" borderId="66" xfId="0" applyNumberFormat="1" applyFont="1" applyFill="1" applyBorder="1" applyAlignment="1">
      <alignment horizontal="center" vertical="center"/>
    </xf>
    <xf numFmtId="0" fontId="60" fillId="0" borderId="66" xfId="0" applyNumberFormat="1" applyFont="1" applyFill="1" applyBorder="1" applyAlignment="1">
      <alignment horizontal="center" vertical="center"/>
    </xf>
    <xf numFmtId="3" fontId="60" fillId="0" borderId="53" xfId="0" applyNumberFormat="1" applyFont="1" applyFill="1" applyBorder="1" applyAlignment="1">
      <alignment horizontal="center" vertical="center" wrapText="1"/>
    </xf>
    <xf numFmtId="3" fontId="60" fillId="0" borderId="66" xfId="0" applyNumberFormat="1" applyFont="1" applyFill="1" applyBorder="1" applyAlignment="1">
      <alignment horizontal="center" vertical="center" wrapText="1"/>
    </xf>
    <xf numFmtId="3" fontId="60" fillId="0" borderId="65" xfId="0" applyNumberFormat="1" applyFont="1" applyFill="1" applyBorder="1" applyAlignment="1">
      <alignment horizontal="center" vertical="center" wrapText="1"/>
    </xf>
    <xf numFmtId="166" fontId="60" fillId="0" borderId="66" xfId="0" applyNumberFormat="1" applyFont="1" applyFill="1" applyBorder="1" applyAlignment="1">
      <alignment horizontal="center" vertical="center" wrapText="1"/>
    </xf>
    <xf numFmtId="167" fontId="153" fillId="0" borderId="0" xfId="0" applyNumberFormat="1" applyFont="1" applyFill="1"/>
    <xf numFmtId="1" fontId="79" fillId="0" borderId="0" xfId="0" applyNumberFormat="1" applyFont="1" applyFill="1"/>
    <xf numFmtId="167" fontId="79" fillId="0" borderId="0" xfId="0" applyNumberFormat="1" applyFont="1" applyFill="1"/>
    <xf numFmtId="3" fontId="60" fillId="2" borderId="0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 wrapText="1"/>
    </xf>
    <xf numFmtId="3" fontId="47" fillId="0" borderId="23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166" fontId="47" fillId="0" borderId="23" xfId="0" applyNumberFormat="1" applyFont="1" applyFill="1" applyBorder="1" applyAlignment="1">
      <alignment horizontal="center" vertical="center" wrapText="1"/>
    </xf>
    <xf numFmtId="49" fontId="47" fillId="0" borderId="58" xfId="0" applyNumberFormat="1" applyFont="1" applyFill="1" applyBorder="1" applyAlignment="1">
      <alignment horizontal="center" vertical="center"/>
    </xf>
    <xf numFmtId="0" fontId="47" fillId="0" borderId="58" xfId="0" applyNumberFormat="1" applyFont="1" applyFill="1" applyBorder="1" applyAlignment="1">
      <alignment horizontal="center" vertical="center"/>
    </xf>
    <xf numFmtId="3" fontId="47" fillId="0" borderId="58" xfId="0" applyNumberFormat="1" applyFont="1" applyFill="1" applyBorder="1" applyAlignment="1">
      <alignment horizontal="center" vertical="center" wrapText="1"/>
    </xf>
    <xf numFmtId="166" fontId="47" fillId="0" borderId="58" xfId="0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top" wrapText="1"/>
    </xf>
    <xf numFmtId="0" fontId="62" fillId="0" borderId="65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top" wrapText="1"/>
    </xf>
    <xf numFmtId="3" fontId="47" fillId="0" borderId="54" xfId="0" applyNumberFormat="1" applyFont="1" applyFill="1" applyBorder="1" applyAlignment="1">
      <alignment horizontal="center"/>
    </xf>
    <xf numFmtId="3" fontId="47" fillId="0" borderId="51" xfId="0" applyNumberFormat="1" applyFont="1" applyFill="1" applyBorder="1" applyAlignment="1">
      <alignment horizontal="center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3" fontId="56" fillId="0" borderId="54" xfId="0" applyNumberFormat="1" applyFont="1" applyFill="1" applyBorder="1" applyAlignment="1">
      <alignment horizontal="center" vertical="center"/>
    </xf>
    <xf numFmtId="3" fontId="56" fillId="0" borderId="5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119" fillId="0" borderId="2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3" fontId="47" fillId="0" borderId="10" xfId="0" applyNumberFormat="1" applyFont="1" applyFill="1" applyBorder="1" applyAlignment="1">
      <alignment horizontal="center"/>
    </xf>
    <xf numFmtId="3" fontId="47" fillId="0" borderId="37" xfId="0" applyNumberFormat="1" applyFont="1" applyFill="1" applyBorder="1" applyAlignment="1">
      <alignment horizontal="center"/>
    </xf>
    <xf numFmtId="3" fontId="47" fillId="0" borderId="9" xfId="0" applyNumberFormat="1" applyFont="1" applyFill="1" applyBorder="1" applyAlignment="1">
      <alignment horizontal="center"/>
    </xf>
    <xf numFmtId="3" fontId="47" fillId="0" borderId="39" xfId="0" applyNumberFormat="1" applyFont="1" applyFill="1" applyBorder="1" applyAlignment="1">
      <alignment horizontal="center"/>
    </xf>
    <xf numFmtId="166" fontId="47" fillId="0" borderId="5" xfId="0" applyNumberFormat="1" applyFont="1" applyFill="1" applyBorder="1" applyAlignment="1">
      <alignment horizontal="center" vertical="center"/>
    </xf>
    <xf numFmtId="166" fontId="47" fillId="0" borderId="37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/>
    </xf>
    <xf numFmtId="3" fontId="47" fillId="0" borderId="5" xfId="0" applyNumberFormat="1" applyFont="1" applyFill="1" applyBorder="1" applyAlignment="1">
      <alignment horizontal="center"/>
    </xf>
    <xf numFmtId="3" fontId="13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2" fontId="120" fillId="0" borderId="54" xfId="0" applyNumberFormat="1" applyFont="1" applyFill="1" applyBorder="1" applyAlignment="1">
      <alignment horizontal="center" vertical="center"/>
    </xf>
    <xf numFmtId="2" fontId="120" fillId="0" borderId="51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46" fillId="0" borderId="3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49" fontId="46" fillId="0" borderId="5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66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6" fillId="0" borderId="57" xfId="0" applyNumberFormat="1" applyFont="1" applyFill="1" applyBorder="1" applyAlignment="1">
      <alignment horizontal="center" vertical="center" wrapText="1"/>
    </xf>
    <xf numFmtId="2" fontId="46" fillId="0" borderId="43" xfId="0" applyNumberFormat="1" applyFont="1" applyFill="1" applyBorder="1" applyAlignment="1">
      <alignment horizontal="center" vertical="center" wrapText="1"/>
    </xf>
    <xf numFmtId="2" fontId="46" fillId="0" borderId="67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/>
    </xf>
    <xf numFmtId="0" fontId="47" fillId="0" borderId="42" xfId="0" applyFont="1" applyFill="1" applyBorder="1" applyAlignment="1">
      <alignment horizontal="left" vertical="center"/>
    </xf>
    <xf numFmtId="0" fontId="46" fillId="0" borderId="5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47" fillId="0" borderId="35" xfId="0" applyFont="1" applyFill="1" applyBorder="1" applyAlignment="1">
      <alignment horizontal="left" vertical="center"/>
    </xf>
    <xf numFmtId="0" fontId="47" fillId="0" borderId="48" xfId="0" applyFont="1" applyFill="1" applyBorder="1" applyAlignment="1">
      <alignment horizontal="left" vertical="center"/>
    </xf>
    <xf numFmtId="0" fontId="93" fillId="0" borderId="15" xfId="0" applyFont="1" applyFill="1" applyBorder="1" applyAlignment="1">
      <alignment horizontal="justify" vertical="center" wrapText="1"/>
    </xf>
    <xf numFmtId="0" fontId="47" fillId="0" borderId="58" xfId="0" applyFont="1" applyFill="1" applyBorder="1" applyAlignment="1">
      <alignment horizontal="left" vertical="center"/>
    </xf>
    <xf numFmtId="0" fontId="60" fillId="0" borderId="65" xfId="0" applyFont="1" applyFill="1" applyBorder="1" applyAlignment="1">
      <alignment horizontal="left" vertical="center"/>
    </xf>
    <xf numFmtId="0" fontId="60" fillId="0" borderId="44" xfId="0" applyFont="1" applyFill="1" applyBorder="1" applyAlignment="1">
      <alignment horizontal="left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2" fontId="56" fillId="0" borderId="54" xfId="0" applyNumberFormat="1" applyFont="1" applyFill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5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42" xfId="0" applyFont="1" applyFill="1" applyBorder="1" applyAlignment="1">
      <alignment horizontal="left" vertical="center" wrapText="1"/>
    </xf>
    <xf numFmtId="0" fontId="60" fillId="0" borderId="28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42" xfId="0" applyFont="1" applyFill="1" applyBorder="1" applyAlignment="1">
      <alignment horizontal="left" vertical="center" wrapText="1"/>
    </xf>
    <xf numFmtId="49" fontId="60" fillId="0" borderId="28" xfId="0" applyNumberFormat="1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left" vertical="center" wrapText="1"/>
    </xf>
    <xf numFmtId="49" fontId="60" fillId="0" borderId="42" xfId="0" applyNumberFormat="1" applyFont="1" applyFill="1" applyBorder="1" applyAlignment="1">
      <alignment horizontal="left" vertical="center" wrapText="1"/>
    </xf>
    <xf numFmtId="0" fontId="57" fillId="0" borderId="65" xfId="0" applyFont="1" applyFill="1" applyBorder="1" applyAlignment="1">
      <alignment horizontal="left" vertical="center" wrapText="1"/>
    </xf>
    <xf numFmtId="0" fontId="57" fillId="0" borderId="53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6" fillId="2" borderId="34" xfId="0" applyFont="1" applyFill="1" applyBorder="1" applyAlignment="1">
      <alignment horizontal="left" vertical="center" wrapText="1"/>
    </xf>
    <xf numFmtId="0" fontId="56" fillId="2" borderId="33" xfId="0" applyFont="1" applyFill="1" applyBorder="1" applyAlignment="1">
      <alignment horizontal="left" vertical="center" wrapText="1"/>
    </xf>
    <xf numFmtId="0" fontId="56" fillId="2" borderId="19" xfId="0" applyFont="1" applyFill="1" applyBorder="1" applyAlignment="1">
      <alignment horizontal="left" vertical="center" wrapText="1"/>
    </xf>
    <xf numFmtId="0" fontId="56" fillId="2" borderId="18" xfId="0" applyFont="1" applyFill="1" applyBorder="1" applyAlignment="1">
      <alignment horizontal="left" vertical="center" wrapText="1"/>
    </xf>
    <xf numFmtId="0" fontId="89" fillId="2" borderId="68" xfId="0" applyFont="1" applyFill="1" applyBorder="1" applyAlignment="1">
      <alignment horizontal="left" vertical="center" wrapText="1"/>
    </xf>
    <xf numFmtId="0" fontId="89" fillId="2" borderId="67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66" xfId="0" applyNumberFormat="1" applyFont="1" applyFill="1" applyBorder="1" applyAlignment="1">
      <alignment horizontal="center" vertical="center"/>
    </xf>
    <xf numFmtId="2" fontId="56" fillId="0" borderId="70" xfId="0" applyNumberFormat="1" applyFont="1" applyFill="1" applyBorder="1" applyAlignment="1">
      <alignment horizontal="center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wrapText="1"/>
    </xf>
    <xf numFmtId="0" fontId="57" fillId="0" borderId="28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57" fillId="0" borderId="42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vertical="center" wrapText="1"/>
    </xf>
    <xf numFmtId="0" fontId="56" fillId="2" borderId="65" xfId="0" applyFont="1" applyFill="1" applyBorder="1" applyAlignment="1">
      <alignment vertical="center" wrapText="1"/>
    </xf>
    <xf numFmtId="0" fontId="56" fillId="2" borderId="53" xfId="0" applyFont="1" applyFill="1" applyBorder="1" applyAlignment="1">
      <alignment vertical="center" wrapText="1"/>
    </xf>
    <xf numFmtId="0" fontId="56" fillId="2" borderId="4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130" fillId="0" borderId="0" xfId="0" applyFont="1" applyFill="1" applyBorder="1" applyAlignment="1">
      <alignment horizontal="left" vertical="center"/>
    </xf>
    <xf numFmtId="0" fontId="129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wrapText="1"/>
    </xf>
    <xf numFmtId="2" fontId="46" fillId="0" borderId="54" xfId="0" applyNumberFormat="1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vertical="center"/>
    </xf>
    <xf numFmtId="0" fontId="119" fillId="0" borderId="51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center" vertical="justify"/>
    </xf>
    <xf numFmtId="0" fontId="73" fillId="0" borderId="33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63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57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 vertical="top" wrapText="1"/>
    </xf>
    <xf numFmtId="0" fontId="122" fillId="0" borderId="72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69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wrapText="1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left" vertical="top" wrapText="1"/>
    </xf>
    <xf numFmtId="2" fontId="46" fillId="0" borderId="49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46" fillId="0" borderId="37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78" fillId="0" borderId="51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2" fontId="58" fillId="0" borderId="54" xfId="0" applyNumberFormat="1" applyFont="1" applyFill="1" applyBorder="1" applyAlignment="1">
      <alignment horizontal="center" vertical="center" wrapText="1"/>
    </xf>
    <xf numFmtId="2" fontId="58" fillId="0" borderId="49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49" fontId="58" fillId="0" borderId="63" xfId="0" applyNumberFormat="1" applyFont="1" applyFill="1" applyBorder="1" applyAlignment="1">
      <alignment horizontal="center" vertical="center" wrapText="1"/>
    </xf>
    <xf numFmtId="49" fontId="58" fillId="0" borderId="27" xfId="0" applyNumberFormat="1" applyFont="1" applyFill="1" applyBorder="1" applyAlignment="1">
      <alignment horizontal="center" vertical="center" wrapText="1"/>
    </xf>
    <xf numFmtId="167" fontId="58" fillId="0" borderId="5" xfId="0" applyNumberFormat="1" applyFont="1" applyFill="1" applyBorder="1" applyAlignment="1">
      <alignment horizontal="center" vertical="center" wrapText="1"/>
    </xf>
    <xf numFmtId="167" fontId="58" fillId="0" borderId="10" xfId="0" applyNumberFormat="1" applyFont="1" applyFill="1" applyBorder="1" applyAlignment="1">
      <alignment horizontal="center" vertical="center" wrapText="1"/>
    </xf>
    <xf numFmtId="167" fontId="58" fillId="0" borderId="37" xfId="0" applyNumberFormat="1" applyFont="1" applyFill="1" applyBorder="1" applyAlignment="1">
      <alignment horizontal="center" vertical="center" wrapText="1"/>
    </xf>
    <xf numFmtId="167" fontId="58" fillId="0" borderId="4" xfId="0" applyNumberFormat="1" applyFont="1" applyFill="1" applyBorder="1" applyAlignment="1">
      <alignment horizontal="center" vertical="center" wrapText="1"/>
    </xf>
    <xf numFmtId="167" fontId="58" fillId="0" borderId="0" xfId="0" applyNumberFormat="1" applyFont="1" applyFill="1" applyBorder="1" applyAlignment="1">
      <alignment horizontal="center" vertical="center" wrapText="1"/>
    </xf>
    <xf numFmtId="167" fontId="58" fillId="0" borderId="38" xfId="0" applyNumberFormat="1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167" fontId="58" fillId="0" borderId="75" xfId="1" applyNumberFormat="1" applyFont="1" applyFill="1" applyBorder="1" applyAlignment="1">
      <alignment horizontal="center" vertical="center"/>
    </xf>
    <xf numFmtId="167" fontId="58" fillId="0" borderId="7" xfId="1" applyNumberFormat="1" applyFont="1" applyFill="1" applyBorder="1" applyAlignment="1">
      <alignment horizontal="center" vertical="center"/>
    </xf>
    <xf numFmtId="167" fontId="58" fillId="0" borderId="76" xfId="1" applyNumberFormat="1" applyFont="1" applyFill="1" applyBorder="1" applyAlignment="1">
      <alignment horizontal="center" vertical="center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30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39" xfId="0" applyNumberFormat="1" applyFont="1" applyFill="1" applyBorder="1" applyAlignment="1">
      <alignment horizontal="center" vertical="center" wrapText="1"/>
    </xf>
    <xf numFmtId="167" fontId="58" fillId="0" borderId="75" xfId="0" applyNumberFormat="1" applyFont="1" applyFill="1" applyBorder="1" applyAlignment="1">
      <alignment horizontal="center" vertical="center"/>
    </xf>
    <xf numFmtId="167" fontId="58" fillId="0" borderId="7" xfId="0" applyNumberFormat="1" applyFont="1" applyFill="1" applyBorder="1" applyAlignment="1">
      <alignment horizontal="center" vertical="center"/>
    </xf>
    <xf numFmtId="167" fontId="58" fillId="0" borderId="76" xfId="0" applyNumberFormat="1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37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top" wrapText="1"/>
    </xf>
    <xf numFmtId="1" fontId="62" fillId="0" borderId="87" xfId="0" applyNumberFormat="1" applyFont="1" applyFill="1" applyBorder="1" applyAlignment="1">
      <alignment horizontal="center" vertical="center"/>
    </xf>
    <xf numFmtId="1" fontId="62" fillId="0" borderId="6" xfId="0" applyNumberFormat="1" applyFont="1" applyFill="1" applyBorder="1" applyAlignment="1">
      <alignment horizontal="center" vertical="center"/>
    </xf>
    <xf numFmtId="1" fontId="62" fillId="0" borderId="74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167" fontId="58" fillId="0" borderId="30" xfId="0" applyNumberFormat="1" applyFont="1" applyFill="1" applyBorder="1" applyAlignment="1">
      <alignment horizontal="center" vertical="center" wrapText="1"/>
    </xf>
    <xf numFmtId="167" fontId="58" fillId="0" borderId="9" xfId="0" applyNumberFormat="1" applyFont="1" applyFill="1" applyBorder="1" applyAlignment="1">
      <alignment horizontal="center" vertical="center" wrapText="1"/>
    </xf>
    <xf numFmtId="167" fontId="58" fillId="0" borderId="39" xfId="0" applyNumberFormat="1" applyFont="1" applyFill="1" applyBorder="1" applyAlignment="1">
      <alignment horizontal="center" vertical="center" wrapText="1"/>
    </xf>
    <xf numFmtId="167" fontId="58" fillId="0" borderId="87" xfId="0" applyNumberFormat="1" applyFont="1" applyFill="1" applyBorder="1" applyAlignment="1">
      <alignment horizontal="center" vertical="center"/>
    </xf>
    <xf numFmtId="167" fontId="58" fillId="0" borderId="6" xfId="0" applyNumberFormat="1" applyFont="1" applyFill="1" applyBorder="1" applyAlignment="1">
      <alignment horizontal="center" vertical="center"/>
    </xf>
    <xf numFmtId="167" fontId="58" fillId="0" borderId="74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168" fontId="62" fillId="0" borderId="5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 wrapText="1"/>
    </xf>
    <xf numFmtId="168" fontId="62" fillId="0" borderId="37" xfId="0" applyNumberFormat="1" applyFont="1" applyFill="1" applyBorder="1" applyAlignment="1">
      <alignment horizontal="center" vertical="center" wrapText="1"/>
    </xf>
    <xf numFmtId="168" fontId="62" fillId="0" borderId="4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168" fontId="62" fillId="0" borderId="38" xfId="0" applyNumberFormat="1" applyFont="1" applyFill="1" applyBorder="1" applyAlignment="1">
      <alignment horizontal="center" vertical="center" wrapText="1"/>
    </xf>
    <xf numFmtId="168" fontId="62" fillId="0" borderId="30" xfId="0" applyNumberFormat="1" applyFont="1" applyFill="1" applyBorder="1" applyAlignment="1">
      <alignment horizontal="center" vertical="center" wrapText="1"/>
    </xf>
    <xf numFmtId="168" fontId="62" fillId="0" borderId="9" xfId="0" applyNumberFormat="1" applyFont="1" applyFill="1" applyBorder="1" applyAlignment="1">
      <alignment horizontal="center" vertical="center" wrapText="1"/>
    </xf>
    <xf numFmtId="168" fontId="62" fillId="0" borderId="39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top" wrapText="1"/>
    </xf>
    <xf numFmtId="167" fontId="58" fillId="0" borderId="37" xfId="1" applyNumberFormat="1" applyFont="1" applyFill="1" applyBorder="1" applyAlignment="1">
      <alignment horizontal="center" vertical="center"/>
    </xf>
    <xf numFmtId="167" fontId="58" fillId="0" borderId="38" xfId="1" applyNumberFormat="1" applyFont="1" applyFill="1" applyBorder="1" applyAlignment="1">
      <alignment horizontal="center" vertical="center"/>
    </xf>
    <xf numFmtId="167" fontId="58" fillId="0" borderId="39" xfId="1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167" fontId="58" fillId="0" borderId="37" xfId="0" applyNumberFormat="1" applyFont="1" applyFill="1" applyBorder="1" applyAlignment="1">
      <alignment horizontal="center" vertical="center"/>
    </xf>
    <xf numFmtId="167" fontId="58" fillId="0" borderId="38" xfId="0" applyNumberFormat="1" applyFont="1" applyFill="1" applyBorder="1" applyAlignment="1">
      <alignment horizontal="center" vertical="center"/>
    </xf>
    <xf numFmtId="167" fontId="58" fillId="0" borderId="39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1" fontId="62" fillId="0" borderId="59" xfId="0" applyNumberFormat="1" applyFont="1" applyFill="1" applyBorder="1" applyAlignment="1">
      <alignment horizontal="center" vertical="center"/>
    </xf>
    <xf numFmtId="1" fontId="62" fillId="0" borderId="58" xfId="0" applyNumberFormat="1" applyFont="1" applyFill="1" applyBorder="1" applyAlignment="1">
      <alignment horizontal="center" vertical="center"/>
    </xf>
    <xf numFmtId="1" fontId="62" fillId="0" borderId="64" xfId="0" applyNumberFormat="1" applyFont="1" applyFill="1" applyBorder="1" applyAlignment="1">
      <alignment horizontal="center" vertical="center"/>
    </xf>
    <xf numFmtId="1" fontId="62" fillId="0" borderId="60" xfId="0" applyNumberFormat="1" applyFont="1" applyFill="1" applyBorder="1" applyAlignment="1">
      <alignment horizontal="center" vertical="center"/>
    </xf>
    <xf numFmtId="1" fontId="62" fillId="0" borderId="19" xfId="0" applyNumberFormat="1" applyFont="1" applyFill="1" applyBorder="1" applyAlignment="1">
      <alignment horizontal="center" vertical="center"/>
    </xf>
    <xf numFmtId="1" fontId="62" fillId="0" borderId="68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1" fontId="62" fillId="0" borderId="75" xfId="0" applyNumberFormat="1" applyFont="1" applyFill="1" applyBorder="1" applyAlignment="1">
      <alignment horizontal="center" vertical="center"/>
    </xf>
    <xf numFmtId="1" fontId="62" fillId="0" borderId="7" xfId="0" applyNumberFormat="1" applyFont="1" applyFill="1" applyBorder="1" applyAlignment="1">
      <alignment horizontal="center" vertical="center"/>
    </xf>
    <xf numFmtId="1" fontId="62" fillId="0" borderId="76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1" fontId="62" fillId="0" borderId="9" xfId="0" applyNumberFormat="1" applyFont="1" applyFill="1" applyBorder="1" applyAlignment="1">
      <alignment horizontal="center" vertical="center"/>
    </xf>
    <xf numFmtId="170" fontId="58" fillId="0" borderId="5" xfId="1" applyNumberFormat="1" applyFont="1" applyFill="1" applyBorder="1" applyAlignment="1">
      <alignment horizontal="center" vertical="center"/>
    </xf>
    <xf numFmtId="170" fontId="58" fillId="0" borderId="10" xfId="1" applyNumberFormat="1" applyFont="1" applyFill="1" applyBorder="1" applyAlignment="1">
      <alignment horizontal="center" vertical="center"/>
    </xf>
    <xf numFmtId="170" fontId="58" fillId="0" borderId="37" xfId="1" applyNumberFormat="1" applyFont="1" applyFill="1" applyBorder="1" applyAlignment="1">
      <alignment horizontal="center" vertical="center"/>
    </xf>
    <xf numFmtId="170" fontId="58" fillId="0" borderId="4" xfId="1" applyNumberFormat="1" applyFont="1" applyFill="1" applyBorder="1" applyAlignment="1">
      <alignment horizontal="center" vertical="center"/>
    </xf>
    <xf numFmtId="170" fontId="58" fillId="0" borderId="0" xfId="1" applyNumberFormat="1" applyFont="1" applyFill="1" applyBorder="1" applyAlignment="1">
      <alignment horizontal="center" vertical="center"/>
    </xf>
    <xf numFmtId="170" fontId="58" fillId="0" borderId="38" xfId="1" applyNumberFormat="1" applyFont="1" applyFill="1" applyBorder="1" applyAlignment="1">
      <alignment horizontal="center" vertical="center"/>
    </xf>
    <xf numFmtId="170" fontId="58" fillId="0" borderId="30" xfId="1" applyNumberFormat="1" applyFont="1" applyFill="1" applyBorder="1" applyAlignment="1">
      <alignment horizontal="center" vertical="center"/>
    </xf>
    <xf numFmtId="170" fontId="58" fillId="0" borderId="9" xfId="1" applyNumberFormat="1" applyFont="1" applyFill="1" applyBorder="1" applyAlignment="1">
      <alignment horizontal="center" vertical="center"/>
    </xf>
    <xf numFmtId="170" fontId="58" fillId="0" borderId="39" xfId="1" applyNumberFormat="1" applyFont="1" applyFill="1" applyBorder="1" applyAlignment="1">
      <alignment horizontal="center" vertical="center"/>
    </xf>
    <xf numFmtId="1" fontId="62" fillId="0" borderId="88" xfId="0" applyNumberFormat="1" applyFont="1" applyFill="1" applyBorder="1" applyAlignment="1">
      <alignment horizontal="center" vertical="center"/>
    </xf>
    <xf numFmtId="1" fontId="62" fillId="0" borderId="8" xfId="0" applyNumberFormat="1" applyFont="1" applyFill="1" applyBorder="1" applyAlignment="1">
      <alignment horizontal="center" vertical="center"/>
    </xf>
    <xf numFmtId="1" fontId="62" fillId="0" borderId="55" xfId="0" applyNumberFormat="1" applyFont="1" applyFill="1" applyBorder="1" applyAlignment="1">
      <alignment horizontal="center" vertical="center"/>
    </xf>
    <xf numFmtId="0" fontId="63" fillId="0" borderId="0" xfId="19" applyFont="1" applyFill="1" applyBorder="1" applyAlignment="1">
      <alignment horizontal="left" vertical="center" wrapText="1"/>
    </xf>
    <xf numFmtId="0" fontId="62" fillId="35" borderId="54" xfId="19" applyFont="1" applyFill="1" applyBorder="1" applyAlignment="1">
      <alignment horizontal="center" vertical="center"/>
    </xf>
    <xf numFmtId="0" fontId="62" fillId="35" borderId="49" xfId="19" applyFont="1" applyFill="1" applyBorder="1" applyAlignment="1">
      <alignment horizontal="center" vertical="center"/>
    </xf>
    <xf numFmtId="0" fontId="62" fillId="35" borderId="51" xfId="19" applyFont="1" applyFill="1" applyBorder="1" applyAlignment="1">
      <alignment horizontal="center" vertical="center"/>
    </xf>
    <xf numFmtId="0" fontId="78" fillId="0" borderId="0" xfId="19" applyFont="1" applyFill="1" applyBorder="1" applyAlignment="1">
      <alignment horizontal="center" vertical="center"/>
    </xf>
    <xf numFmtId="0" fontId="63" fillId="0" borderId="0" xfId="19" applyFont="1" applyFill="1" applyBorder="1" applyAlignment="1">
      <alignment horizontal="right"/>
    </xf>
    <xf numFmtId="0" fontId="62" fillId="0" borderId="1" xfId="19" applyFont="1" applyFill="1" applyBorder="1" applyAlignment="1">
      <alignment horizontal="center" vertical="center"/>
    </xf>
    <xf numFmtId="0" fontId="62" fillId="0" borderId="30" xfId="19" applyFont="1" applyFill="1" applyBorder="1" applyAlignment="1">
      <alignment horizontal="center" vertical="center"/>
    </xf>
    <xf numFmtId="0" fontId="62" fillId="0" borderId="54" xfId="19" applyFont="1" applyFill="1" applyBorder="1" applyAlignment="1">
      <alignment horizontal="center" vertical="center"/>
    </xf>
    <xf numFmtId="0" fontId="62" fillId="0" borderId="49" xfId="19" applyFont="1" applyFill="1" applyBorder="1" applyAlignment="1">
      <alignment horizontal="center" vertical="center"/>
    </xf>
    <xf numFmtId="0" fontId="62" fillId="0" borderId="51" xfId="19" applyFont="1" applyFill="1" applyBorder="1" applyAlignment="1">
      <alignment horizontal="center" vertical="center"/>
    </xf>
    <xf numFmtId="0" fontId="63" fillId="0" borderId="0" xfId="19" applyFont="1" applyFill="1" applyAlignment="1">
      <alignment horizontal="left" vertical="center" wrapText="1"/>
    </xf>
    <xf numFmtId="0" fontId="58" fillId="0" borderId="0" xfId="19" applyFont="1" applyFill="1" applyBorder="1" applyAlignment="1">
      <alignment horizontal="left" vertical="center" wrapText="1"/>
    </xf>
  </cellXfs>
  <cellStyles count="53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7375B"/>
      <color rgb="FFF6FEC6"/>
      <color rgb="FFF7A209"/>
      <color rgb="FFB05408"/>
      <color rgb="FFC45C97"/>
      <color rgb="FFD284B1"/>
      <color rgb="FF8B3180"/>
      <color rgb="FFCB8507"/>
      <color rgb="FF3C908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0925209207823142E-3"/>
                  <c:y val="-5.996833442005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76447604172907E-2"/>
                  <c:y val="-8.882067887193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174735224202973E-2"/>
                  <c:y val="-4.059698158699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диаграмма!$BE$28:$BI$28</c:f>
              <c:numCache>
                <c:formatCode>#,##0</c:formatCode>
                <c:ptCount val="5"/>
                <c:pt idx="0">
                  <c:v>3177</c:v>
                </c:pt>
                <c:pt idx="1">
                  <c:v>3024</c:v>
                </c:pt>
                <c:pt idx="2">
                  <c:v>3603</c:v>
                </c:pt>
                <c:pt idx="3">
                  <c:v>3802</c:v>
                </c:pt>
                <c:pt idx="4">
                  <c:v>3160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58064166318898E-2"/>
                  <c:y val="-5.3411645969618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7333415800558E-2"/>
                  <c:y val="9.7586813453929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07271482590316E-2"/>
                  <c:y val="3.423532880138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28515375025859E-2"/>
                  <c:y val="-3.032912876635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диаграмма!$BE$29:$BI$29</c:f>
              <c:numCache>
                <c:formatCode>#,##0</c:formatCode>
                <c:ptCount val="5"/>
                <c:pt idx="0">
                  <c:v>3187</c:v>
                </c:pt>
                <c:pt idx="1">
                  <c:v>3451</c:v>
                </c:pt>
                <c:pt idx="2">
                  <c:v>3798</c:v>
                </c:pt>
                <c:pt idx="3">
                  <c:v>3021</c:v>
                </c:pt>
                <c:pt idx="4">
                  <c:v>3412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83248"/>
        <c:axId val="220283808"/>
      </c:lineChart>
      <c:catAx>
        <c:axId val="2202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20283808"/>
        <c:crosses val="autoZero"/>
        <c:auto val="1"/>
        <c:lblAlgn val="ctr"/>
        <c:lblOffset val="100"/>
        <c:noMultiLvlLbl val="0"/>
      </c:catAx>
      <c:valAx>
        <c:axId val="22028380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0283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79971331308856E-2"/>
                  <c:y val="3.041459543584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496516984664E-2"/>
                  <c:y val="4.0491538955244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47354411032307E-2"/>
                  <c:y val="3.8658505658959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052941833107213E-2"/>
                  <c:y val="3.5235641270487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515952"/>
        <c:axId val="224516512"/>
      </c:lineChart>
      <c:catAx>
        <c:axId val="22451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16512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15952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519872"/>
        <c:axId val="224870432"/>
        <c:axId val="0"/>
      </c:bar3DChart>
      <c:catAx>
        <c:axId val="2245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8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87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519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901648923158402E-2"/>
                  <c:y val="-4.4550177189424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873792"/>
        <c:axId val="224874352"/>
      </c:lineChart>
      <c:catAx>
        <c:axId val="2248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87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87435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87379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840391982237983E-2"/>
                  <c:y val="-3.8603333087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4495047581947E-2"/>
                  <c:y val="-4.0913915091177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10598732273062E-2"/>
                  <c:y val="2.547489916386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26672"/>
        <c:axId val="225227232"/>
      </c:lineChart>
      <c:catAx>
        <c:axId val="22522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2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7232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22667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639603976823388E-3"/>
                  <c:y val="5.2810700032358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29789968073571E-3"/>
                  <c:y val="-1.7713443353827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431279472082705E-3"/>
                  <c:y val="1.940847804983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76345673631106E-2"/>
                  <c:y val="4.9832236723834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231152"/>
        <c:axId val="225231712"/>
      </c:lineChart>
      <c:catAx>
        <c:axId val="22523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23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3171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23115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21606305981124E-2"/>
                  <c:y val="-5.893072000053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10008507612086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440784"/>
        <c:axId val="225441344"/>
      </c:lineChart>
      <c:catAx>
        <c:axId val="22544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4134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407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444704"/>
        <c:axId val="225445264"/>
        <c:axId val="0"/>
      </c:bar3DChart>
      <c:catAx>
        <c:axId val="2254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44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4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44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184560"/>
        <c:axId val="224185120"/>
        <c:axId val="0"/>
      </c:bar3DChart>
      <c:catAx>
        <c:axId val="22418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18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18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01.08.201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8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- 22,7%
(2017 г. - 21,9%)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- 32,2%
(2017 г. - 31,6%)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- 25,2%</a:t>
                    </a:r>
                  </a:p>
                  <a:p>
                    <a:pPr>
                      <a:defRPr/>
                    </a:pPr>
                    <a:r>
                      <a:rPr lang="ru-RU"/>
                      <a:t>(2017 г. - 28,4%)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- 15,7%
(2017 г. - 17,1%)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- 4,2%
(2017 г. - 1,0%)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22.7</c:v>
                </c:pt>
                <c:pt idx="1">
                  <c:v>32.200000000000003</c:v>
                </c:pt>
                <c:pt idx="2">
                  <c:v>25.2</c:v>
                </c:pt>
                <c:pt idx="3">
                  <c:v>15.7</c:v>
                </c:pt>
                <c:pt idx="4">
                  <c:v>4.2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01.08.2017 г.</c:v>
                </c:pt>
                <c:pt idx="1">
                  <c:v>На 01.08.2018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54</c:v>
                </c:pt>
                <c:pt idx="1">
                  <c:v>56.5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01.08.2017 г.</c:v>
                </c:pt>
                <c:pt idx="1">
                  <c:v>На 01.08.2018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46</c:v>
                </c:pt>
                <c:pt idx="1">
                  <c:v>43.5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0288848"/>
        <c:axId val="220289408"/>
        <c:axId val="0"/>
      </c:bar3DChart>
      <c:catAx>
        <c:axId val="22028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028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28940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028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01.08.2017 г.</c:v>
                </c:pt>
                <c:pt idx="1">
                  <c:v>На 01.08.2018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38</c:v>
                </c:pt>
                <c:pt idx="1">
                  <c:v>28.4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01.08.2017 г.</c:v>
                </c:pt>
                <c:pt idx="1">
                  <c:v>На 01.08.2018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30.4</c:v>
                </c:pt>
                <c:pt idx="1">
                  <c:v>30.5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01.08.2017 г.</c:v>
                </c:pt>
                <c:pt idx="1">
                  <c:v>На 01.08.2018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31.6</c:v>
                </c:pt>
                <c:pt idx="1">
                  <c:v>41.1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303616"/>
        <c:axId val="222304176"/>
        <c:axId val="0"/>
      </c:bar3DChart>
      <c:catAx>
        <c:axId val="22230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30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041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30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июль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fld id="{BF44B23D-084F-4F68-A104-697269113FB3}" type="VALUE">
                      <a:rPr lang="en-US" b="1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0.00</c:formatCode>
                <c:ptCount val="8"/>
                <c:pt idx="0">
                  <c:v>4040.85</c:v>
                </c:pt>
                <c:pt idx="1">
                  <c:v>4639.66</c:v>
                </c:pt>
                <c:pt idx="2">
                  <c:v>5439.34</c:v>
                </c:pt>
                <c:pt idx="3">
                  <c:v>6175.2</c:v>
                </c:pt>
                <c:pt idx="4">
                  <c:v>6406.38</c:v>
                </c:pt>
                <c:pt idx="5">
                  <c:v>6257.91</c:v>
                </c:pt>
                <c:pt idx="6">
                  <c:v>6855.95</c:v>
                </c:pt>
                <c:pt idx="7">
                  <c:v>9950.65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июль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0.00</c:formatCode>
                <c:ptCount val="8"/>
                <c:pt idx="0">
                  <c:v>4066.84</c:v>
                </c:pt>
                <c:pt idx="1">
                  <c:v>4625.53</c:v>
                </c:pt>
                <c:pt idx="2">
                  <c:v>5427.1</c:v>
                </c:pt>
                <c:pt idx="3">
                  <c:v>6107.5</c:v>
                </c:pt>
                <c:pt idx="4">
                  <c:v>6343.21</c:v>
                </c:pt>
                <c:pt idx="5">
                  <c:v>6587.55</c:v>
                </c:pt>
                <c:pt idx="6">
                  <c:v>6775.3</c:v>
                </c:pt>
                <c:pt idx="7">
                  <c:v>9284.52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3057136"/>
        <c:axId val="223057696"/>
      </c:barChart>
      <c:catAx>
        <c:axId val="22305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0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05769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05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061056"/>
        <c:axId val="223061616"/>
        <c:axId val="0"/>
      </c:bar3DChart>
      <c:catAx>
        <c:axId val="2230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06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06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061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064416"/>
        <c:axId val="223119936"/>
        <c:axId val="0"/>
      </c:bar3DChart>
      <c:catAx>
        <c:axId val="2230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1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1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06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122736"/>
        <c:axId val="223123296"/>
        <c:axId val="0"/>
      </c:bar3DChart>
      <c:catAx>
        <c:axId val="22312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1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122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126656"/>
        <c:axId val="223127216"/>
      </c:lineChart>
      <c:catAx>
        <c:axId val="2231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12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2721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31266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33</xdr:row>
      <xdr:rowOff>3174</xdr:rowOff>
    </xdr:from>
    <xdr:to>
      <xdr:col>9</xdr:col>
      <xdr:colOff>940289</xdr:colOff>
      <xdr:row>62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56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16</xdr:row>
      <xdr:rowOff>38100</xdr:rowOff>
    </xdr:from>
    <xdr:to>
      <xdr:col>3</xdr:col>
      <xdr:colOff>326571</xdr:colOff>
      <xdr:row>27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16</xdr:row>
      <xdr:rowOff>27214</xdr:rowOff>
    </xdr:from>
    <xdr:to>
      <xdr:col>7</xdr:col>
      <xdr:colOff>1170215</xdr:colOff>
      <xdr:row>27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21167</xdr:rowOff>
    </xdr:from>
    <xdr:to>
      <xdr:col>10</xdr:col>
      <xdr:colOff>603249</xdr:colOff>
      <xdr:row>156</xdr:row>
      <xdr:rowOff>123826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325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19538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DM131"/>
  <sheetViews>
    <sheetView zoomScale="80" zoomScaleNormal="80" workbookViewId="0">
      <pane xSplit="1" ySplit="1" topLeftCell="B2" activePane="bottomRight" state="frozen"/>
      <selection activeCell="T51" sqref="T51"/>
      <selection pane="topRight" activeCell="T51" sqref="T51"/>
      <selection pane="bottomLeft" activeCell="T51" sqref="T51"/>
      <selection pane="bottomRight" activeCell="A86" sqref="A86:C99"/>
    </sheetView>
  </sheetViews>
  <sheetFormatPr defaultColWidth="9.140625" defaultRowHeight="12.75" x14ac:dyDescent="0.2"/>
  <cols>
    <col min="1" max="1" width="76.7109375" style="64" customWidth="1"/>
    <col min="2" max="2" width="20.85546875" style="64" customWidth="1"/>
    <col min="3" max="3" width="20.140625" style="64" customWidth="1"/>
    <col min="4" max="4" width="15.42578125" style="64" customWidth="1"/>
    <col min="5" max="5" width="26.5703125" style="64" customWidth="1"/>
    <col min="6" max="6" width="20.28515625" style="64" customWidth="1"/>
    <col min="7" max="7" width="17.140625" style="64" customWidth="1"/>
    <col min="8" max="8" width="13.5703125" style="64" customWidth="1"/>
    <col min="9" max="9" width="18.28515625" style="64" customWidth="1"/>
    <col min="10" max="10" width="15.42578125" style="64" customWidth="1"/>
    <col min="11" max="11" width="15.28515625" style="64" customWidth="1"/>
    <col min="12" max="12" width="16.7109375" style="64" customWidth="1"/>
    <col min="13" max="13" width="17" style="64" customWidth="1"/>
    <col min="14" max="15" width="14.28515625" style="64" customWidth="1"/>
    <col min="16" max="16" width="14.7109375" style="64" customWidth="1"/>
    <col min="17" max="17" width="14.5703125" style="64" bestFit="1" customWidth="1"/>
    <col min="18" max="18" width="14.85546875" style="64" customWidth="1"/>
    <col min="19" max="23" width="15.7109375" style="64" bestFit="1" customWidth="1"/>
    <col min="24" max="24" width="15.5703125" style="64" customWidth="1"/>
    <col min="25" max="29" width="15.7109375" style="64" bestFit="1" customWidth="1"/>
    <col min="30" max="30" width="15.42578125" style="64" customWidth="1"/>
    <col min="31" max="31" width="15.7109375" style="64" customWidth="1"/>
    <col min="32" max="32" width="16.140625" style="64" customWidth="1"/>
    <col min="33" max="33" width="17.85546875" style="64" customWidth="1"/>
    <col min="34" max="34" width="17.7109375" style="64" customWidth="1"/>
    <col min="35" max="35" width="15.7109375" style="64" customWidth="1"/>
    <col min="36" max="36" width="18.7109375" style="64" customWidth="1"/>
    <col min="37" max="37" width="15.85546875" style="64" customWidth="1"/>
    <col min="38" max="38" width="17.5703125" style="64" customWidth="1"/>
    <col min="39" max="39" width="14.42578125" style="64" bestFit="1" customWidth="1"/>
    <col min="40" max="40" width="16.140625" style="64" customWidth="1"/>
    <col min="41" max="42" width="14.42578125" style="64" bestFit="1" customWidth="1"/>
    <col min="43" max="44" width="14.5703125" style="64" customWidth="1"/>
    <col min="45" max="45" width="18.28515625" style="64" bestFit="1" customWidth="1"/>
    <col min="46" max="46" width="19.85546875" style="64" customWidth="1"/>
    <col min="47" max="48" width="19" style="64" customWidth="1"/>
    <col min="49" max="50" width="16.140625" style="64" customWidth="1"/>
    <col min="51" max="52" width="18.28515625" style="64" customWidth="1"/>
    <col min="53" max="53" width="16.28515625" style="64" customWidth="1"/>
    <col min="54" max="54" width="17.85546875" style="64" customWidth="1"/>
    <col min="55" max="55" width="14.5703125" style="64" bestFit="1" customWidth="1"/>
    <col min="56" max="56" width="14.5703125" style="64" customWidth="1"/>
    <col min="57" max="57" width="15.5703125" style="64" customWidth="1"/>
    <col min="58" max="58" width="19.42578125" style="64" bestFit="1" customWidth="1"/>
    <col min="59" max="59" width="18.42578125" style="64" bestFit="1" customWidth="1"/>
    <col min="60" max="60" width="17" style="64" bestFit="1" customWidth="1"/>
    <col min="61" max="61" width="18.42578125" style="64" bestFit="1" customWidth="1"/>
    <col min="62" max="62" width="17" style="64" bestFit="1" customWidth="1"/>
    <col min="63" max="63" width="19" style="64" bestFit="1" customWidth="1"/>
    <col min="64" max="64" width="14.85546875" style="64" bestFit="1" customWidth="1"/>
    <col min="65" max="65" width="17.28515625" style="64" bestFit="1" customWidth="1"/>
    <col min="66" max="66" width="13.5703125" style="64" bestFit="1" customWidth="1"/>
    <col min="67" max="67" width="15" style="64" bestFit="1" customWidth="1"/>
    <col min="68" max="68" width="15.85546875" style="64" customWidth="1"/>
    <col min="69" max="69" width="16.42578125" style="64" customWidth="1"/>
    <col min="70" max="70" width="18.7109375" style="64" bestFit="1" customWidth="1"/>
    <col min="71" max="71" width="17.42578125" style="64" bestFit="1" customWidth="1"/>
    <col min="72" max="72" width="16.42578125" style="64" bestFit="1" customWidth="1"/>
    <col min="73" max="73" width="17.42578125" style="64" bestFit="1" customWidth="1"/>
    <col min="74" max="74" width="16.5703125" style="64" bestFit="1" customWidth="1"/>
    <col min="75" max="75" width="18" style="64" bestFit="1" customWidth="1"/>
    <col min="76" max="76" width="14.28515625" style="64" bestFit="1" customWidth="1"/>
    <col min="77" max="77" width="16.42578125" style="64" bestFit="1" customWidth="1"/>
    <col min="78" max="78" width="13.140625" style="64" bestFit="1" customWidth="1"/>
    <col min="79" max="79" width="15" style="64" customWidth="1"/>
    <col min="80" max="80" width="15" style="64" bestFit="1" customWidth="1"/>
    <col min="81" max="81" width="16" style="64" bestFit="1" customWidth="1"/>
    <col min="82" max="82" width="18.7109375" style="64" bestFit="1" customWidth="1"/>
    <col min="83" max="83" width="17.42578125" style="64" bestFit="1" customWidth="1"/>
    <col min="84" max="84" width="16.42578125" style="64" bestFit="1" customWidth="1"/>
    <col min="85" max="85" width="17.42578125" style="64" bestFit="1" customWidth="1"/>
    <col min="86" max="86" width="16.5703125" style="64" bestFit="1" customWidth="1"/>
    <col min="87" max="87" width="18" style="64" bestFit="1" customWidth="1"/>
    <col min="88" max="88" width="14.28515625" style="64" bestFit="1" customWidth="1"/>
    <col min="89" max="89" width="16.42578125" style="64" bestFit="1" customWidth="1" collapsed="1"/>
    <col min="90" max="90" width="13.140625" style="64" bestFit="1" customWidth="1"/>
    <col min="91" max="92" width="15" style="64" bestFit="1" customWidth="1"/>
    <col min="93" max="93" width="16" style="64" bestFit="1" customWidth="1"/>
    <col min="94" max="94" width="18.7109375" style="64" bestFit="1" customWidth="1"/>
    <col min="95" max="116" width="18.7109375" style="64" customWidth="1"/>
    <col min="117" max="117" width="80" style="64" bestFit="1" customWidth="1" collapsed="1"/>
    <col min="118" max="16384" width="9.140625" style="64"/>
  </cols>
  <sheetData>
    <row r="1" spans="1:18" ht="27.75" customHeight="1" x14ac:dyDescent="0.4">
      <c r="A1" s="142" t="s">
        <v>53</v>
      </c>
      <c r="B1" s="40" t="s">
        <v>576</v>
      </c>
      <c r="C1" s="40" t="s">
        <v>577</v>
      </c>
      <c r="D1" s="143"/>
      <c r="F1" s="144"/>
    </row>
    <row r="2" spans="1:18" ht="16.5" x14ac:dyDescent="0.25">
      <c r="A2" s="145"/>
      <c r="B2" s="141"/>
      <c r="C2" s="146"/>
      <c r="D2" s="147"/>
      <c r="E2" s="2"/>
    </row>
    <row r="10" spans="1:18" ht="16.5" thickBot="1" x14ac:dyDescent="0.3">
      <c r="A10" s="105"/>
      <c r="B10" s="148"/>
      <c r="C10" s="149"/>
      <c r="D10" s="18"/>
      <c r="L10" s="18"/>
      <c r="M10" s="18"/>
      <c r="N10" s="150"/>
    </row>
    <row r="11" spans="1:18" ht="16.5" x14ac:dyDescent="0.25">
      <c r="A11" s="632" t="s">
        <v>33</v>
      </c>
      <c r="B11" s="633" t="str">
        <f>B1</f>
        <v>На 01.08.2017 г.</v>
      </c>
      <c r="C11" s="634" t="str">
        <f>C1</f>
        <v>На 01.08.2018 г.</v>
      </c>
      <c r="D11" s="147"/>
      <c r="P11" s="3"/>
      <c r="Q11" s="3"/>
      <c r="R11" s="3"/>
    </row>
    <row r="12" spans="1:18" ht="15.75" customHeight="1" x14ac:dyDescent="0.25">
      <c r="A12" s="635"/>
      <c r="B12" s="122"/>
      <c r="C12" s="636"/>
      <c r="O12" s="121"/>
      <c r="P12" s="121"/>
      <c r="Q12" s="121"/>
      <c r="R12" s="121"/>
    </row>
    <row r="13" spans="1:18" ht="16.5" x14ac:dyDescent="0.25">
      <c r="A13" s="637" t="s">
        <v>63</v>
      </c>
      <c r="B13" s="638">
        <v>54</v>
      </c>
      <c r="C13" s="582">
        <v>56.5</v>
      </c>
      <c r="D13" s="147"/>
      <c r="O13" s="32"/>
      <c r="P13" s="32"/>
      <c r="Q13" s="32"/>
      <c r="R13" s="32"/>
    </row>
    <row r="14" spans="1:18" ht="17.25" thickBot="1" x14ac:dyDescent="0.3">
      <c r="A14" s="639" t="s">
        <v>64</v>
      </c>
      <c r="B14" s="640">
        <v>46</v>
      </c>
      <c r="C14" s="584">
        <v>43.5</v>
      </c>
      <c r="O14" s="32"/>
      <c r="P14" s="32"/>
      <c r="Q14" s="32"/>
      <c r="R14" s="32"/>
    </row>
    <row r="15" spans="1:18" ht="17.25" thickBot="1" x14ac:dyDescent="0.3">
      <c r="A15" s="643"/>
      <c r="B15" s="642">
        <f>B14+B13</f>
        <v>100</v>
      </c>
      <c r="C15" s="641">
        <f>C14+C13</f>
        <v>100</v>
      </c>
      <c r="O15" s="32"/>
      <c r="P15" s="32"/>
      <c r="Q15" s="32"/>
      <c r="R15" s="32"/>
    </row>
    <row r="16" spans="1:18" ht="16.5" x14ac:dyDescent="0.25">
      <c r="A16" s="643" t="s">
        <v>34</v>
      </c>
      <c r="B16" s="649" t="str">
        <f>B1</f>
        <v>На 01.08.2017 г.</v>
      </c>
      <c r="C16" s="644" t="str">
        <f>C1</f>
        <v>На 01.08.2018 г.</v>
      </c>
      <c r="D16" s="147"/>
      <c r="O16" s="32"/>
      <c r="P16" s="32"/>
      <c r="Q16" s="32"/>
      <c r="R16" s="32"/>
    </row>
    <row r="17" spans="1:61" ht="16.5" x14ac:dyDescent="0.25">
      <c r="A17" s="646" t="s">
        <v>65</v>
      </c>
      <c r="B17" s="581">
        <v>38</v>
      </c>
      <c r="C17" s="582">
        <v>28.4</v>
      </c>
      <c r="D17" s="147"/>
      <c r="L17" s="313"/>
      <c r="P17" s="32"/>
      <c r="Q17" s="32"/>
      <c r="R17" s="32"/>
    </row>
    <row r="18" spans="1:61" ht="16.5" x14ac:dyDescent="0.25">
      <c r="A18" s="646" t="s">
        <v>66</v>
      </c>
      <c r="B18" s="581">
        <v>30.4</v>
      </c>
      <c r="C18" s="582">
        <v>30.5</v>
      </c>
      <c r="D18" s="147"/>
      <c r="P18" s="32"/>
      <c r="Q18" s="32"/>
      <c r="R18" s="32"/>
    </row>
    <row r="19" spans="1:61" ht="17.25" thickBot="1" x14ac:dyDescent="0.3">
      <c r="A19" s="647" t="s">
        <v>67</v>
      </c>
      <c r="B19" s="583">
        <v>31.6</v>
      </c>
      <c r="C19" s="584">
        <v>41.1</v>
      </c>
      <c r="D19" s="147"/>
      <c r="P19" s="2"/>
      <c r="Q19" s="3"/>
      <c r="R19" s="3"/>
    </row>
    <row r="20" spans="1:61" ht="16.5" x14ac:dyDescent="0.25">
      <c r="A20" s="648"/>
      <c r="B20" s="650">
        <f>B17+B18+B19</f>
        <v>100</v>
      </c>
      <c r="C20" s="645">
        <f>C17+C18+C19</f>
        <v>100</v>
      </c>
      <c r="D20" s="147"/>
      <c r="P20" s="2"/>
    </row>
    <row r="21" spans="1:61" ht="15.75" x14ac:dyDescent="0.25">
      <c r="A21" s="651" t="s">
        <v>230</v>
      </c>
      <c r="B21" s="655">
        <v>21.9</v>
      </c>
      <c r="C21" s="653">
        <v>22.7</v>
      </c>
      <c r="D21" s="6"/>
    </row>
    <row r="22" spans="1:61" ht="16.5" x14ac:dyDescent="0.25">
      <c r="A22" s="651" t="s">
        <v>115</v>
      </c>
      <c r="B22" s="655">
        <v>31.6</v>
      </c>
      <c r="C22" s="653">
        <v>32.200000000000003</v>
      </c>
      <c r="D22" s="1"/>
    </row>
    <row r="23" spans="1:61" ht="16.5" x14ac:dyDescent="0.25">
      <c r="A23" s="651" t="s">
        <v>95</v>
      </c>
      <c r="B23" s="655">
        <v>28.4</v>
      </c>
      <c r="C23" s="653">
        <v>25.2</v>
      </c>
      <c r="D23" s="1"/>
      <c r="E23" s="119"/>
    </row>
    <row r="24" spans="1:61" ht="16.5" x14ac:dyDescent="0.25">
      <c r="A24" s="651" t="s">
        <v>197</v>
      </c>
      <c r="B24" s="655">
        <v>17.100000000000001</v>
      </c>
      <c r="C24" s="653">
        <v>15.7</v>
      </c>
      <c r="D24" s="1"/>
      <c r="E24" s="119"/>
    </row>
    <row r="25" spans="1:61" ht="16.5" thickBot="1" x14ac:dyDescent="0.3">
      <c r="A25" s="652" t="s">
        <v>152</v>
      </c>
      <c r="B25" s="656">
        <v>1</v>
      </c>
      <c r="C25" s="654">
        <v>4.2</v>
      </c>
      <c r="D25" s="6"/>
    </row>
    <row r="26" spans="1:61" ht="17.25" thickBot="1" x14ac:dyDescent="0.25">
      <c r="B26" s="101">
        <f>B21+B22+B23+B24+B25</f>
        <v>100</v>
      </c>
      <c r="C26" s="101">
        <f>C21+C22+C23+C24+C25</f>
        <v>100.00000000000001</v>
      </c>
      <c r="D26" s="1"/>
      <c r="E26" s="146"/>
    </row>
    <row r="27" spans="1:61" x14ac:dyDescent="0.2">
      <c r="G27" s="778"/>
      <c r="H27" s="779" t="s">
        <v>117</v>
      </c>
      <c r="I27" s="779" t="s">
        <v>118</v>
      </c>
      <c r="J27" s="779" t="s">
        <v>119</v>
      </c>
      <c r="K27" s="779" t="s">
        <v>120</v>
      </c>
      <c r="L27" s="779" t="s">
        <v>121</v>
      </c>
      <c r="M27" s="779" t="s">
        <v>122</v>
      </c>
      <c r="N27" s="779" t="s">
        <v>123</v>
      </c>
      <c r="O27" s="779" t="s">
        <v>124</v>
      </c>
      <c r="P27" s="779" t="s">
        <v>125</v>
      </c>
      <c r="Q27" s="779" t="s">
        <v>126</v>
      </c>
      <c r="R27" s="779" t="s">
        <v>127</v>
      </c>
      <c r="S27" s="779" t="s">
        <v>128</v>
      </c>
      <c r="T27" s="779" t="s">
        <v>129</v>
      </c>
      <c r="U27" s="779" t="s">
        <v>130</v>
      </c>
      <c r="V27" s="779" t="s">
        <v>131</v>
      </c>
      <c r="W27" s="779" t="s">
        <v>132</v>
      </c>
      <c r="X27" s="779" t="s">
        <v>133</v>
      </c>
      <c r="Y27" s="779" t="s">
        <v>134</v>
      </c>
      <c r="Z27" s="779" t="s">
        <v>135</v>
      </c>
      <c r="AA27" s="779" t="s">
        <v>136</v>
      </c>
      <c r="AB27" s="779" t="s">
        <v>137</v>
      </c>
      <c r="AC27" s="779" t="s">
        <v>138</v>
      </c>
      <c r="AD27" s="779" t="s">
        <v>139</v>
      </c>
      <c r="AE27" s="779" t="s">
        <v>140</v>
      </c>
      <c r="AF27" s="779" t="s">
        <v>141</v>
      </c>
      <c r="AG27" s="779" t="s">
        <v>142</v>
      </c>
      <c r="AH27" s="780" t="s">
        <v>143</v>
      </c>
      <c r="AI27" s="780" t="s">
        <v>145</v>
      </c>
      <c r="AJ27" s="780" t="s">
        <v>146</v>
      </c>
      <c r="AK27" s="780" t="s">
        <v>147</v>
      </c>
      <c r="AL27" s="780" t="s">
        <v>149</v>
      </c>
      <c r="AM27" s="780" t="s">
        <v>150</v>
      </c>
      <c r="AN27" s="780" t="s">
        <v>153</v>
      </c>
      <c r="AO27" s="780" t="s">
        <v>155</v>
      </c>
      <c r="AP27" s="781" t="s">
        <v>159</v>
      </c>
      <c r="AQ27" s="781" t="s">
        <v>183</v>
      </c>
      <c r="AR27" s="781" t="s">
        <v>196</v>
      </c>
      <c r="AS27" s="781" t="s">
        <v>199</v>
      </c>
      <c r="AT27" s="781" t="s">
        <v>201</v>
      </c>
      <c r="AU27" s="781" t="s">
        <v>205</v>
      </c>
      <c r="AV27" s="781" t="s">
        <v>215</v>
      </c>
      <c r="AW27" s="781" t="s">
        <v>216</v>
      </c>
      <c r="AX27" s="781" t="s">
        <v>222</v>
      </c>
      <c r="AY27" s="781" t="s">
        <v>225</v>
      </c>
      <c r="AZ27" s="781" t="s">
        <v>227</v>
      </c>
      <c r="BA27" s="781" t="s">
        <v>229</v>
      </c>
      <c r="BB27" s="781" t="s">
        <v>232</v>
      </c>
      <c r="BC27" s="781" t="s">
        <v>235</v>
      </c>
      <c r="BD27" s="781" t="s">
        <v>253</v>
      </c>
      <c r="BE27" s="781" t="s">
        <v>258</v>
      </c>
      <c r="BF27" s="781" t="s">
        <v>259</v>
      </c>
      <c r="BG27" s="781" t="s">
        <v>270</v>
      </c>
      <c r="BH27" s="781" t="s">
        <v>393</v>
      </c>
      <c r="BI27" s="781" t="s">
        <v>424</v>
      </c>
    </row>
    <row r="28" spans="1:61" ht="16.5" x14ac:dyDescent="0.2">
      <c r="G28" s="782" t="s">
        <v>60</v>
      </c>
      <c r="H28" s="783">
        <v>697</v>
      </c>
      <c r="I28" s="783">
        <v>675</v>
      </c>
      <c r="J28" s="783">
        <v>619</v>
      </c>
      <c r="K28" s="783">
        <v>826</v>
      </c>
      <c r="L28" s="783">
        <v>655</v>
      </c>
      <c r="M28" s="783">
        <v>815</v>
      </c>
      <c r="N28" s="783">
        <v>681</v>
      </c>
      <c r="O28" s="783">
        <v>1011</v>
      </c>
      <c r="P28" s="783">
        <v>862</v>
      </c>
      <c r="Q28" s="783">
        <v>865</v>
      </c>
      <c r="R28" s="783">
        <v>903</v>
      </c>
      <c r="S28" s="783">
        <v>829</v>
      </c>
      <c r="T28" s="783">
        <v>957</v>
      </c>
      <c r="U28" s="783">
        <v>1049</v>
      </c>
      <c r="V28" s="783">
        <v>1015</v>
      </c>
      <c r="W28" s="783">
        <v>1149</v>
      </c>
      <c r="X28" s="783">
        <v>601</v>
      </c>
      <c r="Y28" s="783">
        <v>1069</v>
      </c>
      <c r="Z28" s="783">
        <v>939</v>
      </c>
      <c r="AA28" s="783">
        <v>552</v>
      </c>
      <c r="AB28" s="783">
        <v>855</v>
      </c>
      <c r="AC28" s="783">
        <v>976</v>
      </c>
      <c r="AD28" s="783">
        <v>1392</v>
      </c>
      <c r="AE28" s="783">
        <v>1125</v>
      </c>
      <c r="AF28" s="783">
        <v>2202</v>
      </c>
      <c r="AG28" s="783">
        <v>2004</v>
      </c>
      <c r="AH28" s="784">
        <v>2503</v>
      </c>
      <c r="AI28" s="784">
        <v>2952</v>
      </c>
      <c r="AJ28" s="784">
        <v>2754</v>
      </c>
      <c r="AK28" s="784">
        <v>2585</v>
      </c>
      <c r="AL28" s="784">
        <v>2679</v>
      </c>
      <c r="AM28" s="784">
        <v>2969</v>
      </c>
      <c r="AN28" s="784">
        <v>2849</v>
      </c>
      <c r="AO28" s="784">
        <v>2109</v>
      </c>
      <c r="AP28" s="333">
        <v>3192</v>
      </c>
      <c r="AQ28" s="333">
        <v>2858</v>
      </c>
      <c r="AR28" s="333">
        <v>2252</v>
      </c>
      <c r="AS28" s="333">
        <v>3554</v>
      </c>
      <c r="AT28" s="333">
        <v>2982</v>
      </c>
      <c r="AU28" s="333">
        <v>3268</v>
      </c>
      <c r="AV28" s="333">
        <v>2336</v>
      </c>
      <c r="AW28" s="333">
        <v>3474</v>
      </c>
      <c r="AX28" s="333">
        <v>3157</v>
      </c>
      <c r="AY28" s="333">
        <v>3619</v>
      </c>
      <c r="AZ28" s="333">
        <v>2842</v>
      </c>
      <c r="BA28" s="333">
        <v>3131</v>
      </c>
      <c r="BB28" s="333">
        <f>9003-BA28-AZ28</f>
        <v>3030</v>
      </c>
      <c r="BC28" s="333">
        <f>12469-AZ28-BA28-BB28</f>
        <v>3466</v>
      </c>
      <c r="BD28" s="333">
        <v>3591</v>
      </c>
      <c r="BE28" s="333">
        <v>3177</v>
      </c>
      <c r="BF28" s="333">
        <v>3024</v>
      </c>
      <c r="BG28" s="333">
        <v>3603</v>
      </c>
      <c r="BH28" s="333">
        <v>3802</v>
      </c>
      <c r="BI28" s="333">
        <v>3160</v>
      </c>
    </row>
    <row r="29" spans="1:61" ht="16.5" x14ac:dyDescent="0.2">
      <c r="G29" s="782" t="s">
        <v>61</v>
      </c>
      <c r="H29" s="783">
        <v>1383</v>
      </c>
      <c r="I29" s="783">
        <v>1752</v>
      </c>
      <c r="J29" s="783">
        <v>2669</v>
      </c>
      <c r="K29" s="783">
        <v>2226</v>
      </c>
      <c r="L29" s="783">
        <v>1365</v>
      </c>
      <c r="M29" s="783">
        <v>1856</v>
      </c>
      <c r="N29" s="783">
        <v>2686</v>
      </c>
      <c r="O29" s="783">
        <v>2182</v>
      </c>
      <c r="P29" s="783">
        <v>1672</v>
      </c>
      <c r="Q29" s="783">
        <v>1752</v>
      </c>
      <c r="R29" s="783">
        <v>2555</v>
      </c>
      <c r="S29" s="783">
        <v>1755</v>
      </c>
      <c r="T29" s="783">
        <v>1600</v>
      </c>
      <c r="U29" s="783">
        <v>1821</v>
      </c>
      <c r="V29" s="783">
        <v>2705</v>
      </c>
      <c r="W29" s="783">
        <v>1746</v>
      </c>
      <c r="X29" s="783">
        <v>1356</v>
      </c>
      <c r="Y29" s="783">
        <v>1657</v>
      </c>
      <c r="Z29" s="783">
        <v>2159</v>
      </c>
      <c r="AA29" s="783">
        <v>1580</v>
      </c>
      <c r="AB29" s="783">
        <v>1256</v>
      </c>
      <c r="AC29" s="783">
        <v>1748</v>
      </c>
      <c r="AD29" s="783">
        <v>2311</v>
      </c>
      <c r="AE29" s="783">
        <v>1681</v>
      </c>
      <c r="AF29" s="783">
        <v>1486</v>
      </c>
      <c r="AG29" s="783">
        <v>2039</v>
      </c>
      <c r="AH29" s="784">
        <v>2667</v>
      </c>
      <c r="AI29" s="784">
        <v>2687</v>
      </c>
      <c r="AJ29" s="784">
        <v>2181</v>
      </c>
      <c r="AK29" s="784">
        <v>2695</v>
      </c>
      <c r="AL29" s="784">
        <v>3950</v>
      </c>
      <c r="AM29" s="784">
        <v>3372</v>
      </c>
      <c r="AN29" s="784">
        <v>2664</v>
      </c>
      <c r="AO29" s="784">
        <v>3291</v>
      </c>
      <c r="AP29" s="333">
        <v>4263</v>
      </c>
      <c r="AQ29" s="333">
        <v>3654</v>
      </c>
      <c r="AR29" s="333">
        <v>3012</v>
      </c>
      <c r="AS29" s="333">
        <v>3149</v>
      </c>
      <c r="AT29" s="333">
        <v>4063</v>
      </c>
      <c r="AU29" s="333">
        <v>3870</v>
      </c>
      <c r="AV29" s="333">
        <v>2735</v>
      </c>
      <c r="AW29" s="333">
        <v>3111</v>
      </c>
      <c r="AX29" s="333">
        <v>3845</v>
      </c>
      <c r="AY29" s="333">
        <v>3435</v>
      </c>
      <c r="AZ29" s="333">
        <v>2684</v>
      </c>
      <c r="BA29" s="333">
        <v>3045</v>
      </c>
      <c r="BB29" s="333">
        <f>9589-BA29-AZ29</f>
        <v>3860</v>
      </c>
      <c r="BC29" s="333">
        <f>13405-AZ29-BA29-BB29</f>
        <v>3816</v>
      </c>
      <c r="BD29" s="333">
        <v>2797</v>
      </c>
      <c r="BE29" s="785">
        <v>3187</v>
      </c>
      <c r="BF29" s="785">
        <v>3451</v>
      </c>
      <c r="BG29" s="785">
        <v>3798</v>
      </c>
      <c r="BH29" s="785">
        <v>3021</v>
      </c>
      <c r="BI29" s="333">
        <v>3412</v>
      </c>
    </row>
    <row r="30" spans="1:61" ht="17.25" thickBot="1" x14ac:dyDescent="0.25">
      <c r="G30" s="786" t="s">
        <v>144</v>
      </c>
      <c r="H30" s="787">
        <f t="shared" ref="H30:Y30" si="0">H29-H28</f>
        <v>686</v>
      </c>
      <c r="I30" s="787">
        <f t="shared" si="0"/>
        <v>1077</v>
      </c>
      <c r="J30" s="787">
        <f t="shared" si="0"/>
        <v>2050</v>
      </c>
      <c r="K30" s="787">
        <f t="shared" si="0"/>
        <v>1400</v>
      </c>
      <c r="L30" s="787">
        <f t="shared" si="0"/>
        <v>710</v>
      </c>
      <c r="M30" s="787">
        <f t="shared" si="0"/>
        <v>1041</v>
      </c>
      <c r="N30" s="787">
        <f t="shared" si="0"/>
        <v>2005</v>
      </c>
      <c r="O30" s="787">
        <f t="shared" si="0"/>
        <v>1171</v>
      </c>
      <c r="P30" s="787">
        <f t="shared" si="0"/>
        <v>810</v>
      </c>
      <c r="Q30" s="787">
        <f t="shared" si="0"/>
        <v>887</v>
      </c>
      <c r="R30" s="787">
        <f t="shared" si="0"/>
        <v>1652</v>
      </c>
      <c r="S30" s="787">
        <f t="shared" si="0"/>
        <v>926</v>
      </c>
      <c r="T30" s="787">
        <f t="shared" si="0"/>
        <v>643</v>
      </c>
      <c r="U30" s="787">
        <f t="shared" si="0"/>
        <v>772</v>
      </c>
      <c r="V30" s="787">
        <f t="shared" si="0"/>
        <v>1690</v>
      </c>
      <c r="W30" s="787">
        <f t="shared" si="0"/>
        <v>597</v>
      </c>
      <c r="X30" s="787">
        <f t="shared" si="0"/>
        <v>755</v>
      </c>
      <c r="Y30" s="787">
        <f t="shared" si="0"/>
        <v>588</v>
      </c>
      <c r="Z30" s="787">
        <f>Z28-Z29</f>
        <v>-1220</v>
      </c>
      <c r="AA30" s="787">
        <f t="shared" ref="AA30:AM30" si="1">AA28-AA29</f>
        <v>-1028</v>
      </c>
      <c r="AB30" s="787">
        <f t="shared" si="1"/>
        <v>-401</v>
      </c>
      <c r="AC30" s="787">
        <f t="shared" si="1"/>
        <v>-772</v>
      </c>
      <c r="AD30" s="787">
        <f t="shared" si="1"/>
        <v>-919</v>
      </c>
      <c r="AE30" s="787">
        <f t="shared" si="1"/>
        <v>-556</v>
      </c>
      <c r="AF30" s="787">
        <f t="shared" si="1"/>
        <v>716</v>
      </c>
      <c r="AG30" s="787">
        <f t="shared" si="1"/>
        <v>-35</v>
      </c>
      <c r="AH30" s="788">
        <f t="shared" si="1"/>
        <v>-164</v>
      </c>
      <c r="AI30" s="788">
        <f t="shared" si="1"/>
        <v>265</v>
      </c>
      <c r="AJ30" s="788">
        <f t="shared" si="1"/>
        <v>573</v>
      </c>
      <c r="AK30" s="788">
        <f t="shared" si="1"/>
        <v>-110</v>
      </c>
      <c r="AL30" s="788">
        <f t="shared" si="1"/>
        <v>-1271</v>
      </c>
      <c r="AM30" s="788">
        <f t="shared" si="1"/>
        <v>-403</v>
      </c>
      <c r="AN30" s="788">
        <f t="shared" ref="AN30:AS30" si="2">AN28-AN29</f>
        <v>185</v>
      </c>
      <c r="AO30" s="788">
        <f t="shared" si="2"/>
        <v>-1182</v>
      </c>
      <c r="AP30" s="334">
        <f t="shared" si="2"/>
        <v>-1071</v>
      </c>
      <c r="AQ30" s="334">
        <f t="shared" si="2"/>
        <v>-796</v>
      </c>
      <c r="AR30" s="334">
        <f t="shared" si="2"/>
        <v>-760</v>
      </c>
      <c r="AS30" s="334">
        <f t="shared" si="2"/>
        <v>405</v>
      </c>
      <c r="AT30" s="334">
        <f t="shared" ref="AT30:BD30" si="3">AT28-AT29</f>
        <v>-1081</v>
      </c>
      <c r="AU30" s="334">
        <f t="shared" si="3"/>
        <v>-602</v>
      </c>
      <c r="AV30" s="334">
        <f t="shared" si="3"/>
        <v>-399</v>
      </c>
      <c r="AW30" s="334">
        <f t="shared" si="3"/>
        <v>363</v>
      </c>
      <c r="AX30" s="334">
        <f t="shared" si="3"/>
        <v>-688</v>
      </c>
      <c r="AY30" s="334">
        <f t="shared" si="3"/>
        <v>184</v>
      </c>
      <c r="AZ30" s="334">
        <f t="shared" si="3"/>
        <v>158</v>
      </c>
      <c r="BA30" s="334">
        <f t="shared" si="3"/>
        <v>86</v>
      </c>
      <c r="BB30" s="334">
        <f t="shared" si="3"/>
        <v>-830</v>
      </c>
      <c r="BC30" s="334">
        <f t="shared" si="3"/>
        <v>-350</v>
      </c>
      <c r="BD30" s="334">
        <f t="shared" si="3"/>
        <v>794</v>
      </c>
      <c r="BE30" s="334">
        <v>784</v>
      </c>
      <c r="BF30" s="334">
        <v>357</v>
      </c>
      <c r="BG30" s="334">
        <v>162</v>
      </c>
      <c r="BH30" s="334">
        <v>781</v>
      </c>
      <c r="BI30" s="334">
        <v>529</v>
      </c>
    </row>
    <row r="32" spans="1:61" x14ac:dyDescent="0.2">
      <c r="A32" s="3"/>
      <c r="B32" s="3"/>
    </row>
    <row r="33" spans="46:48" ht="15.75" customHeight="1" x14ac:dyDescent="0.2"/>
    <row r="34" spans="46:48" ht="15.75" customHeight="1" x14ac:dyDescent="0.2"/>
    <row r="35" spans="46:48" x14ac:dyDescent="0.2">
      <c r="AT35" s="30"/>
      <c r="AU35" s="30"/>
      <c r="AV35" s="30"/>
    </row>
    <row r="36" spans="46:48" x14ac:dyDescent="0.2">
      <c r="AT36" s="30"/>
      <c r="AU36" s="30"/>
      <c r="AV36" s="30"/>
    </row>
    <row r="71" spans="1:117" ht="16.5" x14ac:dyDescent="0.25">
      <c r="A71" s="5"/>
      <c r="B71" s="7"/>
      <c r="C71" s="7"/>
    </row>
    <row r="72" spans="1:117" ht="13.5" thickBot="1" x14ac:dyDescent="0.25"/>
    <row r="73" spans="1:117" ht="30.75" customHeight="1" thickBot="1" x14ac:dyDescent="0.3">
      <c r="A73" s="732" t="s">
        <v>25</v>
      </c>
      <c r="B73" s="733" t="s">
        <v>609</v>
      </c>
      <c r="C73" s="734" t="s">
        <v>610</v>
      </c>
      <c r="D73" s="151"/>
      <c r="E73" s="151"/>
    </row>
    <row r="74" spans="1:117" ht="13.5" customHeight="1" x14ac:dyDescent="0.25">
      <c r="A74" s="735" t="s">
        <v>203</v>
      </c>
      <c r="B74" s="736">
        <v>4040.85</v>
      </c>
      <c r="C74" s="737">
        <v>4066.84</v>
      </c>
      <c r="D74" s="151"/>
      <c r="E74" s="153"/>
      <c r="F74" s="154"/>
      <c r="G74" s="155"/>
      <c r="H74" s="154"/>
      <c r="I74" s="156"/>
      <c r="J74" s="157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</row>
    <row r="75" spans="1:117" s="154" customFormat="1" ht="15.75" x14ac:dyDescent="0.25">
      <c r="A75" s="738" t="s">
        <v>54</v>
      </c>
      <c r="B75" s="739">
        <v>4639.66</v>
      </c>
      <c r="C75" s="739">
        <v>4625.53</v>
      </c>
      <c r="D75" s="151"/>
      <c r="E75" s="158"/>
      <c r="G75" s="155"/>
      <c r="I75" s="156"/>
      <c r="J75" s="157"/>
    </row>
    <row r="76" spans="1:117" s="154" customFormat="1" ht="16.5" customHeight="1" x14ac:dyDescent="0.25">
      <c r="A76" s="738" t="s">
        <v>96</v>
      </c>
      <c r="B76" s="739">
        <v>5439.34</v>
      </c>
      <c r="C76" s="739">
        <v>5427.1</v>
      </c>
      <c r="D76" s="151"/>
      <c r="E76" s="153"/>
      <c r="G76" s="155"/>
      <c r="I76" s="156"/>
      <c r="J76" s="157"/>
    </row>
    <row r="77" spans="1:117" s="154" customFormat="1" ht="15.75" x14ac:dyDescent="0.25">
      <c r="A77" s="740" t="s">
        <v>211</v>
      </c>
      <c r="B77" s="741">
        <v>6175.2</v>
      </c>
      <c r="C77" s="741">
        <v>6107.5</v>
      </c>
      <c r="D77" s="151"/>
      <c r="E77" s="153"/>
      <c r="F77" s="159"/>
      <c r="G77" s="160"/>
      <c r="I77" s="161"/>
      <c r="J77" s="162"/>
    </row>
    <row r="78" spans="1:117" s="154" customFormat="1" ht="15.75" x14ac:dyDescent="0.25">
      <c r="A78" s="738" t="s">
        <v>1</v>
      </c>
      <c r="B78" s="739">
        <v>6406.38</v>
      </c>
      <c r="C78" s="739">
        <v>6343.21</v>
      </c>
      <c r="D78" s="151"/>
      <c r="E78" s="153"/>
      <c r="F78" s="159"/>
      <c r="G78" s="160"/>
      <c r="I78" s="161"/>
      <c r="J78" s="162"/>
    </row>
    <row r="79" spans="1:117" s="154" customFormat="1" ht="15.75" x14ac:dyDescent="0.25">
      <c r="A79" s="738" t="s">
        <v>212</v>
      </c>
      <c r="B79" s="739">
        <v>6257.91</v>
      </c>
      <c r="C79" s="739">
        <v>6587.55</v>
      </c>
      <c r="D79" s="151"/>
      <c r="E79" s="153"/>
      <c r="F79" s="159"/>
      <c r="G79" s="160"/>
      <c r="I79" s="161"/>
      <c r="J79" s="162"/>
    </row>
    <row r="80" spans="1:117" s="154" customFormat="1" ht="15.75" x14ac:dyDescent="0.25">
      <c r="A80" s="738" t="s">
        <v>0</v>
      </c>
      <c r="B80" s="739">
        <v>6855.95</v>
      </c>
      <c r="C80" s="739">
        <v>6775.3</v>
      </c>
      <c r="D80" s="151"/>
      <c r="E80" s="153"/>
      <c r="F80" s="3"/>
      <c r="G80" s="166"/>
      <c r="H80" s="167"/>
      <c r="I80" s="151"/>
      <c r="J80" s="168"/>
      <c r="K80" s="169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</row>
    <row r="81" spans="1:117" ht="15.75" hidden="1" x14ac:dyDescent="0.25">
      <c r="A81" s="740" t="s">
        <v>210</v>
      </c>
      <c r="B81" s="572"/>
      <c r="C81" s="572"/>
      <c r="D81" s="151"/>
      <c r="E81" s="163"/>
      <c r="F81" s="164"/>
      <c r="G81" s="3"/>
      <c r="H81" s="3"/>
      <c r="I81" s="165"/>
      <c r="J81" s="165"/>
    </row>
    <row r="82" spans="1:117" ht="15.75" x14ac:dyDescent="0.25">
      <c r="A82" s="738" t="s">
        <v>204</v>
      </c>
      <c r="B82" s="739">
        <v>9950.65</v>
      </c>
      <c r="C82" s="739">
        <v>9284.52</v>
      </c>
      <c r="D82" s="151"/>
      <c r="E82" s="153"/>
      <c r="F82" s="170"/>
      <c r="G82" s="171"/>
      <c r="H82" s="172"/>
      <c r="I82" s="173"/>
      <c r="J82" s="174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</row>
    <row r="83" spans="1:117" s="175" customFormat="1" ht="15.75" hidden="1" thickBot="1" x14ac:dyDescent="0.3">
      <c r="A83" s="372"/>
      <c r="B83" s="373"/>
      <c r="C83" s="372"/>
      <c r="D83" s="151"/>
      <c r="E83" s="151"/>
      <c r="F83" s="64"/>
      <c r="G83" s="152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</row>
    <row r="84" spans="1:117" x14ac:dyDescent="0.2">
      <c r="E84" s="3"/>
      <c r="F84" s="3"/>
    </row>
    <row r="85" spans="1:117" ht="29.25" customHeight="1" x14ac:dyDescent="0.2">
      <c r="A85" s="176"/>
      <c r="C85" s="177"/>
      <c r="E85" s="3"/>
      <c r="G85" s="3"/>
    </row>
    <row r="86" spans="1:117" ht="31.5" customHeight="1" x14ac:dyDescent="0.2">
      <c r="A86" s="3"/>
      <c r="B86" s="3"/>
      <c r="C86" s="3"/>
      <c r="D86" s="3"/>
      <c r="E86" s="3"/>
      <c r="F86" s="3"/>
      <c r="G86" s="3"/>
    </row>
    <row r="87" spans="1:117" x14ac:dyDescent="0.2">
      <c r="A87" s="3"/>
      <c r="B87" s="3"/>
      <c r="C87" s="3"/>
      <c r="D87" s="3"/>
      <c r="E87" s="3"/>
      <c r="F87" s="3"/>
      <c r="G87" s="3"/>
    </row>
    <row r="88" spans="1:117" x14ac:dyDescent="0.2">
      <c r="A88" s="3"/>
      <c r="B88" s="3"/>
      <c r="C88" s="3"/>
      <c r="D88" s="3"/>
      <c r="E88" s="3"/>
      <c r="F88" s="3"/>
      <c r="G88" s="3"/>
    </row>
    <row r="89" spans="1:117" x14ac:dyDescent="0.2">
      <c r="A89" s="3"/>
      <c r="B89" s="3"/>
      <c r="C89" s="3"/>
      <c r="D89" s="3"/>
      <c r="E89" s="3"/>
      <c r="F89" s="3"/>
      <c r="G89" s="3"/>
    </row>
    <row r="90" spans="1:117" x14ac:dyDescent="0.2">
      <c r="A90" s="3"/>
      <c r="B90" s="3"/>
      <c r="C90" s="3"/>
      <c r="D90" s="3"/>
      <c r="E90" s="3"/>
      <c r="F90" s="3"/>
      <c r="G90" s="3"/>
    </row>
    <row r="91" spans="1:117" x14ac:dyDescent="0.2">
      <c r="A91" s="3"/>
      <c r="B91" s="3"/>
      <c r="C91" s="3"/>
      <c r="D91" s="3"/>
      <c r="E91" s="3"/>
      <c r="F91" s="3"/>
      <c r="G91" s="3"/>
    </row>
    <row r="92" spans="1:117" x14ac:dyDescent="0.2">
      <c r="A92" s="3"/>
      <c r="B92" s="3"/>
      <c r="C92" s="3"/>
      <c r="D92" s="3"/>
      <c r="E92" s="3"/>
      <c r="F92" s="3"/>
      <c r="G92" s="3"/>
    </row>
    <row r="93" spans="1:117" x14ac:dyDescent="0.2">
      <c r="A93" s="3"/>
      <c r="B93" s="3"/>
      <c r="C93" s="3"/>
      <c r="D93" s="3"/>
      <c r="E93" s="3"/>
      <c r="F93" s="3"/>
      <c r="G93" s="3"/>
    </row>
    <row r="94" spans="1:117" x14ac:dyDescent="0.2">
      <c r="A94" s="3"/>
      <c r="B94" s="3"/>
      <c r="C94" s="3"/>
      <c r="D94" s="3"/>
      <c r="E94" s="3"/>
      <c r="F94" s="3"/>
      <c r="G94" s="3"/>
    </row>
    <row r="95" spans="1:117" x14ac:dyDescent="0.2">
      <c r="A95" s="3"/>
      <c r="B95" s="3"/>
      <c r="C95" s="3"/>
      <c r="D95" s="3"/>
      <c r="E95" s="3"/>
      <c r="F95" s="3"/>
      <c r="G95" s="3"/>
    </row>
    <row r="96" spans="1:117" x14ac:dyDescent="0.2">
      <c r="A96" s="3"/>
      <c r="B96" s="3"/>
      <c r="C96" s="3"/>
      <c r="D96" s="3"/>
      <c r="E96" s="3"/>
      <c r="F96" s="3"/>
      <c r="G96" s="3"/>
    </row>
    <row r="97" spans="1:19" x14ac:dyDescent="0.2">
      <c r="A97" s="3"/>
      <c r="B97" s="3"/>
      <c r="C97" s="3"/>
      <c r="D97" s="3"/>
      <c r="E97" s="3"/>
      <c r="F97" s="3"/>
      <c r="G97" s="3"/>
    </row>
    <row r="98" spans="1:19" x14ac:dyDescent="0.2">
      <c r="A98" s="3"/>
      <c r="B98" s="3"/>
      <c r="C98" s="3"/>
      <c r="D98" s="3"/>
      <c r="E98" s="3"/>
      <c r="F98" s="3"/>
      <c r="G98" s="3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63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14"/>
      <c r="B102" s="816" t="s">
        <v>5</v>
      </c>
      <c r="C102" s="817"/>
      <c r="D102" s="818"/>
      <c r="E102" s="816" t="s">
        <v>6</v>
      </c>
      <c r="F102" s="817"/>
      <c r="G102" s="818"/>
      <c r="H102" s="811" t="s">
        <v>8</v>
      </c>
      <c r="I102" s="812"/>
      <c r="J102" s="813"/>
      <c r="K102" s="811" t="s">
        <v>7</v>
      </c>
      <c r="L102" s="812"/>
      <c r="M102" s="813"/>
      <c r="N102" s="811" t="s">
        <v>113</v>
      </c>
      <c r="O102" s="812"/>
      <c r="P102" s="813"/>
      <c r="Q102" s="811" t="s">
        <v>114</v>
      </c>
      <c r="R102" s="812"/>
      <c r="S102" s="813"/>
    </row>
    <row r="103" spans="1:19" ht="16.5" thickBot="1" x14ac:dyDescent="0.3">
      <c r="A103" s="815"/>
      <c r="B103" s="687">
        <v>2016</v>
      </c>
      <c r="C103" s="688">
        <v>2017</v>
      </c>
      <c r="D103" s="689">
        <v>2018</v>
      </c>
      <c r="E103" s="687">
        <v>2016</v>
      </c>
      <c r="F103" s="688">
        <v>2017</v>
      </c>
      <c r="G103" s="689">
        <v>2018</v>
      </c>
      <c r="H103" s="687">
        <v>2016</v>
      </c>
      <c r="I103" s="688">
        <v>2017</v>
      </c>
      <c r="J103" s="689">
        <v>2018</v>
      </c>
      <c r="K103" s="687">
        <v>2016</v>
      </c>
      <c r="L103" s="688">
        <v>2017</v>
      </c>
      <c r="M103" s="689">
        <v>2018</v>
      </c>
      <c r="N103" s="687">
        <v>2016</v>
      </c>
      <c r="O103" s="688">
        <v>2017</v>
      </c>
      <c r="P103" s="689">
        <v>2018</v>
      </c>
      <c r="Q103" s="687">
        <v>2016</v>
      </c>
      <c r="R103" s="688">
        <v>2017</v>
      </c>
      <c r="S103" s="689">
        <v>2018</v>
      </c>
    </row>
    <row r="104" spans="1:19" ht="16.5" x14ac:dyDescent="0.25">
      <c r="A104" s="657" t="s">
        <v>9</v>
      </c>
      <c r="B104" s="658">
        <v>4462.3</v>
      </c>
      <c r="C104" s="659">
        <v>5736.99</v>
      </c>
      <c r="D104" s="660">
        <v>7079.88</v>
      </c>
      <c r="E104" s="661">
        <v>8479.8799999999992</v>
      </c>
      <c r="F104" s="660">
        <v>9980.7199999999993</v>
      </c>
      <c r="G104" s="662">
        <v>12876.03</v>
      </c>
      <c r="H104" s="658">
        <v>853.85</v>
      </c>
      <c r="I104" s="659">
        <v>971.76</v>
      </c>
      <c r="J104" s="660">
        <v>991.6</v>
      </c>
      <c r="K104" s="663">
        <v>499.9</v>
      </c>
      <c r="L104" s="664">
        <v>748</v>
      </c>
      <c r="M104" s="660">
        <v>1094.45</v>
      </c>
      <c r="N104" s="663">
        <v>1097.3800000000001</v>
      </c>
      <c r="O104" s="664">
        <v>1192.6199999999999</v>
      </c>
      <c r="P104" s="660">
        <v>1331.67</v>
      </c>
      <c r="Q104" s="663">
        <v>14.02</v>
      </c>
      <c r="R104" s="664">
        <v>16.809999999999999</v>
      </c>
      <c r="S104" s="660">
        <v>17.170000000000002</v>
      </c>
    </row>
    <row r="105" spans="1:19" ht="16.5" x14ac:dyDescent="0.25">
      <c r="A105" s="665" t="s">
        <v>10</v>
      </c>
      <c r="B105" s="666">
        <v>4594.96</v>
      </c>
      <c r="C105" s="667">
        <v>5941.1</v>
      </c>
      <c r="D105" s="668">
        <v>7001.33</v>
      </c>
      <c r="E105" s="669">
        <v>8306.4269047619055</v>
      </c>
      <c r="F105" s="668">
        <v>10615.53</v>
      </c>
      <c r="G105" s="670">
        <v>13572.75</v>
      </c>
      <c r="H105" s="666">
        <v>920.24</v>
      </c>
      <c r="I105" s="667">
        <v>1007.35</v>
      </c>
      <c r="J105" s="668">
        <v>988.25</v>
      </c>
      <c r="K105" s="671">
        <v>505.57</v>
      </c>
      <c r="L105" s="672">
        <v>774.9</v>
      </c>
      <c r="M105" s="668">
        <v>1022.45</v>
      </c>
      <c r="N105" s="671">
        <v>1199.9100000000001</v>
      </c>
      <c r="O105" s="672">
        <v>1234.33</v>
      </c>
      <c r="P105" s="668">
        <v>1331.53</v>
      </c>
      <c r="Q105" s="671">
        <v>15.07</v>
      </c>
      <c r="R105" s="672">
        <v>17.86</v>
      </c>
      <c r="S105" s="668">
        <v>16.66</v>
      </c>
    </row>
    <row r="106" spans="1:19" ht="16.5" x14ac:dyDescent="0.25">
      <c r="A106" s="665" t="s">
        <v>11</v>
      </c>
      <c r="B106" s="666">
        <v>4947.04</v>
      </c>
      <c r="C106" s="667">
        <v>5821.09</v>
      </c>
      <c r="D106" s="668">
        <v>6795.25</v>
      </c>
      <c r="E106" s="669">
        <v>8700.9538095238095</v>
      </c>
      <c r="F106" s="668">
        <v>10225.65</v>
      </c>
      <c r="G106" s="670">
        <v>13399.76</v>
      </c>
      <c r="H106" s="666">
        <v>968.43</v>
      </c>
      <c r="I106" s="667">
        <v>962.26</v>
      </c>
      <c r="J106" s="668">
        <v>954.57</v>
      </c>
      <c r="K106" s="671">
        <v>567.38</v>
      </c>
      <c r="L106" s="672">
        <v>776.3</v>
      </c>
      <c r="M106" s="668">
        <v>987.33</v>
      </c>
      <c r="N106" s="671">
        <v>1246.3399999999999</v>
      </c>
      <c r="O106" s="672">
        <v>1231.07</v>
      </c>
      <c r="P106" s="668">
        <v>1324.66</v>
      </c>
      <c r="Q106" s="671">
        <v>15.42</v>
      </c>
      <c r="R106" s="672">
        <v>16.88</v>
      </c>
      <c r="S106" s="668">
        <v>16.47</v>
      </c>
    </row>
    <row r="107" spans="1:19" ht="16.5" x14ac:dyDescent="0.25">
      <c r="A107" s="665" t="s">
        <v>12</v>
      </c>
      <c r="B107" s="666">
        <v>4850.55</v>
      </c>
      <c r="C107" s="667">
        <v>5697.37</v>
      </c>
      <c r="D107" s="668">
        <v>6838.07</v>
      </c>
      <c r="E107" s="669">
        <v>8849.65</v>
      </c>
      <c r="F107" s="668">
        <v>9664.86</v>
      </c>
      <c r="G107" s="670">
        <v>13930.75</v>
      </c>
      <c r="H107" s="666">
        <v>994.19</v>
      </c>
      <c r="I107" s="667">
        <v>959.89</v>
      </c>
      <c r="J107" s="668">
        <v>924.16</v>
      </c>
      <c r="K107" s="671">
        <v>574.33000000000004</v>
      </c>
      <c r="L107" s="672">
        <v>799.67</v>
      </c>
      <c r="M107" s="668">
        <v>970.55</v>
      </c>
      <c r="N107" s="671">
        <v>1242.26</v>
      </c>
      <c r="O107" s="672">
        <v>1265.6300000000001</v>
      </c>
      <c r="P107" s="668">
        <v>1335.34</v>
      </c>
      <c r="Q107" s="671">
        <v>16.260000000000002</v>
      </c>
      <c r="R107" s="672">
        <v>18</v>
      </c>
      <c r="S107" s="668">
        <v>16.600000000000001</v>
      </c>
    </row>
    <row r="108" spans="1:19" ht="16.5" x14ac:dyDescent="0.25">
      <c r="A108" s="665" t="s">
        <v>13</v>
      </c>
      <c r="B108" s="666">
        <v>4707.8500000000004</v>
      </c>
      <c r="C108" s="667">
        <v>5591.11</v>
      </c>
      <c r="D108" s="668">
        <v>6821.3</v>
      </c>
      <c r="E108" s="669">
        <v>8685.8799999999992</v>
      </c>
      <c r="F108" s="668">
        <v>9150.9599999999991</v>
      </c>
      <c r="G108" s="670">
        <v>14351.67</v>
      </c>
      <c r="H108" s="666">
        <v>1033.7</v>
      </c>
      <c r="I108" s="667">
        <v>929.71</v>
      </c>
      <c r="J108" s="668">
        <v>904.29</v>
      </c>
      <c r="K108" s="671">
        <v>576.75</v>
      </c>
      <c r="L108" s="672">
        <v>792.43</v>
      </c>
      <c r="M108" s="668">
        <v>980.3</v>
      </c>
      <c r="N108" s="671">
        <v>1259.4000000000001</v>
      </c>
      <c r="O108" s="672">
        <v>1245</v>
      </c>
      <c r="P108" s="668">
        <v>1303.03</v>
      </c>
      <c r="Q108" s="671">
        <v>16.89</v>
      </c>
      <c r="R108" s="672">
        <v>16.760000000000002</v>
      </c>
      <c r="S108" s="668">
        <v>16.47</v>
      </c>
    </row>
    <row r="109" spans="1:19" ht="16.5" x14ac:dyDescent="0.25">
      <c r="A109" s="665" t="s">
        <v>14</v>
      </c>
      <c r="B109" s="673">
        <v>4630.2700000000004</v>
      </c>
      <c r="C109" s="667">
        <v>5699.08</v>
      </c>
      <c r="D109" s="668">
        <v>6954.17</v>
      </c>
      <c r="E109" s="674">
        <v>8911.7022727272742</v>
      </c>
      <c r="F109" s="668">
        <v>8927.6200000000008</v>
      </c>
      <c r="G109" s="670">
        <v>15107.03</v>
      </c>
      <c r="H109" s="673">
        <v>984.14</v>
      </c>
      <c r="I109" s="667">
        <v>930.73</v>
      </c>
      <c r="J109" s="668">
        <v>884.9</v>
      </c>
      <c r="K109" s="675">
        <v>553.09</v>
      </c>
      <c r="L109" s="672">
        <v>864.64</v>
      </c>
      <c r="M109" s="668">
        <v>985.05</v>
      </c>
      <c r="N109" s="675">
        <v>1276.4000000000001</v>
      </c>
      <c r="O109" s="672">
        <v>1260.22</v>
      </c>
      <c r="P109" s="668">
        <v>1281.57</v>
      </c>
      <c r="Q109" s="675">
        <v>17.18</v>
      </c>
      <c r="R109" s="672">
        <v>16.95</v>
      </c>
      <c r="S109" s="668">
        <v>16.52</v>
      </c>
    </row>
    <row r="110" spans="1:19" ht="16.5" x14ac:dyDescent="0.25">
      <c r="A110" s="665" t="s">
        <v>73</v>
      </c>
      <c r="B110" s="673">
        <v>4855.357857142857</v>
      </c>
      <c r="C110" s="667">
        <v>5978.11</v>
      </c>
      <c r="D110" s="668">
        <v>6247.62</v>
      </c>
      <c r="E110" s="674">
        <v>10248.92738095238</v>
      </c>
      <c r="F110" s="668">
        <v>9478.69</v>
      </c>
      <c r="G110" s="670">
        <v>13767.73</v>
      </c>
      <c r="H110" s="673">
        <v>1085.76</v>
      </c>
      <c r="I110" s="667">
        <v>916.95</v>
      </c>
      <c r="J110" s="668">
        <v>831.84</v>
      </c>
      <c r="K110" s="675">
        <v>646.14</v>
      </c>
      <c r="L110" s="672">
        <v>860.8</v>
      </c>
      <c r="M110" s="668">
        <v>931.14</v>
      </c>
      <c r="N110" s="675">
        <v>1337.33</v>
      </c>
      <c r="O110" s="672">
        <v>1236.22</v>
      </c>
      <c r="P110" s="668">
        <v>1238.53</v>
      </c>
      <c r="Q110" s="675">
        <v>19.920000000000002</v>
      </c>
      <c r="R110" s="672">
        <v>16.14</v>
      </c>
      <c r="S110" s="668">
        <v>15.71</v>
      </c>
    </row>
    <row r="111" spans="1:19" ht="16.5" x14ac:dyDescent="0.25">
      <c r="A111" s="647" t="s">
        <v>80</v>
      </c>
      <c r="B111" s="676">
        <v>4757.8172727272722</v>
      </c>
      <c r="C111" s="667">
        <v>6477.68</v>
      </c>
      <c r="D111" s="668"/>
      <c r="E111" s="677">
        <v>10350.566818181818</v>
      </c>
      <c r="F111" s="668">
        <v>10848.52</v>
      </c>
      <c r="G111" s="670"/>
      <c r="H111" s="676">
        <v>1123.77</v>
      </c>
      <c r="I111" s="667">
        <v>972.67</v>
      </c>
      <c r="J111" s="668"/>
      <c r="K111" s="678">
        <v>700.09</v>
      </c>
      <c r="L111" s="672">
        <v>913.1</v>
      </c>
      <c r="M111" s="668"/>
      <c r="N111" s="678">
        <v>1341.09</v>
      </c>
      <c r="O111" s="672">
        <v>1282.3</v>
      </c>
      <c r="P111" s="668"/>
      <c r="Q111" s="678">
        <v>19.64</v>
      </c>
      <c r="R111" s="672">
        <v>16.91</v>
      </c>
      <c r="S111" s="668"/>
    </row>
    <row r="112" spans="1:19" ht="16.5" x14ac:dyDescent="0.25">
      <c r="A112" s="647" t="s">
        <v>86</v>
      </c>
      <c r="B112" s="676">
        <v>4706.7859090909096</v>
      </c>
      <c r="C112" s="667">
        <v>6582.68</v>
      </c>
      <c r="D112" s="668"/>
      <c r="E112" s="677">
        <v>10185.569545454546</v>
      </c>
      <c r="F112" s="668">
        <v>11230.36</v>
      </c>
      <c r="G112" s="670"/>
      <c r="H112" s="676">
        <v>1045.95</v>
      </c>
      <c r="I112" s="667">
        <v>968.1</v>
      </c>
      <c r="J112" s="668"/>
      <c r="K112" s="678">
        <v>682.23</v>
      </c>
      <c r="L112" s="672">
        <v>935.85</v>
      </c>
      <c r="M112" s="668"/>
      <c r="N112" s="678">
        <v>1326.03</v>
      </c>
      <c r="O112" s="672">
        <v>1314.98</v>
      </c>
      <c r="P112" s="668"/>
      <c r="Q112" s="678">
        <v>19.28</v>
      </c>
      <c r="R112" s="672">
        <v>17.45</v>
      </c>
      <c r="S112" s="668"/>
    </row>
    <row r="113" spans="1:19" ht="16.5" x14ac:dyDescent="0.25">
      <c r="A113" s="647" t="s">
        <v>87</v>
      </c>
      <c r="B113" s="676">
        <v>4731.761428571428</v>
      </c>
      <c r="C113" s="667">
        <v>6796.85</v>
      </c>
      <c r="D113" s="668"/>
      <c r="E113" s="677">
        <v>10262.27</v>
      </c>
      <c r="F113" s="668">
        <v>11319.66</v>
      </c>
      <c r="G113" s="670"/>
      <c r="H113" s="676">
        <v>959.14</v>
      </c>
      <c r="I113" s="667">
        <v>921.43</v>
      </c>
      <c r="J113" s="668"/>
      <c r="K113" s="678">
        <v>644.85</v>
      </c>
      <c r="L113" s="672">
        <v>960.52</v>
      </c>
      <c r="M113" s="668"/>
      <c r="N113" s="678">
        <v>1266.71</v>
      </c>
      <c r="O113" s="672">
        <v>1279.51</v>
      </c>
      <c r="P113" s="668"/>
      <c r="Q113" s="678">
        <v>17.739999999999998</v>
      </c>
      <c r="R113" s="672">
        <v>17.07</v>
      </c>
      <c r="S113" s="668"/>
    </row>
    <row r="114" spans="1:19" ht="16.5" x14ac:dyDescent="0.25">
      <c r="A114" s="647" t="s">
        <v>91</v>
      </c>
      <c r="B114" s="676">
        <v>5442.7250000000004</v>
      </c>
      <c r="C114" s="667">
        <v>6825.09</v>
      </c>
      <c r="D114" s="668"/>
      <c r="E114" s="677">
        <v>11139.772272727274</v>
      </c>
      <c r="F114" s="668">
        <v>11989.89</v>
      </c>
      <c r="G114" s="670"/>
      <c r="H114" s="676">
        <v>953</v>
      </c>
      <c r="I114" s="667">
        <v>934</v>
      </c>
      <c r="J114" s="668"/>
      <c r="K114" s="678">
        <v>696.68</v>
      </c>
      <c r="L114" s="672">
        <v>999.8</v>
      </c>
      <c r="M114" s="668"/>
      <c r="N114" s="678">
        <v>1235.98</v>
      </c>
      <c r="O114" s="672">
        <v>1282.28</v>
      </c>
      <c r="P114" s="668"/>
      <c r="Q114" s="678">
        <v>17.420000000000002</v>
      </c>
      <c r="R114" s="672">
        <v>17.010000000000002</v>
      </c>
      <c r="S114" s="668"/>
    </row>
    <row r="115" spans="1:19" ht="17.25" thickBot="1" x14ac:dyDescent="0.3">
      <c r="A115" s="679" t="s">
        <v>92</v>
      </c>
      <c r="B115" s="680">
        <v>5665.8249999999998</v>
      </c>
      <c r="C115" s="681">
        <v>6800.64</v>
      </c>
      <c r="D115" s="682"/>
      <c r="E115" s="683">
        <v>11009.75</v>
      </c>
      <c r="F115" s="682">
        <v>11405.66</v>
      </c>
      <c r="G115" s="684"/>
      <c r="H115" s="680">
        <v>919.05</v>
      </c>
      <c r="I115" s="681">
        <v>906.32</v>
      </c>
      <c r="J115" s="682"/>
      <c r="K115" s="685">
        <v>706.98</v>
      </c>
      <c r="L115" s="686">
        <v>1021.16</v>
      </c>
      <c r="M115" s="682"/>
      <c r="N115" s="685">
        <v>1150.77</v>
      </c>
      <c r="O115" s="686">
        <v>1263.54</v>
      </c>
      <c r="P115" s="682"/>
      <c r="Q115" s="685">
        <v>16.38</v>
      </c>
      <c r="R115" s="686">
        <v>16.16</v>
      </c>
      <c r="S115" s="682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DL83">
    <sortCondition ref="B74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32"/>
  <sheetViews>
    <sheetView zoomScale="82" zoomScaleNormal="82" zoomScaleSheetLayoutView="68" workbookViewId="0">
      <pane ySplit="4" topLeftCell="A5" activePane="bottomLeft" state="frozen"/>
      <selection activeCell="O25" sqref="O25"/>
      <selection pane="bottomLeft" activeCell="L8" sqref="L8"/>
    </sheetView>
  </sheetViews>
  <sheetFormatPr defaultColWidth="5.7109375" defaultRowHeight="12.75" x14ac:dyDescent="0.2"/>
  <cols>
    <col min="1" max="1" width="113.42578125" style="412" customWidth="1"/>
    <col min="2" max="2" width="10.140625" style="412" bestFit="1" customWidth="1"/>
    <col min="3" max="3" width="18.85546875" style="412" customWidth="1"/>
    <col min="4" max="4" width="20.7109375" style="412" customWidth="1"/>
    <col min="5" max="5" width="22.5703125" style="412" customWidth="1"/>
    <col min="6" max="6" width="14.5703125" style="412" hidden="1" customWidth="1"/>
    <col min="7" max="7" width="9.140625" style="412" customWidth="1"/>
    <col min="8" max="8" width="22.5703125" style="412" customWidth="1"/>
    <col min="9" max="252" width="9.140625" style="412" customWidth="1"/>
    <col min="253" max="253" width="5.7109375" style="412"/>
    <col min="254" max="254" width="5.7109375" style="412" customWidth="1"/>
    <col min="255" max="255" width="112.5703125" style="412" customWidth="1"/>
    <col min="256" max="256" width="10.140625" style="412" bestFit="1" customWidth="1"/>
    <col min="257" max="257" width="18.85546875" style="412" customWidth="1"/>
    <col min="258" max="258" width="19" style="412" customWidth="1"/>
    <col min="259" max="259" width="19.5703125" style="412" customWidth="1"/>
    <col min="260" max="260" width="16.7109375" style="412" customWidth="1"/>
    <col min="261" max="508" width="9.140625" style="412" customWidth="1"/>
    <col min="509" max="509" width="5.7109375" style="412"/>
    <col min="510" max="510" width="5.7109375" style="412" customWidth="1"/>
    <col min="511" max="511" width="112.5703125" style="412" customWidth="1"/>
    <col min="512" max="512" width="10.140625" style="412" bestFit="1" customWidth="1"/>
    <col min="513" max="513" width="18.85546875" style="412" customWidth="1"/>
    <col min="514" max="514" width="19" style="412" customWidth="1"/>
    <col min="515" max="515" width="19.5703125" style="412" customWidth="1"/>
    <col min="516" max="516" width="16.7109375" style="412" customWidth="1"/>
    <col min="517" max="764" width="9.140625" style="412" customWidth="1"/>
    <col min="765" max="765" width="5.7109375" style="412"/>
    <col min="766" max="766" width="5.7109375" style="412" customWidth="1"/>
    <col min="767" max="767" width="112.5703125" style="412" customWidth="1"/>
    <col min="768" max="768" width="10.140625" style="412" bestFit="1" customWidth="1"/>
    <col min="769" max="769" width="18.85546875" style="412" customWidth="1"/>
    <col min="770" max="770" width="19" style="412" customWidth="1"/>
    <col min="771" max="771" width="19.5703125" style="412" customWidth="1"/>
    <col min="772" max="772" width="16.7109375" style="412" customWidth="1"/>
    <col min="773" max="1020" width="9.140625" style="412" customWidth="1"/>
    <col min="1021" max="1021" width="5.7109375" style="412"/>
    <col min="1022" max="1022" width="5.7109375" style="412" customWidth="1"/>
    <col min="1023" max="1023" width="112.5703125" style="412" customWidth="1"/>
    <col min="1024" max="1024" width="10.140625" style="412" bestFit="1" customWidth="1"/>
    <col min="1025" max="1025" width="18.85546875" style="412" customWidth="1"/>
    <col min="1026" max="1026" width="19" style="412" customWidth="1"/>
    <col min="1027" max="1027" width="19.5703125" style="412" customWidth="1"/>
    <col min="1028" max="1028" width="16.7109375" style="412" customWidth="1"/>
    <col min="1029" max="1276" width="9.140625" style="412" customWidth="1"/>
    <col min="1277" max="1277" width="5.7109375" style="412"/>
    <col min="1278" max="1278" width="5.7109375" style="412" customWidth="1"/>
    <col min="1279" max="1279" width="112.5703125" style="412" customWidth="1"/>
    <col min="1280" max="1280" width="10.140625" style="412" bestFit="1" customWidth="1"/>
    <col min="1281" max="1281" width="18.85546875" style="412" customWidth="1"/>
    <col min="1282" max="1282" width="19" style="412" customWidth="1"/>
    <col min="1283" max="1283" width="19.5703125" style="412" customWidth="1"/>
    <col min="1284" max="1284" width="16.7109375" style="412" customWidth="1"/>
    <col min="1285" max="1532" width="9.140625" style="412" customWidth="1"/>
    <col min="1533" max="1533" width="5.7109375" style="412"/>
    <col min="1534" max="1534" width="5.7109375" style="412" customWidth="1"/>
    <col min="1535" max="1535" width="112.5703125" style="412" customWidth="1"/>
    <col min="1536" max="1536" width="10.140625" style="412" bestFit="1" customWidth="1"/>
    <col min="1537" max="1537" width="18.85546875" style="412" customWidth="1"/>
    <col min="1538" max="1538" width="19" style="412" customWidth="1"/>
    <col min="1539" max="1539" width="19.5703125" style="412" customWidth="1"/>
    <col min="1540" max="1540" width="16.7109375" style="412" customWidth="1"/>
    <col min="1541" max="1788" width="9.140625" style="412" customWidth="1"/>
    <col min="1789" max="1789" width="5.7109375" style="412"/>
    <col min="1790" max="1790" width="5.7109375" style="412" customWidth="1"/>
    <col min="1791" max="1791" width="112.5703125" style="412" customWidth="1"/>
    <col min="1792" max="1792" width="10.140625" style="412" bestFit="1" customWidth="1"/>
    <col min="1793" max="1793" width="18.85546875" style="412" customWidth="1"/>
    <col min="1794" max="1794" width="19" style="412" customWidth="1"/>
    <col min="1795" max="1795" width="19.5703125" style="412" customWidth="1"/>
    <col min="1796" max="1796" width="16.7109375" style="412" customWidth="1"/>
    <col min="1797" max="2044" width="9.140625" style="412" customWidth="1"/>
    <col min="2045" max="2045" width="5.7109375" style="412"/>
    <col min="2046" max="2046" width="5.7109375" style="412" customWidth="1"/>
    <col min="2047" max="2047" width="112.5703125" style="412" customWidth="1"/>
    <col min="2048" max="2048" width="10.140625" style="412" bestFit="1" customWidth="1"/>
    <col min="2049" max="2049" width="18.85546875" style="412" customWidth="1"/>
    <col min="2050" max="2050" width="19" style="412" customWidth="1"/>
    <col min="2051" max="2051" width="19.5703125" style="412" customWidth="1"/>
    <col min="2052" max="2052" width="16.7109375" style="412" customWidth="1"/>
    <col min="2053" max="2300" width="9.140625" style="412" customWidth="1"/>
    <col min="2301" max="2301" width="5.7109375" style="412"/>
    <col min="2302" max="2302" width="5.7109375" style="412" customWidth="1"/>
    <col min="2303" max="2303" width="112.5703125" style="412" customWidth="1"/>
    <col min="2304" max="2304" width="10.140625" style="412" bestFit="1" customWidth="1"/>
    <col min="2305" max="2305" width="18.85546875" style="412" customWidth="1"/>
    <col min="2306" max="2306" width="19" style="412" customWidth="1"/>
    <col min="2307" max="2307" width="19.5703125" style="412" customWidth="1"/>
    <col min="2308" max="2308" width="16.7109375" style="412" customWidth="1"/>
    <col min="2309" max="2556" width="9.140625" style="412" customWidth="1"/>
    <col min="2557" max="2557" width="5.7109375" style="412"/>
    <col min="2558" max="2558" width="5.7109375" style="412" customWidth="1"/>
    <col min="2559" max="2559" width="112.5703125" style="412" customWidth="1"/>
    <col min="2560" max="2560" width="10.140625" style="412" bestFit="1" customWidth="1"/>
    <col min="2561" max="2561" width="18.85546875" style="412" customWidth="1"/>
    <col min="2562" max="2562" width="19" style="412" customWidth="1"/>
    <col min="2563" max="2563" width="19.5703125" style="412" customWidth="1"/>
    <col min="2564" max="2564" width="16.7109375" style="412" customWidth="1"/>
    <col min="2565" max="2812" width="9.140625" style="412" customWidth="1"/>
    <col min="2813" max="2813" width="5.7109375" style="412"/>
    <col min="2814" max="2814" width="5.7109375" style="412" customWidth="1"/>
    <col min="2815" max="2815" width="112.5703125" style="412" customWidth="1"/>
    <col min="2816" max="2816" width="10.140625" style="412" bestFit="1" customWidth="1"/>
    <col min="2817" max="2817" width="18.85546875" style="412" customWidth="1"/>
    <col min="2818" max="2818" width="19" style="412" customWidth="1"/>
    <col min="2819" max="2819" width="19.5703125" style="412" customWidth="1"/>
    <col min="2820" max="2820" width="16.7109375" style="412" customWidth="1"/>
    <col min="2821" max="3068" width="9.140625" style="412" customWidth="1"/>
    <col min="3069" max="3069" width="5.7109375" style="412"/>
    <col min="3070" max="3070" width="5.7109375" style="412" customWidth="1"/>
    <col min="3071" max="3071" width="112.5703125" style="412" customWidth="1"/>
    <col min="3072" max="3072" width="10.140625" style="412" bestFit="1" customWidth="1"/>
    <col min="3073" max="3073" width="18.85546875" style="412" customWidth="1"/>
    <col min="3074" max="3074" width="19" style="412" customWidth="1"/>
    <col min="3075" max="3075" width="19.5703125" style="412" customWidth="1"/>
    <col min="3076" max="3076" width="16.7109375" style="412" customWidth="1"/>
    <col min="3077" max="3324" width="9.140625" style="412" customWidth="1"/>
    <col min="3325" max="3325" width="5.7109375" style="412"/>
    <col min="3326" max="3326" width="5.7109375" style="412" customWidth="1"/>
    <col min="3327" max="3327" width="112.5703125" style="412" customWidth="1"/>
    <col min="3328" max="3328" width="10.140625" style="412" bestFit="1" customWidth="1"/>
    <col min="3329" max="3329" width="18.85546875" style="412" customWidth="1"/>
    <col min="3330" max="3330" width="19" style="412" customWidth="1"/>
    <col min="3331" max="3331" width="19.5703125" style="412" customWidth="1"/>
    <col min="3332" max="3332" width="16.7109375" style="412" customWidth="1"/>
    <col min="3333" max="3580" width="9.140625" style="412" customWidth="1"/>
    <col min="3581" max="3581" width="5.7109375" style="412"/>
    <col min="3582" max="3582" width="5.7109375" style="412" customWidth="1"/>
    <col min="3583" max="3583" width="112.5703125" style="412" customWidth="1"/>
    <col min="3584" max="3584" width="10.140625" style="412" bestFit="1" customWidth="1"/>
    <col min="3585" max="3585" width="18.85546875" style="412" customWidth="1"/>
    <col min="3586" max="3586" width="19" style="412" customWidth="1"/>
    <col min="3587" max="3587" width="19.5703125" style="412" customWidth="1"/>
    <col min="3588" max="3588" width="16.7109375" style="412" customWidth="1"/>
    <col min="3589" max="3836" width="9.140625" style="412" customWidth="1"/>
    <col min="3837" max="3837" width="5.7109375" style="412"/>
    <col min="3838" max="3838" width="5.7109375" style="412" customWidth="1"/>
    <col min="3839" max="3839" width="112.5703125" style="412" customWidth="1"/>
    <col min="3840" max="3840" width="10.140625" style="412" bestFit="1" customWidth="1"/>
    <col min="3841" max="3841" width="18.85546875" style="412" customWidth="1"/>
    <col min="3842" max="3842" width="19" style="412" customWidth="1"/>
    <col min="3843" max="3843" width="19.5703125" style="412" customWidth="1"/>
    <col min="3844" max="3844" width="16.7109375" style="412" customWidth="1"/>
    <col min="3845" max="4092" width="9.140625" style="412" customWidth="1"/>
    <col min="4093" max="4093" width="5.7109375" style="412"/>
    <col min="4094" max="4094" width="5.7109375" style="412" customWidth="1"/>
    <col min="4095" max="4095" width="112.5703125" style="412" customWidth="1"/>
    <col min="4096" max="4096" width="10.140625" style="412" bestFit="1" customWidth="1"/>
    <col min="4097" max="4097" width="18.85546875" style="412" customWidth="1"/>
    <col min="4098" max="4098" width="19" style="412" customWidth="1"/>
    <col min="4099" max="4099" width="19.5703125" style="412" customWidth="1"/>
    <col min="4100" max="4100" width="16.7109375" style="412" customWidth="1"/>
    <col min="4101" max="4348" width="9.140625" style="412" customWidth="1"/>
    <col min="4349" max="4349" width="5.7109375" style="412"/>
    <col min="4350" max="4350" width="5.7109375" style="412" customWidth="1"/>
    <col min="4351" max="4351" width="112.5703125" style="412" customWidth="1"/>
    <col min="4352" max="4352" width="10.140625" style="412" bestFit="1" customWidth="1"/>
    <col min="4353" max="4353" width="18.85546875" style="412" customWidth="1"/>
    <col min="4354" max="4354" width="19" style="412" customWidth="1"/>
    <col min="4355" max="4355" width="19.5703125" style="412" customWidth="1"/>
    <col min="4356" max="4356" width="16.7109375" style="412" customWidth="1"/>
    <col min="4357" max="4604" width="9.140625" style="412" customWidth="1"/>
    <col min="4605" max="4605" width="5.7109375" style="412"/>
    <col min="4606" max="4606" width="5.7109375" style="412" customWidth="1"/>
    <col min="4607" max="4607" width="112.5703125" style="412" customWidth="1"/>
    <col min="4608" max="4608" width="10.140625" style="412" bestFit="1" customWidth="1"/>
    <col min="4609" max="4609" width="18.85546875" style="412" customWidth="1"/>
    <col min="4610" max="4610" width="19" style="412" customWidth="1"/>
    <col min="4611" max="4611" width="19.5703125" style="412" customWidth="1"/>
    <col min="4612" max="4612" width="16.7109375" style="412" customWidth="1"/>
    <col min="4613" max="4860" width="9.140625" style="412" customWidth="1"/>
    <col min="4861" max="4861" width="5.7109375" style="412"/>
    <col min="4862" max="4862" width="5.7109375" style="412" customWidth="1"/>
    <col min="4863" max="4863" width="112.5703125" style="412" customWidth="1"/>
    <col min="4864" max="4864" width="10.140625" style="412" bestFit="1" customWidth="1"/>
    <col min="4865" max="4865" width="18.85546875" style="412" customWidth="1"/>
    <col min="4866" max="4866" width="19" style="412" customWidth="1"/>
    <col min="4867" max="4867" width="19.5703125" style="412" customWidth="1"/>
    <col min="4868" max="4868" width="16.7109375" style="412" customWidth="1"/>
    <col min="4869" max="5116" width="9.140625" style="412" customWidth="1"/>
    <col min="5117" max="5117" width="5.7109375" style="412"/>
    <col min="5118" max="5118" width="5.7109375" style="412" customWidth="1"/>
    <col min="5119" max="5119" width="112.5703125" style="412" customWidth="1"/>
    <col min="5120" max="5120" width="10.140625" style="412" bestFit="1" customWidth="1"/>
    <col min="5121" max="5121" width="18.85546875" style="412" customWidth="1"/>
    <col min="5122" max="5122" width="19" style="412" customWidth="1"/>
    <col min="5123" max="5123" width="19.5703125" style="412" customWidth="1"/>
    <col min="5124" max="5124" width="16.7109375" style="412" customWidth="1"/>
    <col min="5125" max="5372" width="9.140625" style="412" customWidth="1"/>
    <col min="5373" max="5373" width="5.7109375" style="412"/>
    <col min="5374" max="5374" width="5.7109375" style="412" customWidth="1"/>
    <col min="5375" max="5375" width="112.5703125" style="412" customWidth="1"/>
    <col min="5376" max="5376" width="10.140625" style="412" bestFit="1" customWidth="1"/>
    <col min="5377" max="5377" width="18.85546875" style="412" customWidth="1"/>
    <col min="5378" max="5378" width="19" style="412" customWidth="1"/>
    <col min="5379" max="5379" width="19.5703125" style="412" customWidth="1"/>
    <col min="5380" max="5380" width="16.7109375" style="412" customWidth="1"/>
    <col min="5381" max="5628" width="9.140625" style="412" customWidth="1"/>
    <col min="5629" max="5629" width="5.7109375" style="412"/>
    <col min="5630" max="5630" width="5.7109375" style="412" customWidth="1"/>
    <col min="5631" max="5631" width="112.5703125" style="412" customWidth="1"/>
    <col min="5632" max="5632" width="10.140625" style="412" bestFit="1" customWidth="1"/>
    <col min="5633" max="5633" width="18.85546875" style="412" customWidth="1"/>
    <col min="5634" max="5634" width="19" style="412" customWidth="1"/>
    <col min="5635" max="5635" width="19.5703125" style="412" customWidth="1"/>
    <col min="5636" max="5636" width="16.7109375" style="412" customWidth="1"/>
    <col min="5637" max="5884" width="9.140625" style="412" customWidth="1"/>
    <col min="5885" max="5885" width="5.7109375" style="412"/>
    <col min="5886" max="5886" width="5.7109375" style="412" customWidth="1"/>
    <col min="5887" max="5887" width="112.5703125" style="412" customWidth="1"/>
    <col min="5888" max="5888" width="10.140625" style="412" bestFit="1" customWidth="1"/>
    <col min="5889" max="5889" width="18.85546875" style="412" customWidth="1"/>
    <col min="5890" max="5890" width="19" style="412" customWidth="1"/>
    <col min="5891" max="5891" width="19.5703125" style="412" customWidth="1"/>
    <col min="5892" max="5892" width="16.7109375" style="412" customWidth="1"/>
    <col min="5893" max="6140" width="9.140625" style="412" customWidth="1"/>
    <col min="6141" max="6141" width="5.7109375" style="412"/>
    <col min="6142" max="6142" width="5.7109375" style="412" customWidth="1"/>
    <col min="6143" max="6143" width="112.5703125" style="412" customWidth="1"/>
    <col min="6144" max="6144" width="10.140625" style="412" bestFit="1" customWidth="1"/>
    <col min="6145" max="6145" width="18.85546875" style="412" customWidth="1"/>
    <col min="6146" max="6146" width="19" style="412" customWidth="1"/>
    <col min="6147" max="6147" width="19.5703125" style="412" customWidth="1"/>
    <col min="6148" max="6148" width="16.7109375" style="412" customWidth="1"/>
    <col min="6149" max="6396" width="9.140625" style="412" customWidth="1"/>
    <col min="6397" max="6397" width="5.7109375" style="412"/>
    <col min="6398" max="6398" width="5.7109375" style="412" customWidth="1"/>
    <col min="6399" max="6399" width="112.5703125" style="412" customWidth="1"/>
    <col min="6400" max="6400" width="10.140625" style="412" bestFit="1" customWidth="1"/>
    <col min="6401" max="6401" width="18.85546875" style="412" customWidth="1"/>
    <col min="6402" max="6402" width="19" style="412" customWidth="1"/>
    <col min="6403" max="6403" width="19.5703125" style="412" customWidth="1"/>
    <col min="6404" max="6404" width="16.7109375" style="412" customWidth="1"/>
    <col min="6405" max="6652" width="9.140625" style="412" customWidth="1"/>
    <col min="6653" max="6653" width="5.7109375" style="412"/>
    <col min="6654" max="6654" width="5.7109375" style="412" customWidth="1"/>
    <col min="6655" max="6655" width="112.5703125" style="412" customWidth="1"/>
    <col min="6656" max="6656" width="10.140625" style="412" bestFit="1" customWidth="1"/>
    <col min="6657" max="6657" width="18.85546875" style="412" customWidth="1"/>
    <col min="6658" max="6658" width="19" style="412" customWidth="1"/>
    <col min="6659" max="6659" width="19.5703125" style="412" customWidth="1"/>
    <col min="6660" max="6660" width="16.7109375" style="412" customWidth="1"/>
    <col min="6661" max="6908" width="9.140625" style="412" customWidth="1"/>
    <col min="6909" max="6909" width="5.7109375" style="412"/>
    <col min="6910" max="6910" width="5.7109375" style="412" customWidth="1"/>
    <col min="6911" max="6911" width="112.5703125" style="412" customWidth="1"/>
    <col min="6912" max="6912" width="10.140625" style="412" bestFit="1" customWidth="1"/>
    <col min="6913" max="6913" width="18.85546875" style="412" customWidth="1"/>
    <col min="6914" max="6914" width="19" style="412" customWidth="1"/>
    <col min="6915" max="6915" width="19.5703125" style="412" customWidth="1"/>
    <col min="6916" max="6916" width="16.7109375" style="412" customWidth="1"/>
    <col min="6917" max="7164" width="9.140625" style="412" customWidth="1"/>
    <col min="7165" max="7165" width="5.7109375" style="412"/>
    <col min="7166" max="7166" width="5.7109375" style="412" customWidth="1"/>
    <col min="7167" max="7167" width="112.5703125" style="412" customWidth="1"/>
    <col min="7168" max="7168" width="10.140625" style="412" bestFit="1" customWidth="1"/>
    <col min="7169" max="7169" width="18.85546875" style="412" customWidth="1"/>
    <col min="7170" max="7170" width="19" style="412" customWidth="1"/>
    <col min="7171" max="7171" width="19.5703125" style="412" customWidth="1"/>
    <col min="7172" max="7172" width="16.7109375" style="412" customWidth="1"/>
    <col min="7173" max="7420" width="9.140625" style="412" customWidth="1"/>
    <col min="7421" max="7421" width="5.7109375" style="412"/>
    <col min="7422" max="7422" width="5.7109375" style="412" customWidth="1"/>
    <col min="7423" max="7423" width="112.5703125" style="412" customWidth="1"/>
    <col min="7424" max="7424" width="10.140625" style="412" bestFit="1" customWidth="1"/>
    <col min="7425" max="7425" width="18.85546875" style="412" customWidth="1"/>
    <col min="7426" max="7426" width="19" style="412" customWidth="1"/>
    <col min="7427" max="7427" width="19.5703125" style="412" customWidth="1"/>
    <col min="7428" max="7428" width="16.7109375" style="412" customWidth="1"/>
    <col min="7429" max="7676" width="9.140625" style="412" customWidth="1"/>
    <col min="7677" max="7677" width="5.7109375" style="412"/>
    <col min="7678" max="7678" width="5.7109375" style="412" customWidth="1"/>
    <col min="7679" max="7679" width="112.5703125" style="412" customWidth="1"/>
    <col min="7680" max="7680" width="10.140625" style="412" bestFit="1" customWidth="1"/>
    <col min="7681" max="7681" width="18.85546875" style="412" customWidth="1"/>
    <col min="7682" max="7682" width="19" style="412" customWidth="1"/>
    <col min="7683" max="7683" width="19.5703125" style="412" customWidth="1"/>
    <col min="7684" max="7684" width="16.7109375" style="412" customWidth="1"/>
    <col min="7685" max="7932" width="9.140625" style="412" customWidth="1"/>
    <col min="7933" max="7933" width="5.7109375" style="412"/>
    <col min="7934" max="7934" width="5.7109375" style="412" customWidth="1"/>
    <col min="7935" max="7935" width="112.5703125" style="412" customWidth="1"/>
    <col min="7936" max="7936" width="10.140625" style="412" bestFit="1" customWidth="1"/>
    <col min="7937" max="7937" width="18.85546875" style="412" customWidth="1"/>
    <col min="7938" max="7938" width="19" style="412" customWidth="1"/>
    <col min="7939" max="7939" width="19.5703125" style="412" customWidth="1"/>
    <col min="7940" max="7940" width="16.7109375" style="412" customWidth="1"/>
    <col min="7941" max="8188" width="9.140625" style="412" customWidth="1"/>
    <col min="8189" max="8189" width="5.7109375" style="412"/>
    <col min="8190" max="8190" width="5.7109375" style="412" customWidth="1"/>
    <col min="8191" max="8191" width="112.5703125" style="412" customWidth="1"/>
    <col min="8192" max="8192" width="10.140625" style="412" bestFit="1" customWidth="1"/>
    <col min="8193" max="8193" width="18.85546875" style="412" customWidth="1"/>
    <col min="8194" max="8194" width="19" style="412" customWidth="1"/>
    <col min="8195" max="8195" width="19.5703125" style="412" customWidth="1"/>
    <col min="8196" max="8196" width="16.7109375" style="412" customWidth="1"/>
    <col min="8197" max="8444" width="9.140625" style="412" customWidth="1"/>
    <col min="8445" max="8445" width="5.7109375" style="412"/>
    <col min="8446" max="8446" width="5.7109375" style="412" customWidth="1"/>
    <col min="8447" max="8447" width="112.5703125" style="412" customWidth="1"/>
    <col min="8448" max="8448" width="10.140625" style="412" bestFit="1" customWidth="1"/>
    <col min="8449" max="8449" width="18.85546875" style="412" customWidth="1"/>
    <col min="8450" max="8450" width="19" style="412" customWidth="1"/>
    <col min="8451" max="8451" width="19.5703125" style="412" customWidth="1"/>
    <col min="8452" max="8452" width="16.7109375" style="412" customWidth="1"/>
    <col min="8453" max="8700" width="9.140625" style="412" customWidth="1"/>
    <col min="8701" max="8701" width="5.7109375" style="412"/>
    <col min="8702" max="8702" width="5.7109375" style="412" customWidth="1"/>
    <col min="8703" max="8703" width="112.5703125" style="412" customWidth="1"/>
    <col min="8704" max="8704" width="10.140625" style="412" bestFit="1" customWidth="1"/>
    <col min="8705" max="8705" width="18.85546875" style="412" customWidth="1"/>
    <col min="8706" max="8706" width="19" style="412" customWidth="1"/>
    <col min="8707" max="8707" width="19.5703125" style="412" customWidth="1"/>
    <col min="8708" max="8708" width="16.7109375" style="412" customWidth="1"/>
    <col min="8709" max="8956" width="9.140625" style="412" customWidth="1"/>
    <col min="8957" max="8957" width="5.7109375" style="412"/>
    <col min="8958" max="8958" width="5.7109375" style="412" customWidth="1"/>
    <col min="8959" max="8959" width="112.5703125" style="412" customWidth="1"/>
    <col min="8960" max="8960" width="10.140625" style="412" bestFit="1" customWidth="1"/>
    <col min="8961" max="8961" width="18.85546875" style="412" customWidth="1"/>
    <col min="8962" max="8962" width="19" style="412" customWidth="1"/>
    <col min="8963" max="8963" width="19.5703125" style="412" customWidth="1"/>
    <col min="8964" max="8964" width="16.7109375" style="412" customWidth="1"/>
    <col min="8965" max="9212" width="9.140625" style="412" customWidth="1"/>
    <col min="9213" max="9213" width="5.7109375" style="412"/>
    <col min="9214" max="9214" width="5.7109375" style="412" customWidth="1"/>
    <col min="9215" max="9215" width="112.5703125" style="412" customWidth="1"/>
    <col min="9216" max="9216" width="10.140625" style="412" bestFit="1" customWidth="1"/>
    <col min="9217" max="9217" width="18.85546875" style="412" customWidth="1"/>
    <col min="9218" max="9218" width="19" style="412" customWidth="1"/>
    <col min="9219" max="9219" width="19.5703125" style="412" customWidth="1"/>
    <col min="9220" max="9220" width="16.7109375" style="412" customWidth="1"/>
    <col min="9221" max="9468" width="9.140625" style="412" customWidth="1"/>
    <col min="9469" max="9469" width="5.7109375" style="412"/>
    <col min="9470" max="9470" width="5.7109375" style="412" customWidth="1"/>
    <col min="9471" max="9471" width="112.5703125" style="412" customWidth="1"/>
    <col min="9472" max="9472" width="10.140625" style="412" bestFit="1" customWidth="1"/>
    <col min="9473" max="9473" width="18.85546875" style="412" customWidth="1"/>
    <col min="9474" max="9474" width="19" style="412" customWidth="1"/>
    <col min="9475" max="9475" width="19.5703125" style="412" customWidth="1"/>
    <col min="9476" max="9476" width="16.7109375" style="412" customWidth="1"/>
    <col min="9477" max="9724" width="9.140625" style="412" customWidth="1"/>
    <col min="9725" max="9725" width="5.7109375" style="412"/>
    <col min="9726" max="9726" width="5.7109375" style="412" customWidth="1"/>
    <col min="9727" max="9727" width="112.5703125" style="412" customWidth="1"/>
    <col min="9728" max="9728" width="10.140625" style="412" bestFit="1" customWidth="1"/>
    <col min="9729" max="9729" width="18.85546875" style="412" customWidth="1"/>
    <col min="9730" max="9730" width="19" style="412" customWidth="1"/>
    <col min="9731" max="9731" width="19.5703125" style="412" customWidth="1"/>
    <col min="9732" max="9732" width="16.7109375" style="412" customWidth="1"/>
    <col min="9733" max="9980" width="9.140625" style="412" customWidth="1"/>
    <col min="9981" max="9981" width="5.7109375" style="412"/>
    <col min="9982" max="9982" width="5.7109375" style="412" customWidth="1"/>
    <col min="9983" max="9983" width="112.5703125" style="412" customWidth="1"/>
    <col min="9984" max="9984" width="10.140625" style="412" bestFit="1" customWidth="1"/>
    <col min="9985" max="9985" width="18.85546875" style="412" customWidth="1"/>
    <col min="9986" max="9986" width="19" style="412" customWidth="1"/>
    <col min="9987" max="9987" width="19.5703125" style="412" customWidth="1"/>
    <col min="9988" max="9988" width="16.7109375" style="412" customWidth="1"/>
    <col min="9989" max="10236" width="9.140625" style="412" customWidth="1"/>
    <col min="10237" max="10237" width="5.7109375" style="412"/>
    <col min="10238" max="10238" width="5.7109375" style="412" customWidth="1"/>
    <col min="10239" max="10239" width="112.5703125" style="412" customWidth="1"/>
    <col min="10240" max="10240" width="10.140625" style="412" bestFit="1" customWidth="1"/>
    <col min="10241" max="10241" width="18.85546875" style="412" customWidth="1"/>
    <col min="10242" max="10242" width="19" style="412" customWidth="1"/>
    <col min="10243" max="10243" width="19.5703125" style="412" customWidth="1"/>
    <col min="10244" max="10244" width="16.7109375" style="412" customWidth="1"/>
    <col min="10245" max="10492" width="9.140625" style="412" customWidth="1"/>
    <col min="10493" max="10493" width="5.7109375" style="412"/>
    <col min="10494" max="10494" width="5.7109375" style="412" customWidth="1"/>
    <col min="10495" max="10495" width="112.5703125" style="412" customWidth="1"/>
    <col min="10496" max="10496" width="10.140625" style="412" bestFit="1" customWidth="1"/>
    <col min="10497" max="10497" width="18.85546875" style="412" customWidth="1"/>
    <col min="10498" max="10498" width="19" style="412" customWidth="1"/>
    <col min="10499" max="10499" width="19.5703125" style="412" customWidth="1"/>
    <col min="10500" max="10500" width="16.7109375" style="412" customWidth="1"/>
    <col min="10501" max="10748" width="9.140625" style="412" customWidth="1"/>
    <col min="10749" max="10749" width="5.7109375" style="412"/>
    <col min="10750" max="10750" width="5.7109375" style="412" customWidth="1"/>
    <col min="10751" max="10751" width="112.5703125" style="412" customWidth="1"/>
    <col min="10752" max="10752" width="10.140625" style="412" bestFit="1" customWidth="1"/>
    <col min="10753" max="10753" width="18.85546875" style="412" customWidth="1"/>
    <col min="10754" max="10754" width="19" style="412" customWidth="1"/>
    <col min="10755" max="10755" width="19.5703125" style="412" customWidth="1"/>
    <col min="10756" max="10756" width="16.7109375" style="412" customWidth="1"/>
    <col min="10757" max="11004" width="9.140625" style="412" customWidth="1"/>
    <col min="11005" max="11005" width="5.7109375" style="412"/>
    <col min="11006" max="11006" width="5.7109375" style="412" customWidth="1"/>
    <col min="11007" max="11007" width="112.5703125" style="412" customWidth="1"/>
    <col min="11008" max="11008" width="10.140625" style="412" bestFit="1" customWidth="1"/>
    <col min="11009" max="11009" width="18.85546875" style="412" customWidth="1"/>
    <col min="11010" max="11010" width="19" style="412" customWidth="1"/>
    <col min="11011" max="11011" width="19.5703125" style="412" customWidth="1"/>
    <col min="11012" max="11012" width="16.7109375" style="412" customWidth="1"/>
    <col min="11013" max="11260" width="9.140625" style="412" customWidth="1"/>
    <col min="11261" max="11261" width="5.7109375" style="412"/>
    <col min="11262" max="11262" width="5.7109375" style="412" customWidth="1"/>
    <col min="11263" max="11263" width="112.5703125" style="412" customWidth="1"/>
    <col min="11264" max="11264" width="10.140625" style="412" bestFit="1" customWidth="1"/>
    <col min="11265" max="11265" width="18.85546875" style="412" customWidth="1"/>
    <col min="11266" max="11266" width="19" style="412" customWidth="1"/>
    <col min="11267" max="11267" width="19.5703125" style="412" customWidth="1"/>
    <col min="11268" max="11268" width="16.7109375" style="412" customWidth="1"/>
    <col min="11269" max="11516" width="9.140625" style="412" customWidth="1"/>
    <col min="11517" max="11517" width="5.7109375" style="412"/>
    <col min="11518" max="11518" width="5.7109375" style="412" customWidth="1"/>
    <col min="11519" max="11519" width="112.5703125" style="412" customWidth="1"/>
    <col min="11520" max="11520" width="10.140625" style="412" bestFit="1" customWidth="1"/>
    <col min="11521" max="11521" width="18.85546875" style="412" customWidth="1"/>
    <col min="11522" max="11522" width="19" style="412" customWidth="1"/>
    <col min="11523" max="11523" width="19.5703125" style="412" customWidth="1"/>
    <col min="11524" max="11524" width="16.7109375" style="412" customWidth="1"/>
    <col min="11525" max="11772" width="9.140625" style="412" customWidth="1"/>
    <col min="11773" max="11773" width="5.7109375" style="412"/>
    <col min="11774" max="11774" width="5.7109375" style="412" customWidth="1"/>
    <col min="11775" max="11775" width="112.5703125" style="412" customWidth="1"/>
    <col min="11776" max="11776" width="10.140625" style="412" bestFit="1" customWidth="1"/>
    <col min="11777" max="11777" width="18.85546875" style="412" customWidth="1"/>
    <col min="11778" max="11778" width="19" style="412" customWidth="1"/>
    <col min="11779" max="11779" width="19.5703125" style="412" customWidth="1"/>
    <col min="11780" max="11780" width="16.7109375" style="412" customWidth="1"/>
    <col min="11781" max="12028" width="9.140625" style="412" customWidth="1"/>
    <col min="12029" max="12029" width="5.7109375" style="412"/>
    <col min="12030" max="12030" width="5.7109375" style="412" customWidth="1"/>
    <col min="12031" max="12031" width="112.5703125" style="412" customWidth="1"/>
    <col min="12032" max="12032" width="10.140625" style="412" bestFit="1" customWidth="1"/>
    <col min="12033" max="12033" width="18.85546875" style="412" customWidth="1"/>
    <col min="12034" max="12034" width="19" style="412" customWidth="1"/>
    <col min="12035" max="12035" width="19.5703125" style="412" customWidth="1"/>
    <col min="12036" max="12036" width="16.7109375" style="412" customWidth="1"/>
    <col min="12037" max="12284" width="9.140625" style="412" customWidth="1"/>
    <col min="12285" max="12285" width="5.7109375" style="412"/>
    <col min="12286" max="12286" width="5.7109375" style="412" customWidth="1"/>
    <col min="12287" max="12287" width="112.5703125" style="412" customWidth="1"/>
    <col min="12288" max="12288" width="10.140625" style="412" bestFit="1" customWidth="1"/>
    <col min="12289" max="12289" width="18.85546875" style="412" customWidth="1"/>
    <col min="12290" max="12290" width="19" style="412" customWidth="1"/>
    <col min="12291" max="12291" width="19.5703125" style="412" customWidth="1"/>
    <col min="12292" max="12292" width="16.7109375" style="412" customWidth="1"/>
    <col min="12293" max="12540" width="9.140625" style="412" customWidth="1"/>
    <col min="12541" max="12541" width="5.7109375" style="412"/>
    <col min="12542" max="12542" width="5.7109375" style="412" customWidth="1"/>
    <col min="12543" max="12543" width="112.5703125" style="412" customWidth="1"/>
    <col min="12544" max="12544" width="10.140625" style="412" bestFit="1" customWidth="1"/>
    <col min="12545" max="12545" width="18.85546875" style="412" customWidth="1"/>
    <col min="12546" max="12546" width="19" style="412" customWidth="1"/>
    <col min="12547" max="12547" width="19.5703125" style="412" customWidth="1"/>
    <col min="12548" max="12548" width="16.7109375" style="412" customWidth="1"/>
    <col min="12549" max="12796" width="9.140625" style="412" customWidth="1"/>
    <col min="12797" max="12797" width="5.7109375" style="412"/>
    <col min="12798" max="12798" width="5.7109375" style="412" customWidth="1"/>
    <col min="12799" max="12799" width="112.5703125" style="412" customWidth="1"/>
    <col min="12800" max="12800" width="10.140625" style="412" bestFit="1" customWidth="1"/>
    <col min="12801" max="12801" width="18.85546875" style="412" customWidth="1"/>
    <col min="12802" max="12802" width="19" style="412" customWidth="1"/>
    <col min="12803" max="12803" width="19.5703125" style="412" customWidth="1"/>
    <col min="12804" max="12804" width="16.7109375" style="412" customWidth="1"/>
    <col min="12805" max="13052" width="9.140625" style="412" customWidth="1"/>
    <col min="13053" max="13053" width="5.7109375" style="412"/>
    <col min="13054" max="13054" width="5.7109375" style="412" customWidth="1"/>
    <col min="13055" max="13055" width="112.5703125" style="412" customWidth="1"/>
    <col min="13056" max="13056" width="10.140625" style="412" bestFit="1" customWidth="1"/>
    <col min="13057" max="13057" width="18.85546875" style="412" customWidth="1"/>
    <col min="13058" max="13058" width="19" style="412" customWidth="1"/>
    <col min="13059" max="13059" width="19.5703125" style="412" customWidth="1"/>
    <col min="13060" max="13060" width="16.7109375" style="412" customWidth="1"/>
    <col min="13061" max="13308" width="9.140625" style="412" customWidth="1"/>
    <col min="13309" max="13309" width="5.7109375" style="412"/>
    <col min="13310" max="13310" width="5.7109375" style="412" customWidth="1"/>
    <col min="13311" max="13311" width="112.5703125" style="412" customWidth="1"/>
    <col min="13312" max="13312" width="10.140625" style="412" bestFit="1" customWidth="1"/>
    <col min="13313" max="13313" width="18.85546875" style="412" customWidth="1"/>
    <col min="13314" max="13314" width="19" style="412" customWidth="1"/>
    <col min="13315" max="13315" width="19.5703125" style="412" customWidth="1"/>
    <col min="13316" max="13316" width="16.7109375" style="412" customWidth="1"/>
    <col min="13317" max="13564" width="9.140625" style="412" customWidth="1"/>
    <col min="13565" max="13565" width="5.7109375" style="412"/>
    <col min="13566" max="13566" width="5.7109375" style="412" customWidth="1"/>
    <col min="13567" max="13567" width="112.5703125" style="412" customWidth="1"/>
    <col min="13568" max="13568" width="10.140625" style="412" bestFit="1" customWidth="1"/>
    <col min="13569" max="13569" width="18.85546875" style="412" customWidth="1"/>
    <col min="13570" max="13570" width="19" style="412" customWidth="1"/>
    <col min="13571" max="13571" width="19.5703125" style="412" customWidth="1"/>
    <col min="13572" max="13572" width="16.7109375" style="412" customWidth="1"/>
    <col min="13573" max="13820" width="9.140625" style="412" customWidth="1"/>
    <col min="13821" max="13821" width="5.7109375" style="412"/>
    <col min="13822" max="13822" width="5.7109375" style="412" customWidth="1"/>
    <col min="13823" max="13823" width="112.5703125" style="412" customWidth="1"/>
    <col min="13824" max="13824" width="10.140625" style="412" bestFit="1" customWidth="1"/>
    <col min="13825" max="13825" width="18.85546875" style="412" customWidth="1"/>
    <col min="13826" max="13826" width="19" style="412" customWidth="1"/>
    <col min="13827" max="13827" width="19.5703125" style="412" customWidth="1"/>
    <col min="13828" max="13828" width="16.7109375" style="412" customWidth="1"/>
    <col min="13829" max="14076" width="9.140625" style="412" customWidth="1"/>
    <col min="14077" max="14077" width="5.7109375" style="412"/>
    <col min="14078" max="14078" width="5.7109375" style="412" customWidth="1"/>
    <col min="14079" max="14079" width="112.5703125" style="412" customWidth="1"/>
    <col min="14080" max="14080" width="10.140625" style="412" bestFit="1" customWidth="1"/>
    <col min="14081" max="14081" width="18.85546875" style="412" customWidth="1"/>
    <col min="14082" max="14082" width="19" style="412" customWidth="1"/>
    <col min="14083" max="14083" width="19.5703125" style="412" customWidth="1"/>
    <col min="14084" max="14084" width="16.7109375" style="412" customWidth="1"/>
    <col min="14085" max="14332" width="9.140625" style="412" customWidth="1"/>
    <col min="14333" max="14333" width="5.7109375" style="412"/>
    <col min="14334" max="14334" width="5.7109375" style="412" customWidth="1"/>
    <col min="14335" max="14335" width="112.5703125" style="412" customWidth="1"/>
    <col min="14336" max="14336" width="10.140625" style="412" bestFit="1" customWidth="1"/>
    <col min="14337" max="14337" width="18.85546875" style="412" customWidth="1"/>
    <col min="14338" max="14338" width="19" style="412" customWidth="1"/>
    <col min="14339" max="14339" width="19.5703125" style="412" customWidth="1"/>
    <col min="14340" max="14340" width="16.7109375" style="412" customWidth="1"/>
    <col min="14341" max="14588" width="9.140625" style="412" customWidth="1"/>
    <col min="14589" max="14589" width="5.7109375" style="412"/>
    <col min="14590" max="14590" width="5.7109375" style="412" customWidth="1"/>
    <col min="14591" max="14591" width="112.5703125" style="412" customWidth="1"/>
    <col min="14592" max="14592" width="10.140625" style="412" bestFit="1" customWidth="1"/>
    <col min="14593" max="14593" width="18.85546875" style="412" customWidth="1"/>
    <col min="14594" max="14594" width="19" style="412" customWidth="1"/>
    <col min="14595" max="14595" width="19.5703125" style="412" customWidth="1"/>
    <col min="14596" max="14596" width="16.7109375" style="412" customWidth="1"/>
    <col min="14597" max="14844" width="9.140625" style="412" customWidth="1"/>
    <col min="14845" max="14845" width="5.7109375" style="412"/>
    <col min="14846" max="14846" width="5.7109375" style="412" customWidth="1"/>
    <col min="14847" max="14847" width="112.5703125" style="412" customWidth="1"/>
    <col min="14848" max="14848" width="10.140625" style="412" bestFit="1" customWidth="1"/>
    <col min="14849" max="14849" width="18.85546875" style="412" customWidth="1"/>
    <col min="14850" max="14850" width="19" style="412" customWidth="1"/>
    <col min="14851" max="14851" width="19.5703125" style="412" customWidth="1"/>
    <col min="14852" max="14852" width="16.7109375" style="412" customWidth="1"/>
    <col min="14853" max="15100" width="9.140625" style="412" customWidth="1"/>
    <col min="15101" max="15101" width="5.7109375" style="412"/>
    <col min="15102" max="15102" width="5.7109375" style="412" customWidth="1"/>
    <col min="15103" max="15103" width="112.5703125" style="412" customWidth="1"/>
    <col min="15104" max="15104" width="10.140625" style="412" bestFit="1" customWidth="1"/>
    <col min="15105" max="15105" width="18.85546875" style="412" customWidth="1"/>
    <col min="15106" max="15106" width="19" style="412" customWidth="1"/>
    <col min="15107" max="15107" width="19.5703125" style="412" customWidth="1"/>
    <col min="15108" max="15108" width="16.7109375" style="412" customWidth="1"/>
    <col min="15109" max="15356" width="9.140625" style="412" customWidth="1"/>
    <col min="15357" max="15357" width="5.7109375" style="412"/>
    <col min="15358" max="15358" width="5.7109375" style="412" customWidth="1"/>
    <col min="15359" max="15359" width="112.5703125" style="412" customWidth="1"/>
    <col min="15360" max="15360" width="10.140625" style="412" bestFit="1" customWidth="1"/>
    <col min="15361" max="15361" width="18.85546875" style="412" customWidth="1"/>
    <col min="15362" max="15362" width="19" style="412" customWidth="1"/>
    <col min="15363" max="15363" width="19.5703125" style="412" customWidth="1"/>
    <col min="15364" max="15364" width="16.7109375" style="412" customWidth="1"/>
    <col min="15365" max="15612" width="9.140625" style="412" customWidth="1"/>
    <col min="15613" max="15613" width="5.7109375" style="412"/>
    <col min="15614" max="15614" width="5.7109375" style="412" customWidth="1"/>
    <col min="15615" max="15615" width="112.5703125" style="412" customWidth="1"/>
    <col min="15616" max="15616" width="10.140625" style="412" bestFit="1" customWidth="1"/>
    <col min="15617" max="15617" width="18.85546875" style="412" customWidth="1"/>
    <col min="15618" max="15618" width="19" style="412" customWidth="1"/>
    <col min="15619" max="15619" width="19.5703125" style="412" customWidth="1"/>
    <col min="15620" max="15620" width="16.7109375" style="412" customWidth="1"/>
    <col min="15621" max="15868" width="9.140625" style="412" customWidth="1"/>
    <col min="15869" max="15869" width="5.7109375" style="412"/>
    <col min="15870" max="15870" width="5.7109375" style="412" customWidth="1"/>
    <col min="15871" max="15871" width="112.5703125" style="412" customWidth="1"/>
    <col min="15872" max="15872" width="10.140625" style="412" bestFit="1" customWidth="1"/>
    <col min="15873" max="15873" width="18.85546875" style="412" customWidth="1"/>
    <col min="15874" max="15874" width="19" style="412" customWidth="1"/>
    <col min="15875" max="15875" width="19.5703125" style="412" customWidth="1"/>
    <col min="15876" max="15876" width="16.7109375" style="412" customWidth="1"/>
    <col min="15877" max="16124" width="9.140625" style="412" customWidth="1"/>
    <col min="16125" max="16125" width="5.7109375" style="412"/>
    <col min="16126" max="16126" width="5.7109375" style="412" customWidth="1"/>
    <col min="16127" max="16127" width="112.5703125" style="412" customWidth="1"/>
    <col min="16128" max="16128" width="10.140625" style="412" bestFit="1" customWidth="1"/>
    <col min="16129" max="16129" width="18.85546875" style="412" customWidth="1"/>
    <col min="16130" max="16130" width="19" style="412" customWidth="1"/>
    <col min="16131" max="16131" width="19.5703125" style="412" customWidth="1"/>
    <col min="16132" max="16132" width="16.7109375" style="412" customWidth="1"/>
    <col min="16133" max="16380" width="9.140625" style="412" customWidth="1"/>
    <col min="16381" max="16384" width="5.7109375" style="412"/>
  </cols>
  <sheetData>
    <row r="1" spans="1:8" ht="27" customHeight="1" x14ac:dyDescent="0.2">
      <c r="A1" s="1139" t="s">
        <v>435</v>
      </c>
      <c r="B1" s="1139"/>
      <c r="C1" s="1139"/>
      <c r="D1" s="1139"/>
      <c r="E1" s="1139"/>
    </row>
    <row r="2" spans="1:8" ht="16.5" thickBot="1" x14ac:dyDescent="0.3">
      <c r="D2" s="1140" t="s">
        <v>116</v>
      </c>
      <c r="E2" s="1140"/>
    </row>
    <row r="3" spans="1:8" ht="69" customHeight="1" thickBot="1" x14ac:dyDescent="0.25">
      <c r="A3" s="1141" t="s">
        <v>59</v>
      </c>
      <c r="B3" s="1143" t="s">
        <v>436</v>
      </c>
      <c r="C3" s="1144"/>
      <c r="D3" s="1145"/>
      <c r="E3" s="413" t="s">
        <v>437</v>
      </c>
    </row>
    <row r="4" spans="1:8" ht="19.5" customHeight="1" thickBot="1" x14ac:dyDescent="0.25">
      <c r="A4" s="1142"/>
      <c r="B4" s="414" t="s">
        <v>35</v>
      </c>
      <c r="C4" s="415" t="s">
        <v>417</v>
      </c>
      <c r="D4" s="416" t="s">
        <v>418</v>
      </c>
      <c r="E4" s="415" t="s">
        <v>418</v>
      </c>
    </row>
    <row r="5" spans="1:8" ht="41.25" customHeight="1" x14ac:dyDescent="0.2">
      <c r="A5" s="417" t="s">
        <v>438</v>
      </c>
      <c r="B5" s="418" t="s">
        <v>439</v>
      </c>
      <c r="C5" s="419">
        <f>C6+C7+C8+C9</f>
        <v>157</v>
      </c>
      <c r="D5" s="419">
        <f>D6+D7+D8+D9</f>
        <v>152</v>
      </c>
      <c r="E5" s="561">
        <f>SUM(E11,E45,E64,E91,E104,E116,E118)</f>
        <v>106</v>
      </c>
    </row>
    <row r="6" spans="1:8" ht="23.25" customHeight="1" x14ac:dyDescent="0.2">
      <c r="A6" s="420" t="s">
        <v>440</v>
      </c>
      <c r="B6" s="421" t="s">
        <v>439</v>
      </c>
      <c r="C6" s="422">
        <f>C37+C35+C39</f>
        <v>3</v>
      </c>
      <c r="D6" s="422">
        <f>D37+D35+D39</f>
        <v>3</v>
      </c>
      <c r="E6" s="423"/>
    </row>
    <row r="7" spans="1:8" ht="24.95" customHeight="1" x14ac:dyDescent="0.2">
      <c r="A7" s="424" t="s">
        <v>441</v>
      </c>
      <c r="B7" s="425" t="s">
        <v>439</v>
      </c>
      <c r="C7" s="426">
        <f>C25+C27+C31+C32+C33+C34+C45+C73</f>
        <v>20</v>
      </c>
      <c r="D7" s="426">
        <f>D25+D27+D31+D32+D33+D34+D45+D73</f>
        <v>18</v>
      </c>
      <c r="E7" s="423"/>
    </row>
    <row r="8" spans="1:8" ht="24.95" customHeight="1" x14ac:dyDescent="0.2">
      <c r="A8" s="427" t="s">
        <v>442</v>
      </c>
      <c r="B8" s="428" t="s">
        <v>439</v>
      </c>
      <c r="C8" s="429">
        <f>C12+C15+C23+C41+C68+C75+C80+C84+C105+C108+C111+C116+C118+C92+C99+C65+C88+C101+C120+C121+C122+C123+C124+C125+C126</f>
        <v>130</v>
      </c>
      <c r="D8" s="429">
        <f>D12+D15+D23+D41+D68+D75+D80+D84+D105+D108+D111+D116+D118+D92+D99+D65+D88+D101+D120+D121+D122+D123+D124+D125+D126</f>
        <v>127</v>
      </c>
      <c r="E8" s="423"/>
    </row>
    <row r="9" spans="1:8" ht="22.5" customHeight="1" thickBot="1" x14ac:dyDescent="0.25">
      <c r="A9" s="430" t="s">
        <v>443</v>
      </c>
      <c r="B9" s="431" t="s">
        <v>439</v>
      </c>
      <c r="C9" s="432">
        <f>C38+C40+C72+C83</f>
        <v>4</v>
      </c>
      <c r="D9" s="432">
        <f>D38+D40+D72+D83</f>
        <v>4</v>
      </c>
      <c r="E9" s="433"/>
    </row>
    <row r="10" spans="1:8" ht="20.100000000000001" customHeight="1" thickBot="1" x14ac:dyDescent="0.25">
      <c r="A10" s="1136" t="s">
        <v>50</v>
      </c>
      <c r="B10" s="1137"/>
      <c r="C10" s="1137"/>
      <c r="D10" s="1137"/>
      <c r="E10" s="1138"/>
    </row>
    <row r="11" spans="1:8" ht="19.5" customHeight="1" x14ac:dyDescent="0.25">
      <c r="A11" s="434" t="s">
        <v>444</v>
      </c>
      <c r="B11" s="435"/>
      <c r="C11" s="436">
        <f>C12+C15+C23+C26+C28+C30+C36+C41</f>
        <v>99</v>
      </c>
      <c r="D11" s="436">
        <f>D12+D15+D23+D26+D28+D30+D36+D41</f>
        <v>97</v>
      </c>
      <c r="E11" s="562">
        <f>E12+E15+E23+E26+E28+E30+E36+E41</f>
        <v>40</v>
      </c>
      <c r="F11" s="438"/>
      <c r="G11" s="438"/>
      <c r="H11" s="438"/>
    </row>
    <row r="12" spans="1:8" ht="19.5" customHeight="1" x14ac:dyDescent="0.25">
      <c r="A12" s="439" t="s">
        <v>445</v>
      </c>
      <c r="B12" s="440" t="s">
        <v>439</v>
      </c>
      <c r="C12" s="440">
        <v>43</v>
      </c>
      <c r="D12" s="440">
        <v>41</v>
      </c>
      <c r="E12" s="465">
        <v>14</v>
      </c>
      <c r="F12" s="438"/>
      <c r="G12" s="438"/>
      <c r="H12" s="438"/>
    </row>
    <row r="13" spans="1:8" ht="19.5" customHeight="1" x14ac:dyDescent="0.25">
      <c r="A13" s="442" t="s">
        <v>446</v>
      </c>
      <c r="B13" s="443" t="s">
        <v>26</v>
      </c>
      <c r="C13" s="444">
        <v>11493</v>
      </c>
      <c r="D13" s="444">
        <v>12822</v>
      </c>
      <c r="E13" s="496">
        <v>1974</v>
      </c>
      <c r="F13" s="438" t="s">
        <v>447</v>
      </c>
      <c r="G13" s="438"/>
      <c r="H13" s="438"/>
    </row>
    <row r="14" spans="1:8" ht="19.5" customHeight="1" x14ac:dyDescent="0.25">
      <c r="A14" s="442" t="s">
        <v>448</v>
      </c>
      <c r="B14" s="443" t="s">
        <v>26</v>
      </c>
      <c r="C14" s="443" t="s">
        <v>449</v>
      </c>
      <c r="D14" s="443" t="s">
        <v>450</v>
      </c>
      <c r="E14" s="563"/>
      <c r="F14" s="438" t="s">
        <v>447</v>
      </c>
      <c r="G14" s="438"/>
      <c r="H14" s="438"/>
    </row>
    <row r="15" spans="1:8" ht="19.5" customHeight="1" x14ac:dyDescent="0.25">
      <c r="A15" s="439" t="s">
        <v>451</v>
      </c>
      <c r="B15" s="440" t="s">
        <v>439</v>
      </c>
      <c r="C15" s="440">
        <f>C16+C17+C18+C19+C21</f>
        <v>37</v>
      </c>
      <c r="D15" s="440">
        <f>D16+D17+D18+D19+D21</f>
        <v>37</v>
      </c>
      <c r="E15" s="465">
        <v>25</v>
      </c>
      <c r="F15" s="438"/>
      <c r="G15" s="438"/>
      <c r="H15" s="438"/>
    </row>
    <row r="16" spans="1:8" ht="15.75" customHeight="1" x14ac:dyDescent="0.25">
      <c r="A16" s="442" t="s">
        <v>452</v>
      </c>
      <c r="B16" s="443" t="s">
        <v>439</v>
      </c>
      <c r="C16" s="445">
        <v>29</v>
      </c>
      <c r="D16" s="445">
        <v>29</v>
      </c>
      <c r="E16" s="563"/>
      <c r="F16" s="446"/>
      <c r="G16" s="438"/>
      <c r="H16" s="438"/>
    </row>
    <row r="17" spans="1:8" ht="16.5" x14ac:dyDescent="0.25">
      <c r="A17" s="442" t="s">
        <v>453</v>
      </c>
      <c r="B17" s="443" t="s">
        <v>439</v>
      </c>
      <c r="C17" s="445">
        <v>1</v>
      </c>
      <c r="D17" s="445">
        <v>1</v>
      </c>
      <c r="E17" s="563"/>
      <c r="F17" s="438"/>
      <c r="G17" s="438"/>
      <c r="H17" s="438"/>
    </row>
    <row r="18" spans="1:8" ht="16.5" x14ac:dyDescent="0.25">
      <c r="A18" s="442" t="s">
        <v>454</v>
      </c>
      <c r="B18" s="443" t="s">
        <v>439</v>
      </c>
      <c r="C18" s="445">
        <v>6</v>
      </c>
      <c r="D18" s="445">
        <v>6</v>
      </c>
      <c r="E18" s="563"/>
      <c r="F18" s="438"/>
      <c r="G18" s="438"/>
      <c r="H18" s="438"/>
    </row>
    <row r="19" spans="1:8" ht="16.5" x14ac:dyDescent="0.25">
      <c r="A19" s="442" t="s">
        <v>455</v>
      </c>
      <c r="B19" s="443" t="s">
        <v>439</v>
      </c>
      <c r="C19" s="445">
        <v>1</v>
      </c>
      <c r="D19" s="445">
        <v>1</v>
      </c>
      <c r="E19" s="563"/>
      <c r="F19" s="438"/>
      <c r="G19" s="438"/>
      <c r="H19" s="438"/>
    </row>
    <row r="20" spans="1:8" ht="16.5" hidden="1" customHeight="1" x14ac:dyDescent="0.25">
      <c r="A20" s="442" t="s">
        <v>456</v>
      </c>
      <c r="B20" s="443" t="s">
        <v>439</v>
      </c>
      <c r="C20" s="445">
        <v>1</v>
      </c>
      <c r="D20" s="445">
        <v>1</v>
      </c>
      <c r="E20" s="563"/>
    </row>
    <row r="21" spans="1:8" ht="16.5" hidden="1" x14ac:dyDescent="0.25">
      <c r="A21" s="442" t="s">
        <v>457</v>
      </c>
      <c r="B21" s="443" t="s">
        <v>439</v>
      </c>
      <c r="C21" s="443">
        <v>0</v>
      </c>
      <c r="D21" s="443">
        <v>0</v>
      </c>
      <c r="E21" s="563"/>
    </row>
    <row r="22" spans="1:8" ht="16.5" x14ac:dyDescent="0.25">
      <c r="A22" s="442" t="s">
        <v>458</v>
      </c>
      <c r="B22" s="443" t="s">
        <v>26</v>
      </c>
      <c r="C22" s="447">
        <v>23002</v>
      </c>
      <c r="D22" s="447">
        <v>23519</v>
      </c>
      <c r="E22" s="496">
        <v>4856</v>
      </c>
      <c r="F22" s="438" t="s">
        <v>447</v>
      </c>
    </row>
    <row r="23" spans="1:8" ht="19.5" customHeight="1" x14ac:dyDescent="0.25">
      <c r="A23" s="439" t="s">
        <v>459</v>
      </c>
      <c r="B23" s="440" t="s">
        <v>439</v>
      </c>
      <c r="C23" s="440">
        <v>6</v>
      </c>
      <c r="D23" s="440">
        <v>6</v>
      </c>
      <c r="E23" s="563"/>
      <c r="F23" s="438"/>
      <c r="G23" s="438"/>
      <c r="H23" s="438"/>
    </row>
    <row r="24" spans="1:8" ht="16.5" x14ac:dyDescent="0.25">
      <c r="A24" s="442" t="s">
        <v>458</v>
      </c>
      <c r="B24" s="443" t="s">
        <v>26</v>
      </c>
      <c r="C24" s="447">
        <v>8997</v>
      </c>
      <c r="D24" s="447">
        <v>8972</v>
      </c>
      <c r="E24" s="563"/>
      <c r="F24" s="438" t="s">
        <v>447</v>
      </c>
    </row>
    <row r="25" spans="1:8" ht="19.5" customHeight="1" x14ac:dyDescent="0.25">
      <c r="A25" s="448" t="s">
        <v>460</v>
      </c>
      <c r="B25" s="449" t="s">
        <v>439</v>
      </c>
      <c r="C25" s="449">
        <v>1</v>
      </c>
      <c r="D25" s="449">
        <v>1</v>
      </c>
      <c r="E25" s="563"/>
      <c r="F25" s="438"/>
      <c r="G25" s="438"/>
      <c r="H25" s="438"/>
    </row>
    <row r="26" spans="1:8" ht="16.5" x14ac:dyDescent="0.25">
      <c r="A26" s="450" t="s">
        <v>461</v>
      </c>
      <c r="B26" s="451" t="s">
        <v>439</v>
      </c>
      <c r="C26" s="452" t="s">
        <v>462</v>
      </c>
      <c r="D26" s="452" t="s">
        <v>462</v>
      </c>
      <c r="E26" s="563"/>
      <c r="F26" s="438"/>
    </row>
    <row r="27" spans="1:8" ht="19.5" customHeight="1" x14ac:dyDescent="0.25">
      <c r="A27" s="448" t="s">
        <v>463</v>
      </c>
      <c r="B27" s="449" t="s">
        <v>439</v>
      </c>
      <c r="C27" s="449">
        <v>1</v>
      </c>
      <c r="D27" s="449">
        <v>1</v>
      </c>
      <c r="E27" s="563"/>
      <c r="F27" s="438"/>
      <c r="G27" s="438"/>
      <c r="H27" s="438"/>
    </row>
    <row r="28" spans="1:8" ht="18" customHeight="1" x14ac:dyDescent="0.25">
      <c r="A28" s="450" t="s">
        <v>464</v>
      </c>
      <c r="B28" s="453" t="s">
        <v>439</v>
      </c>
      <c r="C28" s="453">
        <v>1</v>
      </c>
      <c r="D28" s="453">
        <v>1</v>
      </c>
      <c r="E28" s="454"/>
      <c r="F28" s="438"/>
      <c r="G28" s="438"/>
      <c r="H28" s="438"/>
    </row>
    <row r="29" spans="1:8" ht="18" customHeight="1" x14ac:dyDescent="0.25">
      <c r="A29" s="450" t="s">
        <v>465</v>
      </c>
      <c r="B29" s="453" t="s">
        <v>26</v>
      </c>
      <c r="C29" s="453">
        <v>50</v>
      </c>
      <c r="D29" s="453">
        <v>48</v>
      </c>
      <c r="E29" s="454"/>
      <c r="F29" s="438" t="s">
        <v>447</v>
      </c>
      <c r="G29" s="438"/>
      <c r="H29" s="438"/>
    </row>
    <row r="30" spans="1:8" s="461" customFormat="1" ht="19.5" customHeight="1" x14ac:dyDescent="0.25">
      <c r="A30" s="455" t="s">
        <v>466</v>
      </c>
      <c r="B30" s="456" t="s">
        <v>439</v>
      </c>
      <c r="C30" s="457">
        <v>5</v>
      </c>
      <c r="D30" s="458">
        <f>D31+D32+D33+D34+D35</f>
        <v>5</v>
      </c>
      <c r="E30" s="465">
        <v>1</v>
      </c>
      <c r="F30" s="438"/>
      <c r="G30" s="460"/>
      <c r="H30" s="460"/>
    </row>
    <row r="31" spans="1:8" s="461" customFormat="1" ht="18" customHeight="1" x14ac:dyDescent="0.25">
      <c r="A31" s="450" t="s">
        <v>467</v>
      </c>
      <c r="B31" s="451" t="s">
        <v>439</v>
      </c>
      <c r="C31" s="451">
        <v>1</v>
      </c>
      <c r="D31" s="451">
        <v>1</v>
      </c>
      <c r="E31" s="454"/>
      <c r="F31" s="438"/>
      <c r="G31" s="460"/>
      <c r="H31" s="460"/>
    </row>
    <row r="32" spans="1:8" s="461" customFormat="1" ht="18" customHeight="1" x14ac:dyDescent="0.25">
      <c r="A32" s="450" t="s">
        <v>468</v>
      </c>
      <c r="B32" s="451" t="s">
        <v>439</v>
      </c>
      <c r="C32" s="452">
        <v>1</v>
      </c>
      <c r="D32" s="452">
        <v>1</v>
      </c>
      <c r="E32" s="454"/>
      <c r="F32" s="438"/>
      <c r="G32" s="460"/>
      <c r="H32" s="460"/>
    </row>
    <row r="33" spans="1:8" s="461" customFormat="1" ht="18" customHeight="1" x14ac:dyDescent="0.25">
      <c r="A33" s="450" t="s">
        <v>469</v>
      </c>
      <c r="B33" s="451" t="s">
        <v>439</v>
      </c>
      <c r="C33" s="452">
        <v>1</v>
      </c>
      <c r="D33" s="452">
        <v>1</v>
      </c>
      <c r="E33" s="454"/>
      <c r="F33" s="438"/>
      <c r="G33" s="460"/>
      <c r="H33" s="460"/>
    </row>
    <row r="34" spans="1:8" s="461" customFormat="1" ht="18" customHeight="1" x14ac:dyDescent="0.25">
      <c r="A34" s="450" t="s">
        <v>470</v>
      </c>
      <c r="B34" s="451" t="s">
        <v>439</v>
      </c>
      <c r="C34" s="451">
        <v>1</v>
      </c>
      <c r="D34" s="451">
        <v>1</v>
      </c>
      <c r="E34" s="454"/>
      <c r="F34" s="438"/>
      <c r="G34" s="460"/>
      <c r="H34" s="460"/>
    </row>
    <row r="35" spans="1:8" s="461" customFormat="1" ht="18" customHeight="1" x14ac:dyDescent="0.25">
      <c r="A35" s="462" t="s">
        <v>471</v>
      </c>
      <c r="B35" s="463" t="s">
        <v>439</v>
      </c>
      <c r="C35" s="463">
        <v>1</v>
      </c>
      <c r="D35" s="463">
        <v>1</v>
      </c>
      <c r="E35" s="454"/>
      <c r="F35" s="438"/>
      <c r="G35" s="460"/>
      <c r="H35" s="460"/>
    </row>
    <row r="36" spans="1:8" s="461" customFormat="1" ht="19.5" customHeight="1" x14ac:dyDescent="0.25">
      <c r="A36" s="464" t="s">
        <v>472</v>
      </c>
      <c r="B36" s="459" t="s">
        <v>439</v>
      </c>
      <c r="C36" s="459">
        <v>4</v>
      </c>
      <c r="D36" s="459">
        <v>4</v>
      </c>
      <c r="E36" s="465"/>
      <c r="F36" s="438"/>
      <c r="G36" s="460"/>
      <c r="H36" s="460"/>
    </row>
    <row r="37" spans="1:8" s="461" customFormat="1" ht="18" customHeight="1" x14ac:dyDescent="0.25">
      <c r="A37" s="462" t="s">
        <v>473</v>
      </c>
      <c r="B37" s="463" t="s">
        <v>439</v>
      </c>
      <c r="C37" s="466">
        <v>1</v>
      </c>
      <c r="D37" s="466">
        <v>1</v>
      </c>
      <c r="E37" s="454"/>
      <c r="F37" s="438"/>
      <c r="G37" s="460"/>
      <c r="H37" s="460"/>
    </row>
    <row r="38" spans="1:8" s="461" customFormat="1" ht="18" customHeight="1" x14ac:dyDescent="0.25">
      <c r="A38" s="467" t="s">
        <v>474</v>
      </c>
      <c r="B38" s="468" t="s">
        <v>439</v>
      </c>
      <c r="C38" s="469">
        <v>1</v>
      </c>
      <c r="D38" s="469">
        <v>1</v>
      </c>
      <c r="E38" s="454"/>
      <c r="F38" s="438"/>
      <c r="G38" s="460"/>
      <c r="H38" s="460"/>
    </row>
    <row r="39" spans="1:8" s="461" customFormat="1" ht="18" customHeight="1" x14ac:dyDescent="0.25">
      <c r="A39" s="462" t="s">
        <v>475</v>
      </c>
      <c r="B39" s="463" t="s">
        <v>439</v>
      </c>
      <c r="C39" s="470">
        <v>1</v>
      </c>
      <c r="D39" s="470">
        <v>1</v>
      </c>
      <c r="E39" s="454"/>
      <c r="F39" s="471" t="s">
        <v>476</v>
      </c>
      <c r="G39" s="460"/>
      <c r="H39" s="460"/>
    </row>
    <row r="40" spans="1:8" s="461" customFormat="1" ht="36" x14ac:dyDescent="0.25">
      <c r="A40" s="472" t="s">
        <v>477</v>
      </c>
      <c r="B40" s="468"/>
      <c r="C40" s="469">
        <v>1</v>
      </c>
      <c r="D40" s="469">
        <v>1</v>
      </c>
      <c r="E40" s="454"/>
      <c r="F40" s="438" t="s">
        <v>478</v>
      </c>
      <c r="G40" s="460"/>
      <c r="H40" s="460"/>
    </row>
    <row r="41" spans="1:8" s="461" customFormat="1" ht="19.5" customHeight="1" x14ac:dyDescent="0.25">
      <c r="A41" s="439" t="s">
        <v>479</v>
      </c>
      <c r="B41" s="440" t="s">
        <v>439</v>
      </c>
      <c r="C41" s="440">
        <f>C42+C43</f>
        <v>2</v>
      </c>
      <c r="D41" s="440">
        <f>D42+D43</f>
        <v>2</v>
      </c>
      <c r="E41" s="454"/>
      <c r="F41" s="438"/>
      <c r="G41" s="460"/>
      <c r="H41" s="460"/>
    </row>
    <row r="42" spans="1:8" ht="18" customHeight="1" x14ac:dyDescent="0.25">
      <c r="A42" s="442" t="s">
        <v>480</v>
      </c>
      <c r="B42" s="443" t="s">
        <v>439</v>
      </c>
      <c r="C42" s="443">
        <v>1</v>
      </c>
      <c r="D42" s="443">
        <v>1</v>
      </c>
      <c r="E42" s="454"/>
      <c r="F42" s="438"/>
      <c r="G42" s="438"/>
      <c r="H42" s="438"/>
    </row>
    <row r="43" spans="1:8" ht="21" customHeight="1" thickBot="1" x14ac:dyDescent="0.3">
      <c r="A43" s="473" t="s">
        <v>481</v>
      </c>
      <c r="B43" s="443" t="s">
        <v>439</v>
      </c>
      <c r="C43" s="447">
        <v>1</v>
      </c>
      <c r="D43" s="447">
        <v>1</v>
      </c>
      <c r="E43" s="486"/>
      <c r="F43" s="438"/>
      <c r="G43" s="438"/>
      <c r="H43" s="438"/>
    </row>
    <row r="44" spans="1:8" ht="20.100000000000001" customHeight="1" thickBot="1" x14ac:dyDescent="0.25">
      <c r="A44" s="1136" t="s">
        <v>51</v>
      </c>
      <c r="B44" s="1137"/>
      <c r="C44" s="1137"/>
      <c r="D44" s="1137"/>
      <c r="E44" s="1138"/>
    </row>
    <row r="45" spans="1:8" ht="16.5" customHeight="1" x14ac:dyDescent="0.25">
      <c r="A45" s="474" t="s">
        <v>482</v>
      </c>
      <c r="B45" s="475" t="s">
        <v>439</v>
      </c>
      <c r="C45" s="476">
        <f>C46+C49+C53+C57</f>
        <v>13</v>
      </c>
      <c r="D45" s="476">
        <f>D46+D49+D53+D57</f>
        <v>11</v>
      </c>
      <c r="E45" s="435">
        <f>E46+E49+E53+E57</f>
        <v>2</v>
      </c>
    </row>
    <row r="46" spans="1:8" ht="16.5" x14ac:dyDescent="0.25">
      <c r="A46" s="448" t="s">
        <v>483</v>
      </c>
      <c r="B46" s="477" t="s">
        <v>439</v>
      </c>
      <c r="C46" s="449">
        <f>C47+C48</f>
        <v>2</v>
      </c>
      <c r="D46" s="449">
        <f>D47+D48</f>
        <v>1</v>
      </c>
      <c r="E46" s="465">
        <v>2</v>
      </c>
    </row>
    <row r="47" spans="1:8" ht="16.5" x14ac:dyDescent="0.25">
      <c r="A47" s="478" t="s">
        <v>484</v>
      </c>
      <c r="B47" s="479" t="s">
        <v>439</v>
      </c>
      <c r="C47" s="451">
        <v>1</v>
      </c>
      <c r="D47" s="451">
        <v>1</v>
      </c>
      <c r="E47" s="463"/>
    </row>
    <row r="48" spans="1:8" ht="19.5" x14ac:dyDescent="0.25">
      <c r="A48" s="478" t="s">
        <v>485</v>
      </c>
      <c r="B48" s="479" t="s">
        <v>439</v>
      </c>
      <c r="C48" s="480" t="s">
        <v>462</v>
      </c>
      <c r="D48" s="480" t="s">
        <v>486</v>
      </c>
      <c r="E48" s="481"/>
    </row>
    <row r="49" spans="1:6" ht="16.5" x14ac:dyDescent="0.25">
      <c r="A49" s="448" t="s">
        <v>487</v>
      </c>
      <c r="B49" s="477" t="s">
        <v>439</v>
      </c>
      <c r="C49" s="449">
        <f>C50+C51+C52</f>
        <v>3</v>
      </c>
      <c r="D49" s="449">
        <f>D50+D51+D52</f>
        <v>2</v>
      </c>
      <c r="E49" s="482"/>
    </row>
    <row r="50" spans="1:6" ht="19.5" x14ac:dyDescent="0.25">
      <c r="A50" s="478" t="s">
        <v>488</v>
      </c>
      <c r="B50" s="479" t="s">
        <v>439</v>
      </c>
      <c r="C50" s="451">
        <v>1</v>
      </c>
      <c r="D50" s="451">
        <v>0</v>
      </c>
      <c r="E50" s="463"/>
    </row>
    <row r="51" spans="1:6" ht="16.5" x14ac:dyDescent="0.25">
      <c r="A51" s="478" t="s">
        <v>489</v>
      </c>
      <c r="B51" s="479" t="s">
        <v>439</v>
      </c>
      <c r="C51" s="451">
        <v>1</v>
      </c>
      <c r="D51" s="451">
        <v>1</v>
      </c>
      <c r="E51" s="454"/>
    </row>
    <row r="52" spans="1:6" ht="33" x14ac:dyDescent="0.2">
      <c r="A52" s="483" t="s">
        <v>490</v>
      </c>
      <c r="B52" s="479" t="s">
        <v>439</v>
      </c>
      <c r="C52" s="479">
        <v>1</v>
      </c>
      <c r="D52" s="479" t="s">
        <v>491</v>
      </c>
      <c r="E52" s="484"/>
    </row>
    <row r="53" spans="1:6" ht="16.5" x14ac:dyDescent="0.25">
      <c r="A53" s="448" t="s">
        <v>492</v>
      </c>
      <c r="B53" s="477" t="s">
        <v>439</v>
      </c>
      <c r="C53" s="449">
        <f>C54+C55+C56</f>
        <v>3</v>
      </c>
      <c r="D53" s="449">
        <f>D54+D55+D56</f>
        <v>3</v>
      </c>
      <c r="E53" s="465"/>
    </row>
    <row r="54" spans="1:6" ht="16.5" x14ac:dyDescent="0.25">
      <c r="A54" s="478" t="s">
        <v>493</v>
      </c>
      <c r="B54" s="479" t="s">
        <v>439</v>
      </c>
      <c r="C54" s="451">
        <v>1</v>
      </c>
      <c r="D54" s="451">
        <v>1</v>
      </c>
      <c r="E54" s="454"/>
    </row>
    <row r="55" spans="1:6" ht="16.5" x14ac:dyDescent="0.25">
      <c r="A55" s="478" t="s">
        <v>494</v>
      </c>
      <c r="B55" s="479" t="s">
        <v>439</v>
      </c>
      <c r="C55" s="451">
        <v>1</v>
      </c>
      <c r="D55" s="451">
        <v>1</v>
      </c>
      <c r="E55" s="454"/>
    </row>
    <row r="56" spans="1:6" ht="16.5" x14ac:dyDescent="0.25">
      <c r="A56" s="478" t="s">
        <v>495</v>
      </c>
      <c r="B56" s="479" t="s">
        <v>439</v>
      </c>
      <c r="C56" s="451">
        <v>1</v>
      </c>
      <c r="D56" s="451">
        <v>1</v>
      </c>
      <c r="E56" s="454"/>
    </row>
    <row r="57" spans="1:6" ht="16.5" x14ac:dyDescent="0.25">
      <c r="A57" s="448" t="s">
        <v>496</v>
      </c>
      <c r="B57" s="477" t="s">
        <v>439</v>
      </c>
      <c r="C57" s="449">
        <f>C58+C59+C60+C61+C62</f>
        <v>5</v>
      </c>
      <c r="D57" s="449">
        <f>D58+D59+D60+D61+D62</f>
        <v>5</v>
      </c>
      <c r="E57" s="465"/>
    </row>
    <row r="58" spans="1:6" ht="16.5" x14ac:dyDescent="0.25">
      <c r="A58" s="478" t="s">
        <v>497</v>
      </c>
      <c r="B58" s="479" t="s">
        <v>439</v>
      </c>
      <c r="C58" s="451">
        <v>1</v>
      </c>
      <c r="D58" s="451">
        <v>1</v>
      </c>
      <c r="E58" s="454"/>
    </row>
    <row r="59" spans="1:6" ht="16.5" x14ac:dyDescent="0.25">
      <c r="A59" s="478" t="s">
        <v>498</v>
      </c>
      <c r="B59" s="479" t="s">
        <v>439</v>
      </c>
      <c r="C59" s="451">
        <v>1</v>
      </c>
      <c r="D59" s="451">
        <v>1</v>
      </c>
      <c r="E59" s="454"/>
    </row>
    <row r="60" spans="1:6" ht="16.5" x14ac:dyDescent="0.25">
      <c r="A60" s="478" t="s">
        <v>499</v>
      </c>
      <c r="B60" s="479" t="s">
        <v>439</v>
      </c>
      <c r="C60" s="451">
        <v>1</v>
      </c>
      <c r="D60" s="451">
        <v>1</v>
      </c>
      <c r="E60" s="454"/>
    </row>
    <row r="61" spans="1:6" ht="16.5" x14ac:dyDescent="0.25">
      <c r="A61" s="478" t="s">
        <v>500</v>
      </c>
      <c r="B61" s="479" t="s">
        <v>439</v>
      </c>
      <c r="C61" s="451">
        <v>1</v>
      </c>
      <c r="D61" s="451">
        <v>1</v>
      </c>
      <c r="E61" s="454"/>
    </row>
    <row r="62" spans="1:6" ht="17.25" thickBot="1" x14ac:dyDescent="0.3">
      <c r="A62" s="478" t="s">
        <v>501</v>
      </c>
      <c r="B62" s="479" t="s">
        <v>439</v>
      </c>
      <c r="C62" s="485">
        <v>1</v>
      </c>
      <c r="D62" s="485">
        <v>1</v>
      </c>
      <c r="E62" s="486"/>
    </row>
    <row r="63" spans="1:6" ht="20.100000000000001" customHeight="1" thickBot="1" x14ac:dyDescent="0.25">
      <c r="A63" s="1136" t="s">
        <v>502</v>
      </c>
      <c r="B63" s="1137"/>
      <c r="C63" s="1137"/>
      <c r="D63" s="1137"/>
      <c r="E63" s="1138"/>
    </row>
    <row r="64" spans="1:6" s="461" customFormat="1" ht="17.25" customHeight="1" x14ac:dyDescent="0.25">
      <c r="A64" s="487" t="s">
        <v>503</v>
      </c>
      <c r="B64" s="488" t="s">
        <v>439</v>
      </c>
      <c r="C64" s="489">
        <f>SUM(C65,C67,C73,C75,C79,C84)+C88</f>
        <v>17</v>
      </c>
      <c r="D64" s="489">
        <f>SUM(D65,D67,D73,D75,D79,D84)+D88</f>
        <v>16</v>
      </c>
      <c r="E64" s="490">
        <v>60</v>
      </c>
      <c r="F64" s="412"/>
    </row>
    <row r="65" spans="1:14" s="493" customFormat="1" ht="16.5" x14ac:dyDescent="0.25">
      <c r="A65" s="439" t="s">
        <v>504</v>
      </c>
      <c r="B65" s="491" t="s">
        <v>439</v>
      </c>
      <c r="C65" s="440">
        <v>6</v>
      </c>
      <c r="D65" s="440">
        <v>6</v>
      </c>
      <c r="E65" s="441">
        <v>4</v>
      </c>
      <c r="F65" s="492"/>
    </row>
    <row r="66" spans="1:14" s="461" customFormat="1" ht="16.5" x14ac:dyDescent="0.25">
      <c r="A66" s="494" t="s">
        <v>505</v>
      </c>
      <c r="B66" s="495" t="s">
        <v>26</v>
      </c>
      <c r="C66" s="496">
        <v>2348</v>
      </c>
      <c r="D66" s="496">
        <v>2355</v>
      </c>
      <c r="E66" s="490">
        <v>980</v>
      </c>
      <c r="F66" s="438" t="s">
        <v>447</v>
      </c>
    </row>
    <row r="67" spans="1:14" s="493" customFormat="1" ht="23.25" customHeight="1" x14ac:dyDescent="0.3">
      <c r="A67" s="497" t="s">
        <v>506</v>
      </c>
      <c r="B67" s="498" t="s">
        <v>439</v>
      </c>
      <c r="C67" s="499">
        <v>5</v>
      </c>
      <c r="D67" s="499">
        <v>4</v>
      </c>
      <c r="E67" s="441">
        <v>1</v>
      </c>
      <c r="F67" s="492"/>
    </row>
    <row r="68" spans="1:14" s="461" customFormat="1" ht="19.5" customHeight="1" x14ac:dyDescent="0.25">
      <c r="A68" s="473" t="s">
        <v>507</v>
      </c>
      <c r="B68" s="500" t="s">
        <v>439</v>
      </c>
      <c r="C68" s="443">
        <v>4</v>
      </c>
      <c r="D68" s="443">
        <v>3</v>
      </c>
      <c r="E68" s="490"/>
      <c r="F68" s="412"/>
    </row>
    <row r="69" spans="1:14" s="461" customFormat="1" ht="18.75" customHeight="1" x14ac:dyDescent="0.25">
      <c r="A69" s="494" t="s">
        <v>508</v>
      </c>
      <c r="B69" s="501" t="s">
        <v>439</v>
      </c>
      <c r="C69" s="496">
        <v>1427</v>
      </c>
      <c r="D69" s="496">
        <v>1427</v>
      </c>
      <c r="E69" s="490"/>
      <c r="F69" s="438" t="s">
        <v>447</v>
      </c>
      <c r="G69" s="460"/>
      <c r="H69" s="460"/>
      <c r="I69" s="460"/>
      <c r="J69" s="460"/>
    </row>
    <row r="70" spans="1:14" s="461" customFormat="1" ht="18.75" customHeight="1" x14ac:dyDescent="0.25">
      <c r="A70" s="494" t="s">
        <v>509</v>
      </c>
      <c r="B70" s="501" t="s">
        <v>26</v>
      </c>
      <c r="C70" s="502">
        <v>207757</v>
      </c>
      <c r="D70" s="503">
        <v>220930</v>
      </c>
      <c r="E70" s="490"/>
      <c r="F70" s="438" t="s">
        <v>447</v>
      </c>
      <c r="G70" s="460"/>
      <c r="H70" s="460"/>
      <c r="I70" s="460"/>
      <c r="J70" s="460"/>
    </row>
    <row r="71" spans="1:14" s="461" customFormat="1" ht="18.75" customHeight="1" thickBot="1" x14ac:dyDescent="0.3">
      <c r="A71" s="504" t="s">
        <v>510</v>
      </c>
      <c r="B71" s="505" t="s">
        <v>26</v>
      </c>
      <c r="C71" s="486" t="s">
        <v>511</v>
      </c>
      <c r="D71" s="486" t="s">
        <v>512</v>
      </c>
      <c r="E71" s="557"/>
      <c r="F71" s="461" t="s">
        <v>513</v>
      </c>
      <c r="G71" s="460"/>
      <c r="H71" s="506"/>
      <c r="I71" s="506"/>
      <c r="J71" s="460"/>
    </row>
    <row r="72" spans="1:14" s="461" customFormat="1" ht="30.75" customHeight="1" x14ac:dyDescent="0.25">
      <c r="A72" s="507" t="s">
        <v>514</v>
      </c>
      <c r="B72" s="508" t="s">
        <v>439</v>
      </c>
      <c r="C72" s="509">
        <v>1</v>
      </c>
      <c r="D72" s="509">
        <v>1</v>
      </c>
      <c r="E72" s="490"/>
      <c r="F72" s="412"/>
      <c r="G72" s="460"/>
      <c r="H72" s="460"/>
      <c r="I72" s="460"/>
      <c r="J72" s="460"/>
    </row>
    <row r="73" spans="1:14" s="493" customFormat="1" ht="18.75" customHeight="1" x14ac:dyDescent="0.25">
      <c r="A73" s="448" t="s">
        <v>515</v>
      </c>
      <c r="B73" s="510" t="s">
        <v>439</v>
      </c>
      <c r="C73" s="449">
        <v>1</v>
      </c>
      <c r="D73" s="449">
        <v>1</v>
      </c>
      <c r="E73" s="441"/>
      <c r="F73" s="492"/>
      <c r="G73" s="511"/>
      <c r="H73" s="511"/>
      <c r="I73" s="511"/>
      <c r="J73" s="511"/>
    </row>
    <row r="74" spans="1:14" s="461" customFormat="1" ht="16.5" x14ac:dyDescent="0.25">
      <c r="A74" s="478" t="s">
        <v>516</v>
      </c>
      <c r="B74" s="512" t="s">
        <v>439</v>
      </c>
      <c r="C74" s="451">
        <v>1</v>
      </c>
      <c r="D74" s="451">
        <v>1</v>
      </c>
      <c r="E74" s="490"/>
      <c r="F74" s="412"/>
    </row>
    <row r="75" spans="1:14" s="493" customFormat="1" ht="16.5" customHeight="1" x14ac:dyDescent="0.25">
      <c r="A75" s="439" t="s">
        <v>517</v>
      </c>
      <c r="B75" s="513" t="s">
        <v>439</v>
      </c>
      <c r="C75" s="440">
        <v>1</v>
      </c>
      <c r="D75" s="440">
        <v>1</v>
      </c>
      <c r="E75" s="441"/>
      <c r="F75" s="492"/>
    </row>
    <row r="76" spans="1:14" s="461" customFormat="1" ht="16.5" x14ac:dyDescent="0.25">
      <c r="A76" s="473" t="s">
        <v>518</v>
      </c>
      <c r="B76" s="500" t="s">
        <v>439</v>
      </c>
      <c r="C76" s="443">
        <v>1</v>
      </c>
      <c r="D76" s="443">
        <v>1</v>
      </c>
      <c r="E76" s="490"/>
      <c r="F76" s="412"/>
    </row>
    <row r="77" spans="1:14" s="461" customFormat="1" ht="16.5" x14ac:dyDescent="0.25">
      <c r="A77" s="473" t="s">
        <v>519</v>
      </c>
      <c r="B77" s="500" t="s">
        <v>439</v>
      </c>
      <c r="C77" s="443">
        <v>9</v>
      </c>
      <c r="D77" s="443">
        <v>9</v>
      </c>
      <c r="E77" s="490">
        <v>26</v>
      </c>
      <c r="F77" s="412"/>
      <c r="G77" s="460"/>
    </row>
    <row r="78" spans="1:14" s="461" customFormat="1" ht="16.5" x14ac:dyDescent="0.25">
      <c r="A78" s="473" t="s">
        <v>520</v>
      </c>
      <c r="B78" s="500" t="s">
        <v>26</v>
      </c>
      <c r="C78" s="514">
        <v>243519</v>
      </c>
      <c r="D78" s="514">
        <v>270550</v>
      </c>
      <c r="E78" s="490"/>
      <c r="F78" s="438" t="s">
        <v>447</v>
      </c>
      <c r="N78" s="515"/>
    </row>
    <row r="79" spans="1:14" s="493" customFormat="1" ht="16.5" x14ac:dyDescent="0.25">
      <c r="A79" s="516" t="s">
        <v>521</v>
      </c>
      <c r="B79" s="513" t="s">
        <v>439</v>
      </c>
      <c r="C79" s="444">
        <v>2</v>
      </c>
      <c r="D79" s="444">
        <v>2</v>
      </c>
      <c r="E79" s="441">
        <v>1</v>
      </c>
      <c r="F79" s="438"/>
    </row>
    <row r="80" spans="1:14" s="461" customFormat="1" ht="16.5" x14ac:dyDescent="0.25">
      <c r="A80" s="517" t="s">
        <v>522</v>
      </c>
      <c r="B80" s="500" t="s">
        <v>439</v>
      </c>
      <c r="C80" s="514">
        <v>1</v>
      </c>
      <c r="D80" s="514">
        <v>1</v>
      </c>
      <c r="E80" s="490"/>
    </row>
    <row r="81" spans="1:8" s="461" customFormat="1" ht="16.5" x14ac:dyDescent="0.25">
      <c r="A81" s="517" t="s">
        <v>523</v>
      </c>
      <c r="B81" s="500" t="s">
        <v>439</v>
      </c>
      <c r="C81" s="514">
        <v>3008</v>
      </c>
      <c r="D81" s="514">
        <v>2742</v>
      </c>
      <c r="E81" s="490"/>
      <c r="F81" s="438" t="s">
        <v>447</v>
      </c>
    </row>
    <row r="82" spans="1:8" s="461" customFormat="1" ht="16.5" x14ac:dyDescent="0.25">
      <c r="A82" s="517" t="s">
        <v>524</v>
      </c>
      <c r="B82" s="500" t="s">
        <v>26</v>
      </c>
      <c r="C82" s="514">
        <v>74056</v>
      </c>
      <c r="D82" s="514">
        <v>56061</v>
      </c>
      <c r="E82" s="490"/>
      <c r="F82" s="438" t="s">
        <v>447</v>
      </c>
    </row>
    <row r="83" spans="1:8" s="461" customFormat="1" ht="36.75" customHeight="1" x14ac:dyDescent="0.25">
      <c r="A83" s="518" t="s">
        <v>525</v>
      </c>
      <c r="B83" s="508" t="s">
        <v>439</v>
      </c>
      <c r="C83" s="519">
        <v>1</v>
      </c>
      <c r="D83" s="519">
        <v>1</v>
      </c>
      <c r="E83" s="490"/>
    </row>
    <row r="84" spans="1:8" s="493" customFormat="1" ht="16.5" x14ac:dyDescent="0.25">
      <c r="A84" s="516" t="s">
        <v>526</v>
      </c>
      <c r="B84" s="513" t="s">
        <v>439</v>
      </c>
      <c r="C84" s="444">
        <v>1</v>
      </c>
      <c r="D84" s="444">
        <v>1</v>
      </c>
      <c r="E84" s="441">
        <v>1</v>
      </c>
    </row>
    <row r="85" spans="1:8" ht="16.5" x14ac:dyDescent="0.25">
      <c r="A85" s="520" t="s">
        <v>527</v>
      </c>
      <c r="B85" s="500" t="s">
        <v>439</v>
      </c>
      <c r="C85" s="521" t="s">
        <v>528</v>
      </c>
      <c r="D85" s="521" t="s">
        <v>528</v>
      </c>
      <c r="E85" s="490"/>
    </row>
    <row r="86" spans="1:8" s="461" customFormat="1" ht="16.5" x14ac:dyDescent="0.25">
      <c r="A86" s="517" t="s">
        <v>529</v>
      </c>
      <c r="B86" s="500" t="s">
        <v>439</v>
      </c>
      <c r="C86" s="522">
        <v>75844</v>
      </c>
      <c r="D86" s="522">
        <v>76010</v>
      </c>
      <c r="E86" s="490"/>
      <c r="F86" s="438" t="s">
        <v>447</v>
      </c>
    </row>
    <row r="87" spans="1:8" s="461" customFormat="1" ht="16.5" x14ac:dyDescent="0.25">
      <c r="A87" s="517" t="s">
        <v>530</v>
      </c>
      <c r="B87" s="500" t="s">
        <v>26</v>
      </c>
      <c r="C87" s="522">
        <v>105789</v>
      </c>
      <c r="D87" s="522">
        <v>102636</v>
      </c>
      <c r="E87" s="490"/>
      <c r="F87" s="438" t="s">
        <v>447</v>
      </c>
    </row>
    <row r="88" spans="1:8" s="493" customFormat="1" ht="19.5" customHeight="1" x14ac:dyDescent="0.25">
      <c r="A88" s="516" t="s">
        <v>531</v>
      </c>
      <c r="B88" s="491" t="s">
        <v>439</v>
      </c>
      <c r="C88" s="440">
        <f>C89</f>
        <v>1</v>
      </c>
      <c r="D88" s="440">
        <f>D89</f>
        <v>1</v>
      </c>
      <c r="E88" s="441"/>
      <c r="F88" s="523"/>
      <c r="G88" s="511"/>
      <c r="H88" s="511"/>
    </row>
    <row r="89" spans="1:8" ht="25.5" customHeight="1" thickBot="1" x14ac:dyDescent="0.3">
      <c r="A89" s="473" t="s">
        <v>532</v>
      </c>
      <c r="B89" s="524" t="s">
        <v>439</v>
      </c>
      <c r="C89" s="525">
        <v>1</v>
      </c>
      <c r="D89" s="525">
        <v>1</v>
      </c>
      <c r="E89" s="490"/>
      <c r="F89" s="438"/>
      <c r="G89" s="438"/>
      <c r="H89" s="438"/>
    </row>
    <row r="90" spans="1:8" ht="20.100000000000001" customHeight="1" thickBot="1" x14ac:dyDescent="0.25">
      <c r="A90" s="1136" t="s">
        <v>533</v>
      </c>
      <c r="B90" s="1137"/>
      <c r="C90" s="1137"/>
      <c r="D90" s="1137"/>
      <c r="E90" s="1138"/>
    </row>
    <row r="91" spans="1:8" ht="16.5" customHeight="1" x14ac:dyDescent="0.25">
      <c r="A91" s="526" t="s">
        <v>534</v>
      </c>
      <c r="B91" s="527" t="s">
        <v>439</v>
      </c>
      <c r="C91" s="528">
        <v>16</v>
      </c>
      <c r="D91" s="529">
        <f>D92+D99+D101</f>
        <v>16</v>
      </c>
      <c r="E91" s="437">
        <f>E92+E99+E101</f>
        <v>3</v>
      </c>
    </row>
    <row r="92" spans="1:8" ht="16.5" x14ac:dyDescent="0.25">
      <c r="A92" s="516" t="s">
        <v>535</v>
      </c>
      <c r="B92" s="440" t="s">
        <v>439</v>
      </c>
      <c r="C92" s="440">
        <v>6</v>
      </c>
      <c r="D92" s="530">
        <f>SUM(D93:D97)</f>
        <v>6</v>
      </c>
      <c r="E92" s="465">
        <v>2</v>
      </c>
    </row>
    <row r="93" spans="1:8" ht="17.25" customHeight="1" x14ac:dyDescent="0.25">
      <c r="A93" s="517" t="s">
        <v>536</v>
      </c>
      <c r="B93" s="443" t="s">
        <v>439</v>
      </c>
      <c r="C93" s="443">
        <v>1</v>
      </c>
      <c r="D93" s="531">
        <v>1</v>
      </c>
      <c r="E93" s="463"/>
    </row>
    <row r="94" spans="1:8" ht="16.5" x14ac:dyDescent="0.25">
      <c r="A94" s="517" t="s">
        <v>537</v>
      </c>
      <c r="B94" s="443" t="s">
        <v>439</v>
      </c>
      <c r="C94" s="443">
        <v>1</v>
      </c>
      <c r="D94" s="531">
        <v>1</v>
      </c>
      <c r="E94" s="463"/>
    </row>
    <row r="95" spans="1:8" ht="15.75" customHeight="1" x14ac:dyDescent="0.25">
      <c r="A95" s="532" t="s">
        <v>538</v>
      </c>
      <c r="B95" s="443" t="s">
        <v>439</v>
      </c>
      <c r="C95" s="533">
        <v>2</v>
      </c>
      <c r="D95" s="534">
        <v>2</v>
      </c>
      <c r="E95" s="463"/>
    </row>
    <row r="96" spans="1:8" ht="18.75" customHeight="1" x14ac:dyDescent="0.25">
      <c r="A96" s="532" t="s">
        <v>539</v>
      </c>
      <c r="B96" s="443" t="s">
        <v>439</v>
      </c>
      <c r="C96" s="533">
        <v>1</v>
      </c>
      <c r="D96" s="534">
        <v>1</v>
      </c>
      <c r="E96" s="463"/>
    </row>
    <row r="97" spans="1:8" ht="15.75" customHeight="1" x14ac:dyDescent="0.25">
      <c r="A97" s="532" t="s">
        <v>540</v>
      </c>
      <c r="B97" s="443" t="s">
        <v>439</v>
      </c>
      <c r="C97" s="533">
        <v>1</v>
      </c>
      <c r="D97" s="534">
        <v>1</v>
      </c>
      <c r="E97" s="463"/>
    </row>
    <row r="98" spans="1:8" s="461" customFormat="1" ht="33" customHeight="1" x14ac:dyDescent="0.25">
      <c r="A98" s="535" t="s">
        <v>541</v>
      </c>
      <c r="B98" s="443" t="s">
        <v>26</v>
      </c>
      <c r="C98" s="536">
        <v>2600</v>
      </c>
      <c r="D98" s="537">
        <v>2606</v>
      </c>
      <c r="E98" s="558"/>
      <c r="F98" s="438" t="s">
        <v>447</v>
      </c>
    </row>
    <row r="99" spans="1:8" ht="16.5" x14ac:dyDescent="0.25">
      <c r="A99" s="538" t="s">
        <v>542</v>
      </c>
      <c r="B99" s="440" t="s">
        <v>439</v>
      </c>
      <c r="C99" s="539">
        <v>9</v>
      </c>
      <c r="D99" s="540">
        <v>9</v>
      </c>
      <c r="E99" s="465">
        <v>1</v>
      </c>
    </row>
    <row r="100" spans="1:8" ht="19.5" customHeight="1" x14ac:dyDescent="0.25">
      <c r="A100" s="442" t="s">
        <v>458</v>
      </c>
      <c r="B100" s="443" t="s">
        <v>26</v>
      </c>
      <c r="C100" s="541">
        <v>5663</v>
      </c>
      <c r="D100" s="542">
        <v>5730</v>
      </c>
      <c r="E100" s="543">
        <v>10657</v>
      </c>
      <c r="F100" s="438" t="s">
        <v>447</v>
      </c>
    </row>
    <row r="101" spans="1:8" ht="19.5" customHeight="1" x14ac:dyDescent="0.25">
      <c r="A101" s="439" t="s">
        <v>543</v>
      </c>
      <c r="B101" s="440" t="s">
        <v>439</v>
      </c>
      <c r="C101" s="440">
        <f>C102</f>
        <v>1</v>
      </c>
      <c r="D101" s="530">
        <f>D102</f>
        <v>1</v>
      </c>
      <c r="E101" s="465"/>
      <c r="F101" s="438"/>
      <c r="G101" s="438"/>
      <c r="H101" s="438"/>
    </row>
    <row r="102" spans="1:8" ht="25.5" customHeight="1" thickBot="1" x14ac:dyDescent="0.3">
      <c r="A102" s="473" t="s">
        <v>544</v>
      </c>
      <c r="B102" s="525" t="s">
        <v>439</v>
      </c>
      <c r="C102" s="544">
        <v>1</v>
      </c>
      <c r="D102" s="545">
        <v>1</v>
      </c>
      <c r="E102" s="486"/>
      <c r="F102" s="438"/>
      <c r="G102" s="438"/>
      <c r="H102" s="438"/>
    </row>
    <row r="103" spans="1:8" ht="20.100000000000001" customHeight="1" thickBot="1" x14ac:dyDescent="0.25">
      <c r="A103" s="1136" t="s">
        <v>545</v>
      </c>
      <c r="B103" s="1137"/>
      <c r="C103" s="1137"/>
      <c r="D103" s="1137"/>
      <c r="E103" s="1138"/>
    </row>
    <row r="104" spans="1:8" ht="19.5" customHeight="1" x14ac:dyDescent="0.25">
      <c r="A104" s="546" t="s">
        <v>546</v>
      </c>
      <c r="B104" s="547" t="s">
        <v>439</v>
      </c>
      <c r="C104" s="548">
        <v>3</v>
      </c>
      <c r="D104" s="548">
        <f>D105+D108+D111</f>
        <v>3</v>
      </c>
      <c r="E104" s="435"/>
    </row>
    <row r="105" spans="1:8" s="492" customFormat="1" ht="19.5" customHeight="1" x14ac:dyDescent="0.25">
      <c r="A105" s="516" t="s">
        <v>547</v>
      </c>
      <c r="B105" s="440" t="s">
        <v>439</v>
      </c>
      <c r="C105" s="440">
        <v>1</v>
      </c>
      <c r="D105" s="440">
        <v>1</v>
      </c>
      <c r="E105" s="465"/>
    </row>
    <row r="106" spans="1:8" ht="19.5" customHeight="1" x14ac:dyDescent="0.25">
      <c r="A106" s="517" t="s">
        <v>548</v>
      </c>
      <c r="B106" s="443" t="s">
        <v>439</v>
      </c>
      <c r="C106" s="443">
        <v>1</v>
      </c>
      <c r="D106" s="443">
        <v>1</v>
      </c>
      <c r="E106" s="454"/>
    </row>
    <row r="107" spans="1:8" s="461" customFormat="1" ht="19.5" customHeight="1" x14ac:dyDescent="0.25">
      <c r="A107" s="517" t="s">
        <v>549</v>
      </c>
      <c r="B107" s="443" t="s">
        <v>26</v>
      </c>
      <c r="C107" s="522">
        <v>1809</v>
      </c>
      <c r="D107" s="522">
        <v>1830</v>
      </c>
      <c r="E107" s="454"/>
      <c r="F107" s="438" t="s">
        <v>550</v>
      </c>
    </row>
    <row r="108" spans="1:8" s="492" customFormat="1" ht="36" customHeight="1" x14ac:dyDescent="0.25">
      <c r="A108" s="549" t="s">
        <v>551</v>
      </c>
      <c r="B108" s="440" t="s">
        <v>439</v>
      </c>
      <c r="C108" s="440">
        <v>1</v>
      </c>
      <c r="D108" s="440">
        <v>1</v>
      </c>
      <c r="E108" s="465"/>
      <c r="F108" s="438" t="s">
        <v>550</v>
      </c>
    </row>
    <row r="109" spans="1:8" ht="19.5" customHeight="1" x14ac:dyDescent="0.25">
      <c r="A109" s="517" t="s">
        <v>552</v>
      </c>
      <c r="B109" s="443" t="s">
        <v>439</v>
      </c>
      <c r="C109" s="443">
        <v>1</v>
      </c>
      <c r="D109" s="443">
        <v>1</v>
      </c>
      <c r="E109" s="454"/>
    </row>
    <row r="110" spans="1:8" s="461" customFormat="1" ht="19.5" customHeight="1" x14ac:dyDescent="0.25">
      <c r="A110" s="517" t="s">
        <v>549</v>
      </c>
      <c r="B110" s="443" t="s">
        <v>26</v>
      </c>
      <c r="C110" s="443">
        <v>468</v>
      </c>
      <c r="D110" s="443">
        <v>613</v>
      </c>
      <c r="E110" s="454"/>
    </row>
    <row r="111" spans="1:8" s="492" customFormat="1" ht="30.75" customHeight="1" x14ac:dyDescent="0.25">
      <c r="A111" s="549" t="s">
        <v>553</v>
      </c>
      <c r="B111" s="440" t="s">
        <v>439</v>
      </c>
      <c r="C111" s="440">
        <v>1</v>
      </c>
      <c r="D111" s="440">
        <v>1</v>
      </c>
      <c r="E111" s="465"/>
    </row>
    <row r="112" spans="1:8" ht="19.5" customHeight="1" x14ac:dyDescent="0.25">
      <c r="A112" s="517" t="s">
        <v>554</v>
      </c>
      <c r="B112" s="443" t="s">
        <v>439</v>
      </c>
      <c r="C112" s="443">
        <v>1</v>
      </c>
      <c r="D112" s="443">
        <v>1</v>
      </c>
      <c r="E112" s="454"/>
    </row>
    <row r="113" spans="1:6" s="461" customFormat="1" ht="19.5" customHeight="1" thickBot="1" x14ac:dyDescent="0.3">
      <c r="A113" s="517" t="s">
        <v>549</v>
      </c>
      <c r="B113" s="525" t="s">
        <v>26</v>
      </c>
      <c r="C113" s="550">
        <v>1202</v>
      </c>
      <c r="D113" s="550">
        <v>1191</v>
      </c>
      <c r="E113" s="486"/>
      <c r="F113" s="438" t="s">
        <v>550</v>
      </c>
    </row>
    <row r="114" spans="1:6" ht="20.100000000000001" customHeight="1" thickBot="1" x14ac:dyDescent="0.25">
      <c r="A114" s="1136" t="s">
        <v>38</v>
      </c>
      <c r="B114" s="1137"/>
      <c r="C114" s="1137"/>
      <c r="D114" s="1137"/>
      <c r="E114" s="1138"/>
    </row>
    <row r="115" spans="1:6" ht="20.100000000000001" customHeight="1" x14ac:dyDescent="0.25">
      <c r="A115" s="526" t="s">
        <v>555</v>
      </c>
      <c r="B115" s="551" t="s">
        <v>439</v>
      </c>
      <c r="C115" s="552">
        <f>C116+C118+C120+C121+C122+C123+C124+C125+C126</f>
        <v>9</v>
      </c>
      <c r="D115" s="552">
        <f>D116+D118+D120+D121+D122+D123+D124+D125+D126</f>
        <v>9</v>
      </c>
      <c r="E115" s="560">
        <f>E116+E118+E120+E121+E122+E123+E124+E125+E126</f>
        <v>1</v>
      </c>
    </row>
    <row r="116" spans="1:6" s="492" customFormat="1" ht="19.5" customHeight="1" x14ac:dyDescent="0.25">
      <c r="A116" s="516" t="s">
        <v>556</v>
      </c>
      <c r="B116" s="443" t="s">
        <v>439</v>
      </c>
      <c r="C116" s="443">
        <v>1</v>
      </c>
      <c r="D116" s="443">
        <v>1</v>
      </c>
      <c r="E116" s="454">
        <v>1</v>
      </c>
    </row>
    <row r="117" spans="1:6" ht="17.25" customHeight="1" x14ac:dyDescent="0.25">
      <c r="A117" s="517" t="s">
        <v>557</v>
      </c>
      <c r="B117" s="443" t="s">
        <v>26</v>
      </c>
      <c r="C117" s="443">
        <v>572</v>
      </c>
      <c r="D117" s="443">
        <v>808</v>
      </c>
      <c r="E117" s="454"/>
      <c r="F117" s="438" t="s">
        <v>447</v>
      </c>
    </row>
    <row r="118" spans="1:6" s="492" customFormat="1" ht="20.25" customHeight="1" x14ac:dyDescent="0.25">
      <c r="A118" s="516" t="s">
        <v>558</v>
      </c>
      <c r="B118" s="440" t="s">
        <v>439</v>
      </c>
      <c r="C118" s="440">
        <v>1</v>
      </c>
      <c r="D118" s="440">
        <v>1</v>
      </c>
      <c r="E118" s="465"/>
    </row>
    <row r="119" spans="1:6" s="461" customFormat="1" ht="22.5" customHeight="1" x14ac:dyDescent="0.25">
      <c r="A119" s="553" t="s">
        <v>559</v>
      </c>
      <c r="B119" s="443" t="s">
        <v>560</v>
      </c>
      <c r="C119" s="443">
        <v>72</v>
      </c>
      <c r="D119" s="522">
        <v>90</v>
      </c>
      <c r="E119" s="463"/>
      <c r="F119" s="438" t="s">
        <v>447</v>
      </c>
    </row>
    <row r="120" spans="1:6" s="461" customFormat="1" ht="22.5" customHeight="1" x14ac:dyDescent="0.25">
      <c r="A120" s="554" t="s">
        <v>561</v>
      </c>
      <c r="B120" s="440" t="s">
        <v>439</v>
      </c>
      <c r="C120" s="440">
        <v>1</v>
      </c>
      <c r="D120" s="440">
        <v>1</v>
      </c>
      <c r="E120" s="463"/>
      <c r="F120" s="412"/>
    </row>
    <row r="121" spans="1:6" s="461" customFormat="1" ht="22.5" customHeight="1" x14ac:dyDescent="0.25">
      <c r="A121" s="554" t="s">
        <v>562</v>
      </c>
      <c r="B121" s="440" t="s">
        <v>439</v>
      </c>
      <c r="C121" s="440">
        <v>1</v>
      </c>
      <c r="D121" s="440">
        <v>1</v>
      </c>
      <c r="E121" s="463"/>
      <c r="F121" s="412"/>
    </row>
    <row r="122" spans="1:6" s="461" customFormat="1" ht="22.5" customHeight="1" x14ac:dyDescent="0.25">
      <c r="A122" s="554" t="s">
        <v>563</v>
      </c>
      <c r="B122" s="440" t="s">
        <v>439</v>
      </c>
      <c r="C122" s="440">
        <v>1</v>
      </c>
      <c r="D122" s="440">
        <v>1</v>
      </c>
      <c r="E122" s="463"/>
      <c r="F122" s="412"/>
    </row>
    <row r="123" spans="1:6" s="461" customFormat="1" ht="22.5" customHeight="1" x14ac:dyDescent="0.25">
      <c r="A123" s="554" t="s">
        <v>564</v>
      </c>
      <c r="B123" s="440" t="s">
        <v>439</v>
      </c>
      <c r="C123" s="440">
        <v>1</v>
      </c>
      <c r="D123" s="440">
        <v>1</v>
      </c>
      <c r="E123" s="463"/>
      <c r="F123" s="412"/>
    </row>
    <row r="124" spans="1:6" s="461" customFormat="1" ht="22.5" customHeight="1" x14ac:dyDescent="0.25">
      <c r="A124" s="554" t="s">
        <v>565</v>
      </c>
      <c r="B124" s="440" t="s">
        <v>439</v>
      </c>
      <c r="C124" s="440">
        <v>1</v>
      </c>
      <c r="D124" s="440">
        <v>1</v>
      </c>
      <c r="E124" s="463"/>
      <c r="F124" s="412"/>
    </row>
    <row r="125" spans="1:6" s="461" customFormat="1" ht="22.5" customHeight="1" x14ac:dyDescent="0.25">
      <c r="A125" s="554" t="s">
        <v>566</v>
      </c>
      <c r="B125" s="440" t="s">
        <v>439</v>
      </c>
      <c r="C125" s="440">
        <v>1</v>
      </c>
      <c r="D125" s="440">
        <v>1</v>
      </c>
      <c r="E125" s="463"/>
      <c r="F125" s="412"/>
    </row>
    <row r="126" spans="1:6" s="461" customFormat="1" ht="22.5" customHeight="1" thickBot="1" x14ac:dyDescent="0.3">
      <c r="A126" s="555" t="s">
        <v>567</v>
      </c>
      <c r="B126" s="556" t="s">
        <v>439</v>
      </c>
      <c r="C126" s="556">
        <v>1</v>
      </c>
      <c r="D126" s="556">
        <v>1</v>
      </c>
      <c r="E126" s="559"/>
      <c r="F126" s="412"/>
    </row>
    <row r="127" spans="1:6" s="461" customFormat="1" ht="36" customHeight="1" x14ac:dyDescent="0.2">
      <c r="A127" s="1135" t="s">
        <v>568</v>
      </c>
      <c r="B127" s="1135"/>
      <c r="C127" s="1135"/>
      <c r="D127" s="1135"/>
      <c r="E127" s="1135"/>
    </row>
    <row r="128" spans="1:6" s="461" customFormat="1" ht="25.5" customHeight="1" x14ac:dyDescent="0.2">
      <c r="A128" s="1146" t="s">
        <v>569</v>
      </c>
      <c r="B128" s="1146"/>
      <c r="C128" s="1146"/>
      <c r="D128" s="1146"/>
      <c r="E128" s="1146"/>
    </row>
    <row r="129" spans="1:5" ht="36.75" customHeight="1" x14ac:dyDescent="0.2">
      <c r="A129" s="1146" t="s">
        <v>570</v>
      </c>
      <c r="B129" s="1146"/>
      <c r="C129" s="1146"/>
      <c r="D129" s="1146"/>
      <c r="E129" s="1146"/>
    </row>
    <row r="130" spans="1:5" ht="27" customHeight="1" x14ac:dyDescent="0.2">
      <c r="A130" s="1146" t="s">
        <v>571</v>
      </c>
      <c r="B130" s="1146"/>
      <c r="C130" s="1146"/>
      <c r="D130" s="1146"/>
      <c r="E130" s="1146"/>
    </row>
    <row r="131" spans="1:5" ht="27" customHeight="1" x14ac:dyDescent="0.2">
      <c r="A131" s="1146"/>
      <c r="B131" s="1146"/>
      <c r="C131" s="1146"/>
      <c r="D131" s="1146"/>
      <c r="E131" s="1146"/>
    </row>
    <row r="132" spans="1:5" ht="16.5" x14ac:dyDescent="0.2">
      <c r="A132" s="1147"/>
      <c r="B132" s="1147"/>
      <c r="C132" s="1147"/>
      <c r="D132" s="1147"/>
      <c r="E132" s="1147"/>
    </row>
  </sheetData>
  <mergeCells count="16">
    <mergeCell ref="A129:E129"/>
    <mergeCell ref="A130:E130"/>
    <mergeCell ref="A131:E131"/>
    <mergeCell ref="A132:E132"/>
    <mergeCell ref="A128:E128"/>
    <mergeCell ref="A1:E1"/>
    <mergeCell ref="D2:E2"/>
    <mergeCell ref="A3:A4"/>
    <mergeCell ref="B3:D3"/>
    <mergeCell ref="A10:E10"/>
    <mergeCell ref="A127:E127"/>
    <mergeCell ref="A44:E44"/>
    <mergeCell ref="A63:E63"/>
    <mergeCell ref="A90:E90"/>
    <mergeCell ref="A103:E103"/>
    <mergeCell ref="A114:E114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rstPageNumber="18" fitToHeight="0" orientation="portrait" useFirstPageNumber="1" r:id="rId1"/>
  <headerFooter alignWithMargins="0">
    <oddFooter xml:space="preserve">&amp;C&amp;P
</oddFooter>
  </headerFooter>
  <rowBreaks count="1" manualBreakCount="1"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2"/>
  <sheetViews>
    <sheetView tabSelected="1" zoomScale="70" zoomScaleNormal="70" workbookViewId="0">
      <selection activeCell="H27" sqref="H27"/>
    </sheetView>
  </sheetViews>
  <sheetFormatPr defaultRowHeight="12.75" x14ac:dyDescent="0.2"/>
  <cols>
    <col min="1" max="1" width="45" style="64" customWidth="1"/>
    <col min="2" max="2" width="7.7109375" style="64" bestFit="1" customWidth="1"/>
    <col min="3" max="3" width="24" style="20" customWidth="1"/>
    <col min="4" max="4" width="11.42578125" style="20" customWidth="1"/>
    <col min="5" max="5" width="13.5703125" style="20" customWidth="1"/>
    <col min="6" max="6" width="9.28515625" style="20" customWidth="1"/>
    <col min="7" max="7" width="16.28515625" style="20" customWidth="1"/>
    <col min="8" max="8" width="29.140625" style="20" customWidth="1"/>
    <col min="9" max="9" width="14.85546875" style="20" customWidth="1"/>
    <col min="10" max="10" width="14.85546875" style="64" bestFit="1" customWidth="1"/>
    <col min="11" max="11" width="17.85546875" style="64" customWidth="1"/>
    <col min="12" max="12" width="84.7109375" style="64" customWidth="1"/>
    <col min="13" max="261" width="9.140625" style="64"/>
    <col min="262" max="262" width="42.140625" style="64" bestFit="1" customWidth="1"/>
    <col min="263" max="263" width="7.7109375" style="64" bestFit="1" customWidth="1"/>
    <col min="264" max="264" width="14.85546875" style="64" bestFit="1" customWidth="1"/>
    <col min="265" max="265" width="14.85546875" style="64" customWidth="1"/>
    <col min="266" max="266" width="14.85546875" style="64" bestFit="1" customWidth="1"/>
    <col min="267" max="268" width="17.85546875" style="64" customWidth="1"/>
    <col min="269" max="517" width="9.140625" style="64"/>
    <col min="518" max="518" width="42.140625" style="64" bestFit="1" customWidth="1"/>
    <col min="519" max="519" width="7.7109375" style="64" bestFit="1" customWidth="1"/>
    <col min="520" max="520" width="14.85546875" style="64" bestFit="1" customWidth="1"/>
    <col min="521" max="521" width="14.85546875" style="64" customWidth="1"/>
    <col min="522" max="522" width="14.85546875" style="64" bestFit="1" customWidth="1"/>
    <col min="523" max="524" width="17.85546875" style="64" customWidth="1"/>
    <col min="525" max="773" width="9.140625" style="64"/>
    <col min="774" max="774" width="42.140625" style="64" bestFit="1" customWidth="1"/>
    <col min="775" max="775" width="7.7109375" style="64" bestFit="1" customWidth="1"/>
    <col min="776" max="776" width="14.85546875" style="64" bestFit="1" customWidth="1"/>
    <col min="777" max="777" width="14.85546875" style="64" customWidth="1"/>
    <col min="778" max="778" width="14.85546875" style="64" bestFit="1" customWidth="1"/>
    <col min="779" max="780" width="17.85546875" style="64" customWidth="1"/>
    <col min="781" max="1029" width="9.140625" style="64"/>
    <col min="1030" max="1030" width="42.140625" style="64" bestFit="1" customWidth="1"/>
    <col min="1031" max="1031" width="7.7109375" style="64" bestFit="1" customWidth="1"/>
    <col min="1032" max="1032" width="14.85546875" style="64" bestFit="1" customWidth="1"/>
    <col min="1033" max="1033" width="14.85546875" style="64" customWidth="1"/>
    <col min="1034" max="1034" width="14.85546875" style="64" bestFit="1" customWidth="1"/>
    <col min="1035" max="1036" width="17.85546875" style="64" customWidth="1"/>
    <col min="1037" max="1285" width="9.140625" style="64"/>
    <col min="1286" max="1286" width="42.140625" style="64" bestFit="1" customWidth="1"/>
    <col min="1287" max="1287" width="7.7109375" style="64" bestFit="1" customWidth="1"/>
    <col min="1288" max="1288" width="14.85546875" style="64" bestFit="1" customWidth="1"/>
    <col min="1289" max="1289" width="14.85546875" style="64" customWidth="1"/>
    <col min="1290" max="1290" width="14.85546875" style="64" bestFit="1" customWidth="1"/>
    <col min="1291" max="1292" width="17.85546875" style="64" customWidth="1"/>
    <col min="1293" max="1541" width="9.140625" style="64"/>
    <col min="1542" max="1542" width="42.140625" style="64" bestFit="1" customWidth="1"/>
    <col min="1543" max="1543" width="7.7109375" style="64" bestFit="1" customWidth="1"/>
    <col min="1544" max="1544" width="14.85546875" style="64" bestFit="1" customWidth="1"/>
    <col min="1545" max="1545" width="14.85546875" style="64" customWidth="1"/>
    <col min="1546" max="1546" width="14.85546875" style="64" bestFit="1" customWidth="1"/>
    <col min="1547" max="1548" width="17.85546875" style="64" customWidth="1"/>
    <col min="1549" max="1797" width="9.140625" style="64"/>
    <col min="1798" max="1798" width="42.140625" style="64" bestFit="1" customWidth="1"/>
    <col min="1799" max="1799" width="7.7109375" style="64" bestFit="1" customWidth="1"/>
    <col min="1800" max="1800" width="14.85546875" style="64" bestFit="1" customWidth="1"/>
    <col min="1801" max="1801" width="14.85546875" style="64" customWidth="1"/>
    <col min="1802" max="1802" width="14.85546875" style="64" bestFit="1" customWidth="1"/>
    <col min="1803" max="1804" width="17.85546875" style="64" customWidth="1"/>
    <col min="1805" max="2053" width="9.140625" style="64"/>
    <col min="2054" max="2054" width="42.140625" style="64" bestFit="1" customWidth="1"/>
    <col min="2055" max="2055" width="7.7109375" style="64" bestFit="1" customWidth="1"/>
    <col min="2056" max="2056" width="14.85546875" style="64" bestFit="1" customWidth="1"/>
    <col min="2057" max="2057" width="14.85546875" style="64" customWidth="1"/>
    <col min="2058" max="2058" width="14.85546875" style="64" bestFit="1" customWidth="1"/>
    <col min="2059" max="2060" width="17.85546875" style="64" customWidth="1"/>
    <col min="2061" max="2309" width="9.140625" style="64"/>
    <col min="2310" max="2310" width="42.140625" style="64" bestFit="1" customWidth="1"/>
    <col min="2311" max="2311" width="7.7109375" style="64" bestFit="1" customWidth="1"/>
    <col min="2312" max="2312" width="14.85546875" style="64" bestFit="1" customWidth="1"/>
    <col min="2313" max="2313" width="14.85546875" style="64" customWidth="1"/>
    <col min="2314" max="2314" width="14.85546875" style="64" bestFit="1" customWidth="1"/>
    <col min="2315" max="2316" width="17.85546875" style="64" customWidth="1"/>
    <col min="2317" max="2565" width="9.140625" style="64"/>
    <col min="2566" max="2566" width="42.140625" style="64" bestFit="1" customWidth="1"/>
    <col min="2567" max="2567" width="7.7109375" style="64" bestFit="1" customWidth="1"/>
    <col min="2568" max="2568" width="14.85546875" style="64" bestFit="1" customWidth="1"/>
    <col min="2569" max="2569" width="14.85546875" style="64" customWidth="1"/>
    <col min="2570" max="2570" width="14.85546875" style="64" bestFit="1" customWidth="1"/>
    <col min="2571" max="2572" width="17.85546875" style="64" customWidth="1"/>
    <col min="2573" max="2821" width="9.140625" style="64"/>
    <col min="2822" max="2822" width="42.140625" style="64" bestFit="1" customWidth="1"/>
    <col min="2823" max="2823" width="7.7109375" style="64" bestFit="1" customWidth="1"/>
    <col min="2824" max="2824" width="14.85546875" style="64" bestFit="1" customWidth="1"/>
    <col min="2825" max="2825" width="14.85546875" style="64" customWidth="1"/>
    <col min="2826" max="2826" width="14.85546875" style="64" bestFit="1" customWidth="1"/>
    <col min="2827" max="2828" width="17.85546875" style="64" customWidth="1"/>
    <col min="2829" max="3077" width="9.140625" style="64"/>
    <col min="3078" max="3078" width="42.140625" style="64" bestFit="1" customWidth="1"/>
    <col min="3079" max="3079" width="7.7109375" style="64" bestFit="1" customWidth="1"/>
    <col min="3080" max="3080" width="14.85546875" style="64" bestFit="1" customWidth="1"/>
    <col min="3081" max="3081" width="14.85546875" style="64" customWidth="1"/>
    <col min="3082" max="3082" width="14.85546875" style="64" bestFit="1" customWidth="1"/>
    <col min="3083" max="3084" width="17.85546875" style="64" customWidth="1"/>
    <col min="3085" max="3333" width="9.140625" style="64"/>
    <col min="3334" max="3334" width="42.140625" style="64" bestFit="1" customWidth="1"/>
    <col min="3335" max="3335" width="7.7109375" style="64" bestFit="1" customWidth="1"/>
    <col min="3336" max="3336" width="14.85546875" style="64" bestFit="1" customWidth="1"/>
    <col min="3337" max="3337" width="14.85546875" style="64" customWidth="1"/>
    <col min="3338" max="3338" width="14.85546875" style="64" bestFit="1" customWidth="1"/>
    <col min="3339" max="3340" width="17.85546875" style="64" customWidth="1"/>
    <col min="3341" max="3589" width="9.140625" style="64"/>
    <col min="3590" max="3590" width="42.140625" style="64" bestFit="1" customWidth="1"/>
    <col min="3591" max="3591" width="7.7109375" style="64" bestFit="1" customWidth="1"/>
    <col min="3592" max="3592" width="14.85546875" style="64" bestFit="1" customWidth="1"/>
    <col min="3593" max="3593" width="14.85546875" style="64" customWidth="1"/>
    <col min="3594" max="3594" width="14.85546875" style="64" bestFit="1" customWidth="1"/>
    <col min="3595" max="3596" width="17.85546875" style="64" customWidth="1"/>
    <col min="3597" max="3845" width="9.140625" style="64"/>
    <col min="3846" max="3846" width="42.140625" style="64" bestFit="1" customWidth="1"/>
    <col min="3847" max="3847" width="7.7109375" style="64" bestFit="1" customWidth="1"/>
    <col min="3848" max="3848" width="14.85546875" style="64" bestFit="1" customWidth="1"/>
    <col min="3849" max="3849" width="14.85546875" style="64" customWidth="1"/>
    <col min="3850" max="3850" width="14.85546875" style="64" bestFit="1" customWidth="1"/>
    <col min="3851" max="3852" width="17.85546875" style="64" customWidth="1"/>
    <col min="3853" max="4101" width="9.140625" style="64"/>
    <col min="4102" max="4102" width="42.140625" style="64" bestFit="1" customWidth="1"/>
    <col min="4103" max="4103" width="7.7109375" style="64" bestFit="1" customWidth="1"/>
    <col min="4104" max="4104" width="14.85546875" style="64" bestFit="1" customWidth="1"/>
    <col min="4105" max="4105" width="14.85546875" style="64" customWidth="1"/>
    <col min="4106" max="4106" width="14.85546875" style="64" bestFit="1" customWidth="1"/>
    <col min="4107" max="4108" width="17.85546875" style="64" customWidth="1"/>
    <col min="4109" max="4357" width="9.140625" style="64"/>
    <col min="4358" max="4358" width="42.140625" style="64" bestFit="1" customWidth="1"/>
    <col min="4359" max="4359" width="7.7109375" style="64" bestFit="1" customWidth="1"/>
    <col min="4360" max="4360" width="14.85546875" style="64" bestFit="1" customWidth="1"/>
    <col min="4361" max="4361" width="14.85546875" style="64" customWidth="1"/>
    <col min="4362" max="4362" width="14.85546875" style="64" bestFit="1" customWidth="1"/>
    <col min="4363" max="4364" width="17.85546875" style="64" customWidth="1"/>
    <col min="4365" max="4613" width="9.140625" style="64"/>
    <col min="4614" max="4614" width="42.140625" style="64" bestFit="1" customWidth="1"/>
    <col min="4615" max="4615" width="7.7109375" style="64" bestFit="1" customWidth="1"/>
    <col min="4616" max="4616" width="14.85546875" style="64" bestFit="1" customWidth="1"/>
    <col min="4617" max="4617" width="14.85546875" style="64" customWidth="1"/>
    <col min="4618" max="4618" width="14.85546875" style="64" bestFit="1" customWidth="1"/>
    <col min="4619" max="4620" width="17.85546875" style="64" customWidth="1"/>
    <col min="4621" max="4869" width="9.140625" style="64"/>
    <col min="4870" max="4870" width="42.140625" style="64" bestFit="1" customWidth="1"/>
    <col min="4871" max="4871" width="7.7109375" style="64" bestFit="1" customWidth="1"/>
    <col min="4872" max="4872" width="14.85546875" style="64" bestFit="1" customWidth="1"/>
    <col min="4873" max="4873" width="14.85546875" style="64" customWidth="1"/>
    <col min="4874" max="4874" width="14.85546875" style="64" bestFit="1" customWidth="1"/>
    <col min="4875" max="4876" width="17.85546875" style="64" customWidth="1"/>
    <col min="4877" max="5125" width="9.140625" style="64"/>
    <col min="5126" max="5126" width="42.140625" style="64" bestFit="1" customWidth="1"/>
    <col min="5127" max="5127" width="7.7109375" style="64" bestFit="1" customWidth="1"/>
    <col min="5128" max="5128" width="14.85546875" style="64" bestFit="1" customWidth="1"/>
    <col min="5129" max="5129" width="14.85546875" style="64" customWidth="1"/>
    <col min="5130" max="5130" width="14.85546875" style="64" bestFit="1" customWidth="1"/>
    <col min="5131" max="5132" width="17.85546875" style="64" customWidth="1"/>
    <col min="5133" max="5381" width="9.140625" style="64"/>
    <col min="5382" max="5382" width="42.140625" style="64" bestFit="1" customWidth="1"/>
    <col min="5383" max="5383" width="7.7109375" style="64" bestFit="1" customWidth="1"/>
    <col min="5384" max="5384" width="14.85546875" style="64" bestFit="1" customWidth="1"/>
    <col min="5385" max="5385" width="14.85546875" style="64" customWidth="1"/>
    <col min="5386" max="5386" width="14.85546875" style="64" bestFit="1" customWidth="1"/>
    <col min="5387" max="5388" width="17.85546875" style="64" customWidth="1"/>
    <col min="5389" max="5637" width="9.140625" style="64"/>
    <col min="5638" max="5638" width="42.140625" style="64" bestFit="1" customWidth="1"/>
    <col min="5639" max="5639" width="7.7109375" style="64" bestFit="1" customWidth="1"/>
    <col min="5640" max="5640" width="14.85546875" style="64" bestFit="1" customWidth="1"/>
    <col min="5641" max="5641" width="14.85546875" style="64" customWidth="1"/>
    <col min="5642" max="5642" width="14.85546875" style="64" bestFit="1" customWidth="1"/>
    <col min="5643" max="5644" width="17.85546875" style="64" customWidth="1"/>
    <col min="5645" max="5893" width="9.140625" style="64"/>
    <col min="5894" max="5894" width="42.140625" style="64" bestFit="1" customWidth="1"/>
    <col min="5895" max="5895" width="7.7109375" style="64" bestFit="1" customWidth="1"/>
    <col min="5896" max="5896" width="14.85546875" style="64" bestFit="1" customWidth="1"/>
    <col min="5897" max="5897" width="14.85546875" style="64" customWidth="1"/>
    <col min="5898" max="5898" width="14.85546875" style="64" bestFit="1" customWidth="1"/>
    <col min="5899" max="5900" width="17.85546875" style="64" customWidth="1"/>
    <col min="5901" max="6149" width="9.140625" style="64"/>
    <col min="6150" max="6150" width="42.140625" style="64" bestFit="1" customWidth="1"/>
    <col min="6151" max="6151" width="7.7109375" style="64" bestFit="1" customWidth="1"/>
    <col min="6152" max="6152" width="14.85546875" style="64" bestFit="1" customWidth="1"/>
    <col min="6153" max="6153" width="14.85546875" style="64" customWidth="1"/>
    <col min="6154" max="6154" width="14.85546875" style="64" bestFit="1" customWidth="1"/>
    <col min="6155" max="6156" width="17.85546875" style="64" customWidth="1"/>
    <col min="6157" max="6405" width="9.140625" style="64"/>
    <col min="6406" max="6406" width="42.140625" style="64" bestFit="1" customWidth="1"/>
    <col min="6407" max="6407" width="7.7109375" style="64" bestFit="1" customWidth="1"/>
    <col min="6408" max="6408" width="14.85546875" style="64" bestFit="1" customWidth="1"/>
    <col min="6409" max="6409" width="14.85546875" style="64" customWidth="1"/>
    <col min="6410" max="6410" width="14.85546875" style="64" bestFit="1" customWidth="1"/>
    <col min="6411" max="6412" width="17.85546875" style="64" customWidth="1"/>
    <col min="6413" max="6661" width="9.140625" style="64"/>
    <col min="6662" max="6662" width="42.140625" style="64" bestFit="1" customWidth="1"/>
    <col min="6663" max="6663" width="7.7109375" style="64" bestFit="1" customWidth="1"/>
    <col min="6664" max="6664" width="14.85546875" style="64" bestFit="1" customWidth="1"/>
    <col min="6665" max="6665" width="14.85546875" style="64" customWidth="1"/>
    <col min="6666" max="6666" width="14.85546875" style="64" bestFit="1" customWidth="1"/>
    <col min="6667" max="6668" width="17.85546875" style="64" customWidth="1"/>
    <col min="6669" max="6917" width="9.140625" style="64"/>
    <col min="6918" max="6918" width="42.140625" style="64" bestFit="1" customWidth="1"/>
    <col min="6919" max="6919" width="7.7109375" style="64" bestFit="1" customWidth="1"/>
    <col min="6920" max="6920" width="14.85546875" style="64" bestFit="1" customWidth="1"/>
    <col min="6921" max="6921" width="14.85546875" style="64" customWidth="1"/>
    <col min="6922" max="6922" width="14.85546875" style="64" bestFit="1" customWidth="1"/>
    <col min="6923" max="6924" width="17.85546875" style="64" customWidth="1"/>
    <col min="6925" max="7173" width="9.140625" style="64"/>
    <col min="7174" max="7174" width="42.140625" style="64" bestFit="1" customWidth="1"/>
    <col min="7175" max="7175" width="7.7109375" style="64" bestFit="1" customWidth="1"/>
    <col min="7176" max="7176" width="14.85546875" style="64" bestFit="1" customWidth="1"/>
    <col min="7177" max="7177" width="14.85546875" style="64" customWidth="1"/>
    <col min="7178" max="7178" width="14.85546875" style="64" bestFit="1" customWidth="1"/>
    <col min="7179" max="7180" width="17.85546875" style="64" customWidth="1"/>
    <col min="7181" max="7429" width="9.140625" style="64"/>
    <col min="7430" max="7430" width="42.140625" style="64" bestFit="1" customWidth="1"/>
    <col min="7431" max="7431" width="7.7109375" style="64" bestFit="1" customWidth="1"/>
    <col min="7432" max="7432" width="14.85546875" style="64" bestFit="1" customWidth="1"/>
    <col min="7433" max="7433" width="14.85546875" style="64" customWidth="1"/>
    <col min="7434" max="7434" width="14.85546875" style="64" bestFit="1" customWidth="1"/>
    <col min="7435" max="7436" width="17.85546875" style="64" customWidth="1"/>
    <col min="7437" max="7685" width="9.140625" style="64"/>
    <col min="7686" max="7686" width="42.140625" style="64" bestFit="1" customWidth="1"/>
    <col min="7687" max="7687" width="7.7109375" style="64" bestFit="1" customWidth="1"/>
    <col min="7688" max="7688" width="14.85546875" style="64" bestFit="1" customWidth="1"/>
    <col min="7689" max="7689" width="14.85546875" style="64" customWidth="1"/>
    <col min="7690" max="7690" width="14.85546875" style="64" bestFit="1" customWidth="1"/>
    <col min="7691" max="7692" width="17.85546875" style="64" customWidth="1"/>
    <col min="7693" max="7941" width="9.140625" style="64"/>
    <col min="7942" max="7942" width="42.140625" style="64" bestFit="1" customWidth="1"/>
    <col min="7943" max="7943" width="7.7109375" style="64" bestFit="1" customWidth="1"/>
    <col min="7944" max="7944" width="14.85546875" style="64" bestFit="1" customWidth="1"/>
    <col min="7945" max="7945" width="14.85546875" style="64" customWidth="1"/>
    <col min="7946" max="7946" width="14.85546875" style="64" bestFit="1" customWidth="1"/>
    <col min="7947" max="7948" width="17.85546875" style="64" customWidth="1"/>
    <col min="7949" max="8197" width="9.140625" style="64"/>
    <col min="8198" max="8198" width="42.140625" style="64" bestFit="1" customWidth="1"/>
    <col min="8199" max="8199" width="7.7109375" style="64" bestFit="1" customWidth="1"/>
    <col min="8200" max="8200" width="14.85546875" style="64" bestFit="1" customWidth="1"/>
    <col min="8201" max="8201" width="14.85546875" style="64" customWidth="1"/>
    <col min="8202" max="8202" width="14.85546875" style="64" bestFit="1" customWidth="1"/>
    <col min="8203" max="8204" width="17.85546875" style="64" customWidth="1"/>
    <col min="8205" max="8453" width="9.140625" style="64"/>
    <col min="8454" max="8454" width="42.140625" style="64" bestFit="1" customWidth="1"/>
    <col min="8455" max="8455" width="7.7109375" style="64" bestFit="1" customWidth="1"/>
    <col min="8456" max="8456" width="14.85546875" style="64" bestFit="1" customWidth="1"/>
    <col min="8457" max="8457" width="14.85546875" style="64" customWidth="1"/>
    <col min="8458" max="8458" width="14.85546875" style="64" bestFit="1" customWidth="1"/>
    <col min="8459" max="8460" width="17.85546875" style="64" customWidth="1"/>
    <col min="8461" max="8709" width="9.140625" style="64"/>
    <col min="8710" max="8710" width="42.140625" style="64" bestFit="1" customWidth="1"/>
    <col min="8711" max="8711" width="7.7109375" style="64" bestFit="1" customWidth="1"/>
    <col min="8712" max="8712" width="14.85546875" style="64" bestFit="1" customWidth="1"/>
    <col min="8713" max="8713" width="14.85546875" style="64" customWidth="1"/>
    <col min="8714" max="8714" width="14.85546875" style="64" bestFit="1" customWidth="1"/>
    <col min="8715" max="8716" width="17.85546875" style="64" customWidth="1"/>
    <col min="8717" max="8965" width="9.140625" style="64"/>
    <col min="8966" max="8966" width="42.140625" style="64" bestFit="1" customWidth="1"/>
    <col min="8967" max="8967" width="7.7109375" style="64" bestFit="1" customWidth="1"/>
    <col min="8968" max="8968" width="14.85546875" style="64" bestFit="1" customWidth="1"/>
    <col min="8969" max="8969" width="14.85546875" style="64" customWidth="1"/>
    <col min="8970" max="8970" width="14.85546875" style="64" bestFit="1" customWidth="1"/>
    <col min="8971" max="8972" width="17.85546875" style="64" customWidth="1"/>
    <col min="8973" max="9221" width="9.140625" style="64"/>
    <col min="9222" max="9222" width="42.140625" style="64" bestFit="1" customWidth="1"/>
    <col min="9223" max="9223" width="7.7109375" style="64" bestFit="1" customWidth="1"/>
    <col min="9224" max="9224" width="14.85546875" style="64" bestFit="1" customWidth="1"/>
    <col min="9225" max="9225" width="14.85546875" style="64" customWidth="1"/>
    <col min="9226" max="9226" width="14.85546875" style="64" bestFit="1" customWidth="1"/>
    <col min="9227" max="9228" width="17.85546875" style="64" customWidth="1"/>
    <col min="9229" max="9477" width="9.140625" style="64"/>
    <col min="9478" max="9478" width="42.140625" style="64" bestFit="1" customWidth="1"/>
    <col min="9479" max="9479" width="7.7109375" style="64" bestFit="1" customWidth="1"/>
    <col min="9480" max="9480" width="14.85546875" style="64" bestFit="1" customWidth="1"/>
    <col min="9481" max="9481" width="14.85546875" style="64" customWidth="1"/>
    <col min="9482" max="9482" width="14.85546875" style="64" bestFit="1" customWidth="1"/>
    <col min="9483" max="9484" width="17.85546875" style="64" customWidth="1"/>
    <col min="9485" max="9733" width="9.140625" style="64"/>
    <col min="9734" max="9734" width="42.140625" style="64" bestFit="1" customWidth="1"/>
    <col min="9735" max="9735" width="7.7109375" style="64" bestFit="1" customWidth="1"/>
    <col min="9736" max="9736" width="14.85546875" style="64" bestFit="1" customWidth="1"/>
    <col min="9737" max="9737" width="14.85546875" style="64" customWidth="1"/>
    <col min="9738" max="9738" width="14.85546875" style="64" bestFit="1" customWidth="1"/>
    <col min="9739" max="9740" width="17.85546875" style="64" customWidth="1"/>
    <col min="9741" max="9989" width="9.140625" style="64"/>
    <col min="9990" max="9990" width="42.140625" style="64" bestFit="1" customWidth="1"/>
    <col min="9991" max="9991" width="7.7109375" style="64" bestFit="1" customWidth="1"/>
    <col min="9992" max="9992" width="14.85546875" style="64" bestFit="1" customWidth="1"/>
    <col min="9993" max="9993" width="14.85546875" style="64" customWidth="1"/>
    <col min="9994" max="9994" width="14.85546875" style="64" bestFit="1" customWidth="1"/>
    <col min="9995" max="9996" width="17.85546875" style="64" customWidth="1"/>
    <col min="9997" max="10245" width="9.140625" style="64"/>
    <col min="10246" max="10246" width="42.140625" style="64" bestFit="1" customWidth="1"/>
    <col min="10247" max="10247" width="7.7109375" style="64" bestFit="1" customWidth="1"/>
    <col min="10248" max="10248" width="14.85546875" style="64" bestFit="1" customWidth="1"/>
    <col min="10249" max="10249" width="14.85546875" style="64" customWidth="1"/>
    <col min="10250" max="10250" width="14.85546875" style="64" bestFit="1" customWidth="1"/>
    <col min="10251" max="10252" width="17.85546875" style="64" customWidth="1"/>
    <col min="10253" max="10501" width="9.140625" style="64"/>
    <col min="10502" max="10502" width="42.140625" style="64" bestFit="1" customWidth="1"/>
    <col min="10503" max="10503" width="7.7109375" style="64" bestFit="1" customWidth="1"/>
    <col min="10504" max="10504" width="14.85546875" style="64" bestFit="1" customWidth="1"/>
    <col min="10505" max="10505" width="14.85546875" style="64" customWidth="1"/>
    <col min="10506" max="10506" width="14.85546875" style="64" bestFit="1" customWidth="1"/>
    <col min="10507" max="10508" width="17.85546875" style="64" customWidth="1"/>
    <col min="10509" max="10757" width="9.140625" style="64"/>
    <col min="10758" max="10758" width="42.140625" style="64" bestFit="1" customWidth="1"/>
    <col min="10759" max="10759" width="7.7109375" style="64" bestFit="1" customWidth="1"/>
    <col min="10760" max="10760" width="14.85546875" style="64" bestFit="1" customWidth="1"/>
    <col min="10761" max="10761" width="14.85546875" style="64" customWidth="1"/>
    <col min="10762" max="10762" width="14.85546875" style="64" bestFit="1" customWidth="1"/>
    <col min="10763" max="10764" width="17.85546875" style="64" customWidth="1"/>
    <col min="10765" max="11013" width="9.140625" style="64"/>
    <col min="11014" max="11014" width="42.140625" style="64" bestFit="1" customWidth="1"/>
    <col min="11015" max="11015" width="7.7109375" style="64" bestFit="1" customWidth="1"/>
    <col min="11016" max="11016" width="14.85546875" style="64" bestFit="1" customWidth="1"/>
    <col min="11017" max="11017" width="14.85546875" style="64" customWidth="1"/>
    <col min="11018" max="11018" width="14.85546875" style="64" bestFit="1" customWidth="1"/>
    <col min="11019" max="11020" width="17.85546875" style="64" customWidth="1"/>
    <col min="11021" max="11269" width="9.140625" style="64"/>
    <col min="11270" max="11270" width="42.140625" style="64" bestFit="1" customWidth="1"/>
    <col min="11271" max="11271" width="7.7109375" style="64" bestFit="1" customWidth="1"/>
    <col min="11272" max="11272" width="14.85546875" style="64" bestFit="1" customWidth="1"/>
    <col min="11273" max="11273" width="14.85546875" style="64" customWidth="1"/>
    <col min="11274" max="11274" width="14.85546875" style="64" bestFit="1" customWidth="1"/>
    <col min="11275" max="11276" width="17.85546875" style="64" customWidth="1"/>
    <col min="11277" max="11525" width="9.140625" style="64"/>
    <col min="11526" max="11526" width="42.140625" style="64" bestFit="1" customWidth="1"/>
    <col min="11527" max="11527" width="7.7109375" style="64" bestFit="1" customWidth="1"/>
    <col min="11528" max="11528" width="14.85546875" style="64" bestFit="1" customWidth="1"/>
    <col min="11529" max="11529" width="14.85546875" style="64" customWidth="1"/>
    <col min="11530" max="11530" width="14.85546875" style="64" bestFit="1" customWidth="1"/>
    <col min="11531" max="11532" width="17.85546875" style="64" customWidth="1"/>
    <col min="11533" max="11781" width="9.140625" style="64"/>
    <col min="11782" max="11782" width="42.140625" style="64" bestFit="1" customWidth="1"/>
    <col min="11783" max="11783" width="7.7109375" style="64" bestFit="1" customWidth="1"/>
    <col min="11784" max="11784" width="14.85546875" style="64" bestFit="1" customWidth="1"/>
    <col min="11785" max="11785" width="14.85546875" style="64" customWidth="1"/>
    <col min="11786" max="11786" width="14.85546875" style="64" bestFit="1" customWidth="1"/>
    <col min="11787" max="11788" width="17.85546875" style="64" customWidth="1"/>
    <col min="11789" max="12037" width="9.140625" style="64"/>
    <col min="12038" max="12038" width="42.140625" style="64" bestFit="1" customWidth="1"/>
    <col min="12039" max="12039" width="7.7109375" style="64" bestFit="1" customWidth="1"/>
    <col min="12040" max="12040" width="14.85546875" style="64" bestFit="1" customWidth="1"/>
    <col min="12041" max="12041" width="14.85546875" style="64" customWidth="1"/>
    <col min="12042" max="12042" width="14.85546875" style="64" bestFit="1" customWidth="1"/>
    <col min="12043" max="12044" width="17.85546875" style="64" customWidth="1"/>
    <col min="12045" max="12293" width="9.140625" style="64"/>
    <col min="12294" max="12294" width="42.140625" style="64" bestFit="1" customWidth="1"/>
    <col min="12295" max="12295" width="7.7109375" style="64" bestFit="1" customWidth="1"/>
    <col min="12296" max="12296" width="14.85546875" style="64" bestFit="1" customWidth="1"/>
    <col min="12297" max="12297" width="14.85546875" style="64" customWidth="1"/>
    <col min="12298" max="12298" width="14.85546875" style="64" bestFit="1" customWidth="1"/>
    <col min="12299" max="12300" width="17.85546875" style="64" customWidth="1"/>
    <col min="12301" max="12549" width="9.140625" style="64"/>
    <col min="12550" max="12550" width="42.140625" style="64" bestFit="1" customWidth="1"/>
    <col min="12551" max="12551" width="7.7109375" style="64" bestFit="1" customWidth="1"/>
    <col min="12552" max="12552" width="14.85546875" style="64" bestFit="1" customWidth="1"/>
    <col min="12553" max="12553" width="14.85546875" style="64" customWidth="1"/>
    <col min="12554" max="12554" width="14.85546875" style="64" bestFit="1" customWidth="1"/>
    <col min="12555" max="12556" width="17.85546875" style="64" customWidth="1"/>
    <col min="12557" max="12805" width="9.140625" style="64"/>
    <col min="12806" max="12806" width="42.140625" style="64" bestFit="1" customWidth="1"/>
    <col min="12807" max="12807" width="7.7109375" style="64" bestFit="1" customWidth="1"/>
    <col min="12808" max="12808" width="14.85546875" style="64" bestFit="1" customWidth="1"/>
    <col min="12809" max="12809" width="14.85546875" style="64" customWidth="1"/>
    <col min="12810" max="12810" width="14.85546875" style="64" bestFit="1" customWidth="1"/>
    <col min="12811" max="12812" width="17.85546875" style="64" customWidth="1"/>
    <col min="12813" max="13061" width="9.140625" style="64"/>
    <col min="13062" max="13062" width="42.140625" style="64" bestFit="1" customWidth="1"/>
    <col min="13063" max="13063" width="7.7109375" style="64" bestFit="1" customWidth="1"/>
    <col min="13064" max="13064" width="14.85546875" style="64" bestFit="1" customWidth="1"/>
    <col min="13065" max="13065" width="14.85546875" style="64" customWidth="1"/>
    <col min="13066" max="13066" width="14.85546875" style="64" bestFit="1" customWidth="1"/>
    <col min="13067" max="13068" width="17.85546875" style="64" customWidth="1"/>
    <col min="13069" max="13317" width="9.140625" style="64"/>
    <col min="13318" max="13318" width="42.140625" style="64" bestFit="1" customWidth="1"/>
    <col min="13319" max="13319" width="7.7109375" style="64" bestFit="1" customWidth="1"/>
    <col min="13320" max="13320" width="14.85546875" style="64" bestFit="1" customWidth="1"/>
    <col min="13321" max="13321" width="14.85546875" style="64" customWidth="1"/>
    <col min="13322" max="13322" width="14.85546875" style="64" bestFit="1" customWidth="1"/>
    <col min="13323" max="13324" width="17.85546875" style="64" customWidth="1"/>
    <col min="13325" max="13573" width="9.140625" style="64"/>
    <col min="13574" max="13574" width="42.140625" style="64" bestFit="1" customWidth="1"/>
    <col min="13575" max="13575" width="7.7109375" style="64" bestFit="1" customWidth="1"/>
    <col min="13576" max="13576" width="14.85546875" style="64" bestFit="1" customWidth="1"/>
    <col min="13577" max="13577" width="14.85546875" style="64" customWidth="1"/>
    <col min="13578" max="13578" width="14.85546875" style="64" bestFit="1" customWidth="1"/>
    <col min="13579" max="13580" width="17.85546875" style="64" customWidth="1"/>
    <col min="13581" max="13829" width="9.140625" style="64"/>
    <col min="13830" max="13830" width="42.140625" style="64" bestFit="1" customWidth="1"/>
    <col min="13831" max="13831" width="7.7109375" style="64" bestFit="1" customWidth="1"/>
    <col min="13832" max="13832" width="14.85546875" style="64" bestFit="1" customWidth="1"/>
    <col min="13833" max="13833" width="14.85546875" style="64" customWidth="1"/>
    <col min="13834" max="13834" width="14.85546875" style="64" bestFit="1" customWidth="1"/>
    <col min="13835" max="13836" width="17.85546875" style="64" customWidth="1"/>
    <col min="13837" max="14085" width="9.140625" style="64"/>
    <col min="14086" max="14086" width="42.140625" style="64" bestFit="1" customWidth="1"/>
    <col min="14087" max="14087" width="7.7109375" style="64" bestFit="1" customWidth="1"/>
    <col min="14088" max="14088" width="14.85546875" style="64" bestFit="1" customWidth="1"/>
    <col min="14089" max="14089" width="14.85546875" style="64" customWidth="1"/>
    <col min="14090" max="14090" width="14.85546875" style="64" bestFit="1" customWidth="1"/>
    <col min="14091" max="14092" width="17.85546875" style="64" customWidth="1"/>
    <col min="14093" max="14341" width="9.140625" style="64"/>
    <col min="14342" max="14342" width="42.140625" style="64" bestFit="1" customWidth="1"/>
    <col min="14343" max="14343" width="7.7109375" style="64" bestFit="1" customWidth="1"/>
    <col min="14344" max="14344" width="14.85546875" style="64" bestFit="1" customWidth="1"/>
    <col min="14345" max="14345" width="14.85546875" style="64" customWidth="1"/>
    <col min="14346" max="14346" width="14.85546875" style="64" bestFit="1" customWidth="1"/>
    <col min="14347" max="14348" width="17.85546875" style="64" customWidth="1"/>
    <col min="14349" max="14597" width="9.140625" style="64"/>
    <col min="14598" max="14598" width="42.140625" style="64" bestFit="1" customWidth="1"/>
    <col min="14599" max="14599" width="7.7109375" style="64" bestFit="1" customWidth="1"/>
    <col min="14600" max="14600" width="14.85546875" style="64" bestFit="1" customWidth="1"/>
    <col min="14601" max="14601" width="14.85546875" style="64" customWidth="1"/>
    <col min="14602" max="14602" width="14.85546875" style="64" bestFit="1" customWidth="1"/>
    <col min="14603" max="14604" width="17.85546875" style="64" customWidth="1"/>
    <col min="14605" max="14853" width="9.140625" style="64"/>
    <col min="14854" max="14854" width="42.140625" style="64" bestFit="1" customWidth="1"/>
    <col min="14855" max="14855" width="7.7109375" style="64" bestFit="1" customWidth="1"/>
    <col min="14856" max="14856" width="14.85546875" style="64" bestFit="1" customWidth="1"/>
    <col min="14857" max="14857" width="14.85546875" style="64" customWidth="1"/>
    <col min="14858" max="14858" width="14.85546875" style="64" bestFit="1" customWidth="1"/>
    <col min="14859" max="14860" width="17.85546875" style="64" customWidth="1"/>
    <col min="14861" max="15109" width="9.140625" style="64"/>
    <col min="15110" max="15110" width="42.140625" style="64" bestFit="1" customWidth="1"/>
    <col min="15111" max="15111" width="7.7109375" style="64" bestFit="1" customWidth="1"/>
    <col min="15112" max="15112" width="14.85546875" style="64" bestFit="1" customWidth="1"/>
    <col min="15113" max="15113" width="14.85546875" style="64" customWidth="1"/>
    <col min="15114" max="15114" width="14.85546875" style="64" bestFit="1" customWidth="1"/>
    <col min="15115" max="15116" width="17.85546875" style="64" customWidth="1"/>
    <col min="15117" max="15365" width="9.140625" style="64"/>
    <col min="15366" max="15366" width="42.140625" style="64" bestFit="1" customWidth="1"/>
    <col min="15367" max="15367" width="7.7109375" style="64" bestFit="1" customWidth="1"/>
    <col min="15368" max="15368" width="14.85546875" style="64" bestFit="1" customWidth="1"/>
    <col min="15369" max="15369" width="14.85546875" style="64" customWidth="1"/>
    <col min="15370" max="15370" width="14.85546875" style="64" bestFit="1" customWidth="1"/>
    <col min="15371" max="15372" width="17.85546875" style="64" customWidth="1"/>
    <col min="15373" max="15621" width="9.140625" style="64"/>
    <col min="15622" max="15622" width="42.140625" style="64" bestFit="1" customWidth="1"/>
    <col min="15623" max="15623" width="7.7109375" style="64" bestFit="1" customWidth="1"/>
    <col min="15624" max="15624" width="14.85546875" style="64" bestFit="1" customWidth="1"/>
    <col min="15625" max="15625" width="14.85546875" style="64" customWidth="1"/>
    <col min="15626" max="15626" width="14.85546875" style="64" bestFit="1" customWidth="1"/>
    <col min="15627" max="15628" width="17.85546875" style="64" customWidth="1"/>
    <col min="15629" max="15877" width="9.140625" style="64"/>
    <col min="15878" max="15878" width="42.140625" style="64" bestFit="1" customWidth="1"/>
    <col min="15879" max="15879" width="7.7109375" style="64" bestFit="1" customWidth="1"/>
    <col min="15880" max="15880" width="14.85546875" style="64" bestFit="1" customWidth="1"/>
    <col min="15881" max="15881" width="14.85546875" style="64" customWidth="1"/>
    <col min="15882" max="15882" width="14.85546875" style="64" bestFit="1" customWidth="1"/>
    <col min="15883" max="15884" width="17.85546875" style="64" customWidth="1"/>
    <col min="15885" max="16133" width="9.140625" style="64"/>
    <col min="16134" max="16134" width="42.140625" style="64" bestFit="1" customWidth="1"/>
    <col min="16135" max="16135" width="7.7109375" style="64" bestFit="1" customWidth="1"/>
    <col min="16136" max="16136" width="14.85546875" style="64" bestFit="1" customWidth="1"/>
    <col min="16137" max="16137" width="14.85546875" style="64" customWidth="1"/>
    <col min="16138" max="16138" width="14.85546875" style="64" bestFit="1" customWidth="1"/>
    <col min="16139" max="16140" width="17.85546875" style="64" customWidth="1"/>
    <col min="16141" max="16384" width="9.140625" style="64"/>
  </cols>
  <sheetData>
    <row r="1" spans="1:14" ht="30.75" customHeight="1" x14ac:dyDescent="0.3">
      <c r="A1" s="854" t="s">
        <v>97</v>
      </c>
      <c r="B1" s="854"/>
      <c r="C1" s="854"/>
      <c r="D1" s="854"/>
      <c r="E1" s="854"/>
      <c r="F1" s="854"/>
      <c r="G1" s="854"/>
      <c r="H1" s="854"/>
      <c r="I1" s="854"/>
      <c r="J1" s="854"/>
      <c r="K1" s="46"/>
      <c r="L1" s="42"/>
    </row>
    <row r="2" spans="1:14" ht="25.5" customHeight="1" thickBot="1" x14ac:dyDescent="0.35">
      <c r="A2" s="300"/>
      <c r="B2" s="300"/>
      <c r="C2" s="300"/>
      <c r="D2" s="300"/>
      <c r="E2" s="300"/>
      <c r="F2" s="300"/>
      <c r="G2" s="300"/>
      <c r="H2" s="300"/>
      <c r="I2" s="855" t="s">
        <v>116</v>
      </c>
      <c r="J2" s="855"/>
      <c r="K2" s="41"/>
      <c r="L2" s="51"/>
    </row>
    <row r="3" spans="1:14" ht="51.75" customHeight="1" thickBot="1" x14ac:dyDescent="0.25">
      <c r="A3" s="856" t="s">
        <v>59</v>
      </c>
      <c r="B3" s="837" t="s">
        <v>188</v>
      </c>
      <c r="C3" s="839" t="s">
        <v>148</v>
      </c>
      <c r="D3" s="839"/>
      <c r="E3" s="839"/>
      <c r="F3" s="839"/>
      <c r="G3" s="839"/>
      <c r="H3" s="839"/>
      <c r="I3" s="857" t="s">
        <v>191</v>
      </c>
      <c r="J3" s="858"/>
      <c r="K3" s="3"/>
      <c r="L3" s="58"/>
    </row>
    <row r="4" spans="1:14" ht="49.5" customHeight="1" thickBot="1" x14ac:dyDescent="0.25">
      <c r="A4" s="838"/>
      <c r="B4" s="838"/>
      <c r="C4" s="315" t="s">
        <v>419</v>
      </c>
      <c r="D4" s="859" t="s">
        <v>287</v>
      </c>
      <c r="E4" s="860"/>
      <c r="F4" s="859" t="s">
        <v>420</v>
      </c>
      <c r="G4" s="860"/>
      <c r="H4" s="342" t="s">
        <v>421</v>
      </c>
      <c r="I4" s="859" t="s">
        <v>434</v>
      </c>
      <c r="J4" s="860"/>
      <c r="K4" s="3"/>
      <c r="L4" s="59"/>
    </row>
    <row r="5" spans="1:14" ht="20.25" thickBot="1" x14ac:dyDescent="0.25">
      <c r="A5" s="302" t="s">
        <v>157</v>
      </c>
      <c r="B5" s="567" t="s">
        <v>26</v>
      </c>
      <c r="C5" s="569" t="s">
        <v>423</v>
      </c>
      <c r="D5" s="825" t="s">
        <v>588</v>
      </c>
      <c r="E5" s="826"/>
      <c r="F5" s="825" t="s">
        <v>422</v>
      </c>
      <c r="G5" s="826"/>
      <c r="H5" s="564">
        <f>181437-180126</f>
        <v>1311</v>
      </c>
      <c r="I5" s="829" t="s">
        <v>589</v>
      </c>
      <c r="J5" s="830"/>
      <c r="K5" s="49"/>
      <c r="L5" s="861"/>
      <c r="N5" s="30"/>
    </row>
    <row r="6" spans="1:14" ht="19.5" hidden="1" customHeight="1" x14ac:dyDescent="0.25">
      <c r="A6" s="303" t="s">
        <v>94</v>
      </c>
      <c r="B6" s="304" t="s">
        <v>26</v>
      </c>
      <c r="C6" s="411"/>
      <c r="D6" s="301"/>
      <c r="E6" s="301"/>
      <c r="F6" s="301"/>
      <c r="G6" s="411"/>
      <c r="H6" s="577"/>
      <c r="I6" s="411"/>
      <c r="J6" s="578"/>
      <c r="K6" s="3"/>
      <c r="L6" s="861"/>
    </row>
    <row r="7" spans="1:14" ht="17.25" hidden="1" customHeight="1" thickBot="1" x14ac:dyDescent="0.3">
      <c r="A7" s="305" t="s">
        <v>79</v>
      </c>
      <c r="B7" s="306" t="s">
        <v>26</v>
      </c>
      <c r="C7" s="411"/>
      <c r="D7" s="301"/>
      <c r="E7" s="301"/>
      <c r="F7" s="301"/>
      <c r="G7" s="411"/>
      <c r="H7" s="577"/>
      <c r="I7" s="411"/>
      <c r="J7" s="578"/>
      <c r="K7" s="3"/>
      <c r="L7" s="861"/>
    </row>
    <row r="8" spans="1:14" ht="19.5" customHeight="1" x14ac:dyDescent="0.25">
      <c r="A8" s="296" t="s">
        <v>60</v>
      </c>
      <c r="B8" s="567"/>
      <c r="C8" s="569"/>
      <c r="D8" s="825"/>
      <c r="E8" s="826"/>
      <c r="F8" s="825"/>
      <c r="G8" s="826"/>
      <c r="H8" s="564"/>
      <c r="I8" s="843"/>
      <c r="J8" s="844"/>
      <c r="K8" s="3"/>
      <c r="L8" s="43"/>
      <c r="M8" s="30"/>
    </row>
    <row r="9" spans="1:14" ht="20.25" customHeight="1" thickBot="1" x14ac:dyDescent="0.35">
      <c r="A9" s="297" t="s">
        <v>58</v>
      </c>
      <c r="B9" s="304" t="s">
        <v>26</v>
      </c>
      <c r="C9" s="570">
        <v>6768</v>
      </c>
      <c r="D9" s="827">
        <v>13395</v>
      </c>
      <c r="E9" s="828"/>
      <c r="F9" s="827">
        <v>6962</v>
      </c>
      <c r="G9" s="828"/>
      <c r="H9" s="566">
        <f>F9-C9</f>
        <v>194</v>
      </c>
      <c r="I9" s="845" t="s">
        <v>590</v>
      </c>
      <c r="J9" s="846"/>
      <c r="K9" s="293"/>
      <c r="L9" s="43"/>
      <c r="M9" s="30"/>
    </row>
    <row r="10" spans="1:14" ht="18.75" customHeight="1" x14ac:dyDescent="0.25">
      <c r="A10" s="296" t="s">
        <v>61</v>
      </c>
      <c r="B10" s="567"/>
      <c r="C10" s="341"/>
      <c r="D10" s="847"/>
      <c r="E10" s="848"/>
      <c r="F10" s="825"/>
      <c r="G10" s="826"/>
      <c r="H10" s="565"/>
      <c r="I10" s="849"/>
      <c r="J10" s="850"/>
      <c r="K10" s="3"/>
      <c r="L10" s="853"/>
    </row>
    <row r="11" spans="1:14" ht="20.25" customHeight="1" thickBot="1" x14ac:dyDescent="0.3">
      <c r="A11" s="307" t="s">
        <v>58</v>
      </c>
      <c r="B11" s="304" t="s">
        <v>26</v>
      </c>
      <c r="C11" s="570">
        <v>5984</v>
      </c>
      <c r="D11" s="827">
        <v>13233</v>
      </c>
      <c r="E11" s="828"/>
      <c r="F11" s="827">
        <v>6433</v>
      </c>
      <c r="G11" s="828"/>
      <c r="H11" s="566">
        <f>F11-C11</f>
        <v>449</v>
      </c>
      <c r="I11" s="851" t="s">
        <v>591</v>
      </c>
      <c r="J11" s="846"/>
      <c r="K11" s="3"/>
      <c r="L11" s="853"/>
      <c r="M11" s="30"/>
    </row>
    <row r="12" spans="1:14" ht="18.75" customHeight="1" x14ac:dyDescent="0.25">
      <c r="A12" s="308" t="s">
        <v>56</v>
      </c>
      <c r="B12" s="567"/>
      <c r="C12" s="341"/>
      <c r="D12" s="847"/>
      <c r="E12" s="848"/>
      <c r="F12" s="825"/>
      <c r="G12" s="826"/>
      <c r="H12" s="565"/>
      <c r="I12" s="852"/>
      <c r="J12" s="844"/>
      <c r="K12" s="49"/>
      <c r="L12" s="853"/>
      <c r="M12" s="30"/>
    </row>
    <row r="13" spans="1:14" ht="19.5" customHeight="1" thickBot="1" x14ac:dyDescent="0.3">
      <c r="A13" s="309" t="s">
        <v>58</v>
      </c>
      <c r="B13" s="568" t="s">
        <v>26</v>
      </c>
      <c r="C13" s="570">
        <f>C9-C11</f>
        <v>784</v>
      </c>
      <c r="D13" s="827">
        <f>D9-D11</f>
        <v>162</v>
      </c>
      <c r="E13" s="828"/>
      <c r="F13" s="827">
        <f>F9-F11</f>
        <v>529</v>
      </c>
      <c r="G13" s="828"/>
      <c r="H13" s="566">
        <f>F13-C13</f>
        <v>-255</v>
      </c>
      <c r="I13" s="827">
        <f>307-362</f>
        <v>-55</v>
      </c>
      <c r="J13" s="828"/>
      <c r="K13" s="329"/>
      <c r="L13" s="853"/>
    </row>
    <row r="14" spans="1:14" ht="15.75" customHeight="1" x14ac:dyDescent="0.2">
      <c r="A14" s="831" t="s">
        <v>156</v>
      </c>
      <c r="B14" s="831"/>
      <c r="C14" s="831"/>
      <c r="D14" s="831"/>
      <c r="E14" s="831"/>
      <c r="F14" s="831"/>
      <c r="G14" s="831"/>
      <c r="H14" s="831"/>
      <c r="I14" s="831"/>
      <c r="J14" s="831"/>
      <c r="L14" s="853"/>
    </row>
    <row r="15" spans="1:14" ht="12.75" hidden="1" customHeight="1" x14ac:dyDescent="0.2">
      <c r="A15" s="832" t="s">
        <v>254</v>
      </c>
      <c r="B15" s="832"/>
      <c r="C15" s="832"/>
      <c r="D15" s="832"/>
      <c r="E15" s="832"/>
      <c r="F15" s="832"/>
      <c r="G15" s="832"/>
      <c r="H15" s="832"/>
      <c r="I15" s="832"/>
      <c r="J15" s="832"/>
      <c r="L15" s="853"/>
    </row>
    <row r="16" spans="1:14" ht="15" customHeight="1" x14ac:dyDescent="0.2">
      <c r="A16" s="832" t="s">
        <v>581</v>
      </c>
      <c r="B16" s="832"/>
      <c r="C16" s="832"/>
      <c r="D16" s="832"/>
      <c r="E16" s="832"/>
      <c r="F16" s="832"/>
      <c r="G16" s="832"/>
      <c r="H16" s="832"/>
      <c r="I16" s="832"/>
      <c r="J16" s="832"/>
      <c r="L16" s="853"/>
    </row>
    <row r="17" spans="1:12" ht="13.5" customHeight="1" x14ac:dyDescent="0.25">
      <c r="A17" s="842" t="s">
        <v>587</v>
      </c>
      <c r="B17" s="842"/>
      <c r="C17" s="842"/>
      <c r="D17" s="842"/>
      <c r="E17" s="842"/>
      <c r="F17" s="842"/>
      <c r="G17" s="842"/>
      <c r="H17" s="842"/>
      <c r="I17" s="842"/>
      <c r="J17" s="842"/>
    </row>
    <row r="18" spans="1:12" ht="15" customHeight="1" x14ac:dyDescent="0.2">
      <c r="A18" s="832" t="s">
        <v>592</v>
      </c>
      <c r="B18" s="832"/>
      <c r="C18" s="832"/>
      <c r="D18" s="832"/>
      <c r="E18" s="832"/>
      <c r="F18" s="832"/>
      <c r="G18" s="832"/>
      <c r="H18" s="832"/>
      <c r="I18" s="832"/>
      <c r="J18" s="832"/>
    </row>
    <row r="19" spans="1:12" ht="15" customHeight="1" x14ac:dyDescent="0.2">
      <c r="A19" s="832" t="s">
        <v>593</v>
      </c>
      <c r="B19" s="832"/>
      <c r="C19" s="832"/>
      <c r="D19" s="832"/>
      <c r="E19" s="832"/>
      <c r="F19" s="832"/>
      <c r="G19" s="832"/>
      <c r="H19" s="832"/>
      <c r="I19" s="832"/>
      <c r="J19" s="832"/>
    </row>
    <row r="20" spans="1:12" ht="13.5" thickBot="1" x14ac:dyDescent="0.25"/>
    <row r="21" spans="1:12" ht="53.45" customHeight="1" thickBot="1" x14ac:dyDescent="0.25">
      <c r="A21" s="835" t="s">
        <v>59</v>
      </c>
      <c r="B21" s="837" t="s">
        <v>188</v>
      </c>
      <c r="C21" s="839" t="s">
        <v>148</v>
      </c>
      <c r="D21" s="839"/>
      <c r="E21" s="839"/>
      <c r="F21" s="839"/>
      <c r="G21" s="839"/>
      <c r="H21" s="839"/>
      <c r="I21" s="840" t="s">
        <v>191</v>
      </c>
      <c r="J21" s="841"/>
      <c r="L21" s="56"/>
    </row>
    <row r="22" spans="1:12" ht="48.75" customHeight="1" thickBot="1" x14ac:dyDescent="0.25">
      <c r="A22" s="836"/>
      <c r="B22" s="838"/>
      <c r="C22" s="587" t="s">
        <v>582</v>
      </c>
      <c r="D22" s="833" t="s">
        <v>287</v>
      </c>
      <c r="E22" s="834"/>
      <c r="F22" s="833" t="s">
        <v>584</v>
      </c>
      <c r="G22" s="834"/>
      <c r="H22" s="588" t="s">
        <v>580</v>
      </c>
      <c r="I22" s="833" t="s">
        <v>586</v>
      </c>
      <c r="J22" s="834"/>
      <c r="L22" s="56"/>
    </row>
    <row r="23" spans="1:12" ht="19.5" customHeight="1" thickBot="1" x14ac:dyDescent="0.3">
      <c r="A23" s="589" t="s">
        <v>30</v>
      </c>
      <c r="B23" s="568" t="s">
        <v>26</v>
      </c>
      <c r="C23" s="323">
        <v>1424</v>
      </c>
      <c r="D23" s="829">
        <v>2468</v>
      </c>
      <c r="E23" s="830"/>
      <c r="F23" s="829">
        <v>1445</v>
      </c>
      <c r="G23" s="830"/>
      <c r="H23" s="571">
        <f>F23-C23</f>
        <v>21</v>
      </c>
      <c r="I23" s="819">
        <v>186</v>
      </c>
      <c r="J23" s="820"/>
      <c r="L23" s="57"/>
    </row>
    <row r="24" spans="1:12" ht="20.25" customHeight="1" thickBot="1" x14ac:dyDescent="0.3">
      <c r="A24" s="590" t="s">
        <v>31</v>
      </c>
      <c r="B24" s="295" t="s">
        <v>26</v>
      </c>
      <c r="C24" s="323">
        <v>582</v>
      </c>
      <c r="D24" s="829">
        <v>1045</v>
      </c>
      <c r="E24" s="830"/>
      <c r="F24" s="829">
        <v>638</v>
      </c>
      <c r="G24" s="830"/>
      <c r="H24" s="571">
        <f>F24-C24</f>
        <v>56</v>
      </c>
      <c r="I24" s="819">
        <v>159</v>
      </c>
      <c r="J24" s="820"/>
      <c r="L24" s="57"/>
    </row>
    <row r="25" spans="1:12" ht="18.75" customHeight="1" x14ac:dyDescent="0.25">
      <c r="A25" s="296" t="s">
        <v>100</v>
      </c>
      <c r="B25" s="821" t="s">
        <v>26</v>
      </c>
      <c r="C25" s="823">
        <f>C23-C24</f>
        <v>842</v>
      </c>
      <c r="D25" s="825">
        <f>D23-D24</f>
        <v>1423</v>
      </c>
      <c r="E25" s="826"/>
      <c r="F25" s="825">
        <f>F23-F24</f>
        <v>807</v>
      </c>
      <c r="G25" s="826"/>
      <c r="H25" s="823">
        <f>F25-C25</f>
        <v>-35</v>
      </c>
      <c r="I25" s="825">
        <f>I23-I24</f>
        <v>27</v>
      </c>
      <c r="J25" s="826"/>
      <c r="L25" s="56"/>
    </row>
    <row r="26" spans="1:12" ht="17.25" thickBot="1" x14ac:dyDescent="0.3">
      <c r="A26" s="297" t="s">
        <v>58</v>
      </c>
      <c r="B26" s="822"/>
      <c r="C26" s="824"/>
      <c r="D26" s="827"/>
      <c r="E26" s="828"/>
      <c r="F26" s="827"/>
      <c r="G26" s="828"/>
      <c r="H26" s="824"/>
      <c r="I26" s="827"/>
      <c r="J26" s="828"/>
      <c r="L26" s="56"/>
    </row>
    <row r="27" spans="1:12" ht="19.5" customHeight="1" thickBot="1" x14ac:dyDescent="0.3">
      <c r="A27" s="591" t="s">
        <v>195</v>
      </c>
      <c r="B27" s="568"/>
      <c r="C27" s="323">
        <v>1039</v>
      </c>
      <c r="D27" s="829">
        <v>1928</v>
      </c>
      <c r="E27" s="830"/>
      <c r="F27" s="829">
        <v>1014</v>
      </c>
      <c r="G27" s="830"/>
      <c r="H27" s="571">
        <f>F27-C27</f>
        <v>-25</v>
      </c>
      <c r="I27" s="819">
        <v>91</v>
      </c>
      <c r="J27" s="820"/>
      <c r="L27" s="56"/>
    </row>
    <row r="28" spans="1:12" ht="20.25" customHeight="1" thickBot="1" x14ac:dyDescent="0.3">
      <c r="A28" s="592" t="s">
        <v>194</v>
      </c>
      <c r="B28" s="295"/>
      <c r="C28" s="323">
        <v>716</v>
      </c>
      <c r="D28" s="829">
        <v>1303</v>
      </c>
      <c r="E28" s="830"/>
      <c r="F28" s="829">
        <v>787</v>
      </c>
      <c r="G28" s="830"/>
      <c r="H28" s="571">
        <f>F28-C28</f>
        <v>71</v>
      </c>
      <c r="I28" s="819">
        <v>110</v>
      </c>
      <c r="J28" s="820"/>
      <c r="L28" s="56"/>
    </row>
    <row r="29" spans="1:12" ht="17.25" customHeight="1" x14ac:dyDescent="0.25">
      <c r="A29" s="294" t="s">
        <v>583</v>
      </c>
      <c r="B29" s="73"/>
      <c r="C29" s="318"/>
      <c r="D29" s="318"/>
      <c r="E29" s="318"/>
      <c r="F29" s="318"/>
      <c r="G29" s="318"/>
      <c r="H29" s="318"/>
      <c r="I29" s="43"/>
      <c r="J29" s="43"/>
      <c r="L29" s="56"/>
    </row>
    <row r="30" spans="1:12" ht="13.5" customHeight="1" x14ac:dyDescent="0.25">
      <c r="A30" s="294" t="s">
        <v>585</v>
      </c>
      <c r="B30" s="73"/>
      <c r="C30" s="318"/>
      <c r="D30" s="318"/>
      <c r="E30" s="318"/>
      <c r="F30" s="318"/>
      <c r="G30" s="318"/>
      <c r="H30" s="318"/>
      <c r="I30" s="43"/>
      <c r="J30" s="43"/>
      <c r="L30" s="56"/>
    </row>
    <row r="31" spans="1:12" ht="13.5" customHeight="1" x14ac:dyDescent="0.25">
      <c r="A31" s="74"/>
      <c r="B31" s="73"/>
      <c r="C31" s="318"/>
      <c r="D31" s="318"/>
      <c r="E31" s="318"/>
      <c r="F31" s="318"/>
      <c r="G31" s="318"/>
      <c r="H31" s="318"/>
      <c r="I31" s="318"/>
      <c r="J31" s="43"/>
    </row>
    <row r="32" spans="1:12" ht="16.5" x14ac:dyDescent="0.25">
      <c r="A32" s="74"/>
      <c r="B32" s="73"/>
      <c r="C32" s="318"/>
      <c r="D32" s="318"/>
      <c r="E32" s="318"/>
      <c r="F32" s="318"/>
      <c r="G32" s="318"/>
      <c r="H32" s="318"/>
      <c r="I32" s="318"/>
      <c r="J32" s="43"/>
    </row>
    <row r="42" ht="12" customHeight="1" x14ac:dyDescent="0.2"/>
  </sheetData>
  <mergeCells count="63">
    <mergeCell ref="L10:L16"/>
    <mergeCell ref="A1:J1"/>
    <mergeCell ref="I2:J2"/>
    <mergeCell ref="A3:A4"/>
    <mergeCell ref="B3:B4"/>
    <mergeCell ref="C3:H3"/>
    <mergeCell ref="I3:J3"/>
    <mergeCell ref="D4:E4"/>
    <mergeCell ref="F4:G4"/>
    <mergeCell ref="I4:J4"/>
    <mergeCell ref="D5:E5"/>
    <mergeCell ref="F5:G5"/>
    <mergeCell ref="I5:J5"/>
    <mergeCell ref="L5:L7"/>
    <mergeCell ref="D8:E8"/>
    <mergeCell ref="F8:G8"/>
    <mergeCell ref="I8:J8"/>
    <mergeCell ref="D13:E13"/>
    <mergeCell ref="F13:G13"/>
    <mergeCell ref="I13:J13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A14:J14"/>
    <mergeCell ref="A15:J15"/>
    <mergeCell ref="A16:J16"/>
    <mergeCell ref="D22:E22"/>
    <mergeCell ref="F22:G22"/>
    <mergeCell ref="A18:J18"/>
    <mergeCell ref="A21:A22"/>
    <mergeCell ref="B21:B22"/>
    <mergeCell ref="C21:H21"/>
    <mergeCell ref="I21:J21"/>
    <mergeCell ref="I22:J22"/>
    <mergeCell ref="A19:J19"/>
    <mergeCell ref="A17:J17"/>
    <mergeCell ref="I23:J23"/>
    <mergeCell ref="I24:J24"/>
    <mergeCell ref="D23:E23"/>
    <mergeCell ref="D24:E24"/>
    <mergeCell ref="F23:G23"/>
    <mergeCell ref="F24:G24"/>
    <mergeCell ref="I27:J27"/>
    <mergeCell ref="I28:J28"/>
    <mergeCell ref="B25:B26"/>
    <mergeCell ref="H25:H26"/>
    <mergeCell ref="I25:J26"/>
    <mergeCell ref="C25:C26"/>
    <mergeCell ref="D25:E26"/>
    <mergeCell ref="D27:E27"/>
    <mergeCell ref="D28:E28"/>
    <mergeCell ref="F25:G26"/>
    <mergeCell ref="F27:G27"/>
    <mergeCell ref="F28:G2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74"/>
  <sheetViews>
    <sheetView zoomScale="80" zoomScaleNormal="80" zoomScaleSheetLayoutView="70" workbookViewId="0">
      <selection activeCell="A67" sqref="A67:I67"/>
    </sheetView>
  </sheetViews>
  <sheetFormatPr defaultColWidth="9.140625" defaultRowHeight="12.75" x14ac:dyDescent="0.2"/>
  <cols>
    <col min="1" max="1" width="8.140625" style="64" customWidth="1"/>
    <col min="2" max="2" width="79.28515625" style="64" customWidth="1"/>
    <col min="3" max="3" width="9.5703125" style="64" bestFit="1" customWidth="1"/>
    <col min="4" max="4" width="11.140625" style="64" customWidth="1"/>
    <col min="5" max="5" width="13.7109375" style="64" customWidth="1"/>
    <col min="6" max="6" width="14.42578125" style="64" customWidth="1"/>
    <col min="7" max="7" width="14.5703125" style="64" customWidth="1"/>
    <col min="8" max="8" width="14.42578125" style="64" customWidth="1"/>
    <col min="9" max="9" width="16.7109375" style="64" customWidth="1"/>
    <col min="10" max="10" width="12" style="64" hidden="1" customWidth="1"/>
    <col min="11" max="11" width="4.85546875" style="56" hidden="1" customWidth="1"/>
    <col min="12" max="12" width="38.28515625" style="64" hidden="1" customWidth="1"/>
    <col min="13" max="20" width="0" style="64" hidden="1" customWidth="1"/>
    <col min="21" max="16384" width="9.140625" style="64"/>
  </cols>
  <sheetData>
    <row r="1" spans="1:13" ht="21" customHeight="1" x14ac:dyDescent="0.2">
      <c r="A1" s="862" t="s">
        <v>198</v>
      </c>
      <c r="B1" s="862"/>
      <c r="C1" s="862"/>
      <c r="D1" s="862"/>
      <c r="E1" s="862"/>
      <c r="F1" s="862"/>
      <c r="G1" s="862"/>
      <c r="H1" s="862"/>
      <c r="I1" s="862"/>
      <c r="J1" s="862"/>
    </row>
    <row r="2" spans="1:13" ht="12" customHeight="1" thickBot="1" x14ac:dyDescent="0.35">
      <c r="A2" s="3"/>
      <c r="B2" s="600"/>
      <c r="C2" s="600"/>
      <c r="D2" s="863"/>
      <c r="E2" s="863"/>
      <c r="F2" s="863"/>
      <c r="G2" s="863"/>
      <c r="H2" s="863"/>
      <c r="I2" s="863"/>
      <c r="J2" s="600"/>
    </row>
    <row r="3" spans="1:13" ht="17.25" customHeight="1" thickBot="1" x14ac:dyDescent="0.25">
      <c r="A3" s="856" t="s">
        <v>250</v>
      </c>
      <c r="B3" s="866" t="s">
        <v>59</v>
      </c>
      <c r="C3" s="867"/>
      <c r="D3" s="837" t="s">
        <v>188</v>
      </c>
      <c r="E3" s="874" t="s">
        <v>594</v>
      </c>
      <c r="F3" s="877" t="s">
        <v>288</v>
      </c>
      <c r="G3" s="880" t="s">
        <v>595</v>
      </c>
      <c r="H3" s="883" t="s">
        <v>596</v>
      </c>
      <c r="I3" s="884"/>
      <c r="J3" s="185" t="s">
        <v>49</v>
      </c>
    </row>
    <row r="4" spans="1:13" ht="17.45" customHeight="1" thickBot="1" x14ac:dyDescent="0.25">
      <c r="A4" s="864"/>
      <c r="B4" s="868"/>
      <c r="C4" s="869"/>
      <c r="D4" s="872"/>
      <c r="E4" s="875"/>
      <c r="F4" s="878"/>
      <c r="G4" s="881"/>
      <c r="H4" s="885"/>
      <c r="I4" s="886"/>
      <c r="J4" s="185"/>
    </row>
    <row r="5" spans="1:13" ht="21" customHeight="1" thickBot="1" x14ac:dyDescent="0.25">
      <c r="A5" s="865"/>
      <c r="B5" s="870"/>
      <c r="C5" s="871"/>
      <c r="D5" s="873"/>
      <c r="E5" s="876"/>
      <c r="F5" s="879"/>
      <c r="G5" s="882"/>
      <c r="H5" s="298" t="s">
        <v>321</v>
      </c>
      <c r="I5" s="298" t="s">
        <v>27</v>
      </c>
      <c r="J5" s="186" t="s">
        <v>69</v>
      </c>
    </row>
    <row r="6" spans="1:13" ht="41.25" customHeight="1" x14ac:dyDescent="0.5">
      <c r="A6" s="597" t="s">
        <v>55</v>
      </c>
      <c r="B6" s="889" t="s">
        <v>293</v>
      </c>
      <c r="C6" s="890"/>
      <c r="D6" s="312" t="s">
        <v>26</v>
      </c>
      <c r="E6" s="774">
        <v>83085.8</v>
      </c>
      <c r="F6" s="595">
        <v>82303.533332999999</v>
      </c>
      <c r="G6" s="776">
        <v>80381.100000000006</v>
      </c>
      <c r="H6" s="595">
        <f>G6-E6</f>
        <v>-2704.6999999999971</v>
      </c>
      <c r="I6" s="599">
        <f>G6/E6*100</f>
        <v>96.744690428448664</v>
      </c>
      <c r="J6" s="187"/>
      <c r="K6" s="55"/>
      <c r="L6" s="310"/>
    </row>
    <row r="7" spans="1:13" ht="16.5" customHeight="1" x14ac:dyDescent="0.2">
      <c r="A7" s="190" t="s">
        <v>166</v>
      </c>
      <c r="B7" s="887" t="s">
        <v>572</v>
      </c>
      <c r="C7" s="888"/>
      <c r="D7" s="598" t="s">
        <v>26</v>
      </c>
      <c r="E7" s="775">
        <v>21</v>
      </c>
      <c r="F7" s="596" t="s">
        <v>206</v>
      </c>
      <c r="G7" s="626">
        <v>42.4</v>
      </c>
      <c r="H7" s="596">
        <f>G7-E7</f>
        <v>21.4</v>
      </c>
      <c r="I7" s="339">
        <f>G7/E7*100</f>
        <v>201.9047619047619</v>
      </c>
      <c r="J7" s="184"/>
    </row>
    <row r="8" spans="1:13" ht="16.5" customHeight="1" x14ac:dyDescent="0.2">
      <c r="A8" s="190" t="s">
        <v>167</v>
      </c>
      <c r="B8" s="887" t="s">
        <v>180</v>
      </c>
      <c r="C8" s="888"/>
      <c r="D8" s="598" t="s">
        <v>26</v>
      </c>
      <c r="E8" s="775">
        <v>11028</v>
      </c>
      <c r="F8" s="596" t="s">
        <v>206</v>
      </c>
      <c r="G8" s="626">
        <v>10767.2</v>
      </c>
      <c r="H8" s="596">
        <f>G8-E8</f>
        <v>-260.79999999999927</v>
      </c>
      <c r="I8" s="339">
        <f>G8/E8*100</f>
        <v>97.63511062749366</v>
      </c>
      <c r="J8" s="184"/>
      <c r="K8" s="93"/>
      <c r="L8" s="21"/>
      <c r="M8" s="6"/>
    </row>
    <row r="9" spans="1:13" ht="16.5" customHeight="1" x14ac:dyDescent="0.2">
      <c r="A9" s="190" t="s">
        <v>168</v>
      </c>
      <c r="B9" s="887" t="s">
        <v>628</v>
      </c>
      <c r="C9" s="888"/>
      <c r="D9" s="598" t="s">
        <v>26</v>
      </c>
      <c r="E9" s="775">
        <v>21324.7</v>
      </c>
      <c r="F9" s="596">
        <v>33925.75</v>
      </c>
      <c r="G9" s="626">
        <v>19673.3</v>
      </c>
      <c r="H9" s="596">
        <f>G9-E9</f>
        <v>-1651.4000000000015</v>
      </c>
      <c r="I9" s="339">
        <f>G9/E9*100</f>
        <v>92.255928571093605</v>
      </c>
      <c r="J9" s="184"/>
      <c r="K9" s="93"/>
      <c r="L9" s="21"/>
      <c r="M9" s="6"/>
    </row>
    <row r="10" spans="1:13" ht="16.5" hidden="1" x14ac:dyDescent="0.2">
      <c r="A10" s="190" t="s">
        <v>168</v>
      </c>
      <c r="B10" s="887" t="s">
        <v>245</v>
      </c>
      <c r="C10" s="888"/>
      <c r="D10" s="598" t="s">
        <v>26</v>
      </c>
      <c r="E10" s="319" t="s">
        <v>206</v>
      </c>
      <c r="F10" s="596" t="s">
        <v>206</v>
      </c>
      <c r="G10" s="320" t="s">
        <v>206</v>
      </c>
      <c r="H10" s="596" t="e">
        <f t="shared" ref="H10:H24" si="0">G10-E10</f>
        <v>#VALUE!</v>
      </c>
      <c r="I10" s="339" t="e">
        <f t="shared" ref="I10:I24" si="1">G10/E10*100</f>
        <v>#VALUE!</v>
      </c>
      <c r="J10" s="184"/>
      <c r="K10" s="93"/>
      <c r="L10" s="21"/>
      <c r="M10" s="6"/>
    </row>
    <row r="11" spans="1:13" ht="33" customHeight="1" x14ac:dyDescent="0.2">
      <c r="A11" s="190" t="s">
        <v>169</v>
      </c>
      <c r="B11" s="891" t="s">
        <v>246</v>
      </c>
      <c r="C11" s="892"/>
      <c r="D11" s="598" t="s">
        <v>26</v>
      </c>
      <c r="E11" s="775">
        <v>1374</v>
      </c>
      <c r="F11" s="596" t="s">
        <v>206</v>
      </c>
      <c r="G11" s="626">
        <v>1376</v>
      </c>
      <c r="H11" s="596">
        <f t="shared" si="0"/>
        <v>2</v>
      </c>
      <c r="I11" s="339">
        <f t="shared" si="1"/>
        <v>100.14556040756915</v>
      </c>
      <c r="J11" s="184"/>
      <c r="K11" s="93"/>
      <c r="L11" s="21"/>
      <c r="M11" s="6"/>
    </row>
    <row r="12" spans="1:13" ht="16.5" customHeight="1" x14ac:dyDescent="0.2">
      <c r="A12" s="190" t="s">
        <v>170</v>
      </c>
      <c r="B12" s="887" t="s">
        <v>181</v>
      </c>
      <c r="C12" s="888"/>
      <c r="D12" s="598" t="s">
        <v>26</v>
      </c>
      <c r="E12" s="775">
        <v>8590</v>
      </c>
      <c r="F12" s="596">
        <v>7897.625</v>
      </c>
      <c r="G12" s="626">
        <v>8309.2000000000007</v>
      </c>
      <c r="H12" s="596">
        <f t="shared" si="0"/>
        <v>-280.79999999999927</v>
      </c>
      <c r="I12" s="339">
        <f t="shared" si="1"/>
        <v>96.731082654249136</v>
      </c>
      <c r="J12" s="184"/>
      <c r="K12" s="93"/>
      <c r="L12" s="21"/>
      <c r="M12" s="6"/>
    </row>
    <row r="13" spans="1:13" ht="16.5" customHeight="1" x14ac:dyDescent="0.2">
      <c r="A13" s="190" t="s">
        <v>171</v>
      </c>
      <c r="B13" s="887" t="s">
        <v>238</v>
      </c>
      <c r="C13" s="888"/>
      <c r="D13" s="598" t="s">
        <v>26</v>
      </c>
      <c r="E13" s="775">
        <v>1547.8</v>
      </c>
      <c r="F13" s="596">
        <v>844.50833333333333</v>
      </c>
      <c r="G13" s="626">
        <v>1587</v>
      </c>
      <c r="H13" s="596">
        <f t="shared" si="0"/>
        <v>39.200000000000045</v>
      </c>
      <c r="I13" s="339">
        <f t="shared" si="1"/>
        <v>102.53262695438687</v>
      </c>
      <c r="J13" s="184"/>
      <c r="K13" s="93"/>
      <c r="L13" s="21"/>
      <c r="M13" s="6"/>
    </row>
    <row r="14" spans="1:13" ht="16.5" x14ac:dyDescent="0.2">
      <c r="A14" s="190" t="s">
        <v>172</v>
      </c>
      <c r="B14" s="887" t="s">
        <v>239</v>
      </c>
      <c r="C14" s="888"/>
      <c r="D14" s="598" t="s">
        <v>26</v>
      </c>
      <c r="E14" s="775">
        <v>8863.1</v>
      </c>
      <c r="F14" s="596">
        <v>6942.5333333333338</v>
      </c>
      <c r="G14" s="626">
        <v>9036.9</v>
      </c>
      <c r="H14" s="596">
        <f t="shared" si="0"/>
        <v>173.79999999999927</v>
      </c>
      <c r="I14" s="339">
        <f t="shared" si="1"/>
        <v>101.96093917478082</v>
      </c>
      <c r="J14" s="184"/>
      <c r="K14" s="93"/>
      <c r="L14" s="21"/>
      <c r="M14" s="6"/>
    </row>
    <row r="15" spans="1:13" ht="16.5" x14ac:dyDescent="0.2">
      <c r="A15" s="190" t="s">
        <v>173</v>
      </c>
      <c r="B15" s="887" t="s">
        <v>240</v>
      </c>
      <c r="C15" s="888"/>
      <c r="D15" s="598" t="s">
        <v>26</v>
      </c>
      <c r="E15" s="775">
        <v>1000.5</v>
      </c>
      <c r="F15" s="596" t="s">
        <v>206</v>
      </c>
      <c r="G15" s="626">
        <v>959.4</v>
      </c>
      <c r="H15" s="596">
        <f t="shared" si="0"/>
        <v>-41.100000000000023</v>
      </c>
      <c r="I15" s="339">
        <f t="shared" si="1"/>
        <v>95.892053973013489</v>
      </c>
      <c r="J15" s="184"/>
      <c r="K15" s="93"/>
      <c r="L15" s="21"/>
      <c r="M15" s="6"/>
    </row>
    <row r="16" spans="1:13" ht="16.5" customHeight="1" x14ac:dyDescent="0.2">
      <c r="A16" s="190" t="s">
        <v>174</v>
      </c>
      <c r="B16" s="887" t="s">
        <v>241</v>
      </c>
      <c r="C16" s="888"/>
      <c r="D16" s="598" t="s">
        <v>26</v>
      </c>
      <c r="E16" s="775">
        <v>1381.1</v>
      </c>
      <c r="F16" s="596">
        <v>1016.95</v>
      </c>
      <c r="G16" s="626">
        <v>1467.7</v>
      </c>
      <c r="H16" s="596">
        <f t="shared" si="0"/>
        <v>86.600000000000136</v>
      </c>
      <c r="I16" s="339">
        <f t="shared" si="1"/>
        <v>106.27036420244733</v>
      </c>
      <c r="J16" s="184"/>
      <c r="K16" s="93"/>
      <c r="L16" s="21"/>
      <c r="M16" s="6"/>
    </row>
    <row r="17" spans="1:13" ht="16.5" customHeight="1" x14ac:dyDescent="0.2">
      <c r="A17" s="190" t="s">
        <v>175</v>
      </c>
      <c r="B17" s="887" t="s">
        <v>249</v>
      </c>
      <c r="C17" s="888"/>
      <c r="D17" s="598" t="s">
        <v>26</v>
      </c>
      <c r="E17" s="775">
        <v>464</v>
      </c>
      <c r="F17" s="596">
        <v>520.24166666666667</v>
      </c>
      <c r="G17" s="626">
        <v>412.9</v>
      </c>
      <c r="H17" s="596">
        <f t="shared" si="0"/>
        <v>-51.100000000000023</v>
      </c>
      <c r="I17" s="339">
        <f t="shared" si="1"/>
        <v>88.987068965517238</v>
      </c>
      <c r="J17" s="184"/>
      <c r="K17" s="93"/>
      <c r="L17" s="21"/>
      <c r="M17" s="6"/>
    </row>
    <row r="18" spans="1:13" ht="16.5" customHeight="1" x14ac:dyDescent="0.2">
      <c r="A18" s="190" t="s">
        <v>176</v>
      </c>
      <c r="B18" s="887" t="s">
        <v>255</v>
      </c>
      <c r="C18" s="888"/>
      <c r="D18" s="598" t="s">
        <v>26</v>
      </c>
      <c r="E18" s="775">
        <v>1962.9</v>
      </c>
      <c r="F18" s="596">
        <v>1757.675</v>
      </c>
      <c r="G18" s="626">
        <v>1853.7</v>
      </c>
      <c r="H18" s="596">
        <f t="shared" si="0"/>
        <v>-109.20000000000005</v>
      </c>
      <c r="I18" s="339">
        <f t="shared" si="1"/>
        <v>94.436802689897604</v>
      </c>
      <c r="J18" s="184"/>
      <c r="K18" s="93"/>
      <c r="L18" s="21"/>
      <c r="M18" s="6"/>
    </row>
    <row r="19" spans="1:13" ht="16.5" customHeight="1" x14ac:dyDescent="0.2">
      <c r="A19" s="190" t="s">
        <v>177</v>
      </c>
      <c r="B19" s="887" t="s">
        <v>242</v>
      </c>
      <c r="C19" s="888"/>
      <c r="D19" s="598" t="s">
        <v>26</v>
      </c>
      <c r="E19" s="775">
        <v>1340</v>
      </c>
      <c r="F19" s="596">
        <v>1940.4166666666667</v>
      </c>
      <c r="G19" s="626">
        <v>1110.5</v>
      </c>
      <c r="H19" s="596">
        <f t="shared" si="0"/>
        <v>-229.5</v>
      </c>
      <c r="I19" s="339">
        <f t="shared" si="1"/>
        <v>82.873134328358205</v>
      </c>
      <c r="J19" s="184"/>
      <c r="K19" s="93"/>
      <c r="L19" s="21"/>
      <c r="M19" s="6"/>
    </row>
    <row r="20" spans="1:13" ht="16.5" customHeight="1" x14ac:dyDescent="0.2">
      <c r="A20" s="190" t="s">
        <v>178</v>
      </c>
      <c r="B20" s="887" t="s">
        <v>243</v>
      </c>
      <c r="C20" s="888"/>
      <c r="D20" s="598" t="s">
        <v>26</v>
      </c>
      <c r="E20" s="775">
        <v>2195.6999999999998</v>
      </c>
      <c r="F20" s="596">
        <v>1501.5833333333333</v>
      </c>
      <c r="G20" s="626">
        <v>1775.6</v>
      </c>
      <c r="H20" s="596">
        <f t="shared" si="0"/>
        <v>-420.09999999999991</v>
      </c>
      <c r="I20" s="339">
        <f t="shared" si="1"/>
        <v>80.867149428428291</v>
      </c>
      <c r="J20" s="184"/>
      <c r="K20" s="93"/>
      <c r="L20" s="21"/>
      <c r="M20" s="6"/>
    </row>
    <row r="21" spans="1:13" ht="31.5" customHeight="1" x14ac:dyDescent="0.2">
      <c r="A21" s="190" t="s">
        <v>284</v>
      </c>
      <c r="B21" s="891" t="s">
        <v>244</v>
      </c>
      <c r="C21" s="892"/>
      <c r="D21" s="598" t="s">
        <v>26</v>
      </c>
      <c r="E21" s="775">
        <v>4074.4</v>
      </c>
      <c r="F21" s="596">
        <v>5139.5416663333335</v>
      </c>
      <c r="G21" s="626">
        <v>4129.5</v>
      </c>
      <c r="H21" s="596">
        <f t="shared" si="0"/>
        <v>55.099999999999909</v>
      </c>
      <c r="I21" s="339">
        <f t="shared" si="1"/>
        <v>101.35234635774593</v>
      </c>
      <c r="J21" s="184"/>
      <c r="K21" s="93"/>
      <c r="L21" s="21"/>
      <c r="M21" s="6"/>
    </row>
    <row r="22" spans="1:13" ht="16.5" customHeight="1" x14ac:dyDescent="0.2">
      <c r="A22" s="190" t="s">
        <v>179</v>
      </c>
      <c r="B22" s="887" t="s">
        <v>50</v>
      </c>
      <c r="C22" s="888"/>
      <c r="D22" s="598" t="s">
        <v>26</v>
      </c>
      <c r="E22" s="775">
        <v>7200.2</v>
      </c>
      <c r="F22" s="596">
        <v>7526.1</v>
      </c>
      <c r="G22" s="626">
        <v>7396.8</v>
      </c>
      <c r="H22" s="596">
        <f t="shared" si="0"/>
        <v>196.60000000000036</v>
      </c>
      <c r="I22" s="339">
        <f t="shared" si="1"/>
        <v>102.73047970889697</v>
      </c>
      <c r="J22" s="184"/>
      <c r="K22" s="93"/>
      <c r="L22" s="21"/>
      <c r="M22" s="6"/>
    </row>
    <row r="23" spans="1:13" ht="16.5" customHeight="1" x14ac:dyDescent="0.2">
      <c r="A23" s="190" t="s">
        <v>285</v>
      </c>
      <c r="B23" s="887" t="s">
        <v>247</v>
      </c>
      <c r="C23" s="888"/>
      <c r="D23" s="598" t="s">
        <v>26</v>
      </c>
      <c r="E23" s="775">
        <v>6159.6</v>
      </c>
      <c r="F23" s="596">
        <v>6242.6750000000002</v>
      </c>
      <c r="G23" s="626">
        <v>6113.6</v>
      </c>
      <c r="H23" s="596">
        <f t="shared" si="0"/>
        <v>-46</v>
      </c>
      <c r="I23" s="339">
        <f t="shared" si="1"/>
        <v>99.253198259627254</v>
      </c>
      <c r="J23" s="184"/>
      <c r="K23" s="93"/>
      <c r="L23" s="21"/>
      <c r="M23" s="6"/>
    </row>
    <row r="24" spans="1:13" ht="20.25" customHeight="1" x14ac:dyDescent="0.2">
      <c r="A24" s="802" t="s">
        <v>573</v>
      </c>
      <c r="B24" s="894" t="s">
        <v>248</v>
      </c>
      <c r="C24" s="895"/>
      <c r="D24" s="314" t="s">
        <v>26</v>
      </c>
      <c r="E24" s="803">
        <v>1392.8</v>
      </c>
      <c r="F24" s="804">
        <v>1244.9000000000001</v>
      </c>
      <c r="G24" s="805">
        <v>1341.4</v>
      </c>
      <c r="H24" s="804">
        <f t="shared" si="0"/>
        <v>-51.399999999999864</v>
      </c>
      <c r="I24" s="806">
        <f t="shared" si="1"/>
        <v>96.309592188397488</v>
      </c>
      <c r="J24" s="184"/>
      <c r="K24" s="93"/>
      <c r="L24" s="21"/>
      <c r="M24" s="6"/>
    </row>
    <row r="25" spans="1:13" ht="35.25" hidden="1" customHeight="1" x14ac:dyDescent="0.2">
      <c r="A25" s="807" t="s">
        <v>625</v>
      </c>
      <c r="B25" s="897" t="s">
        <v>248</v>
      </c>
      <c r="C25" s="897"/>
      <c r="D25" s="808" t="s">
        <v>26</v>
      </c>
      <c r="E25" s="809"/>
      <c r="F25" s="809"/>
      <c r="G25" s="809"/>
      <c r="H25" s="809">
        <f t="shared" ref="H25:H27" si="2">G25-E25</f>
        <v>0</v>
      </c>
      <c r="I25" s="810" t="e">
        <f t="shared" ref="I25:I27" si="3">G25/E25*100</f>
        <v>#DIV/0!</v>
      </c>
      <c r="J25" s="184"/>
      <c r="K25" s="93"/>
      <c r="L25" s="21"/>
      <c r="M25" s="6"/>
    </row>
    <row r="26" spans="1:13" s="8" customFormat="1" ht="16.5" hidden="1" x14ac:dyDescent="0.2">
      <c r="A26" s="807" t="s">
        <v>626</v>
      </c>
      <c r="B26" s="897" t="s">
        <v>248</v>
      </c>
      <c r="C26" s="897"/>
      <c r="D26" s="808" t="s">
        <v>26</v>
      </c>
      <c r="E26" s="809"/>
      <c r="F26" s="809"/>
      <c r="G26" s="809"/>
      <c r="H26" s="809">
        <f t="shared" si="2"/>
        <v>0</v>
      </c>
      <c r="I26" s="810" t="e">
        <f t="shared" si="3"/>
        <v>#DIV/0!</v>
      </c>
      <c r="J26" s="188"/>
      <c r="K26" s="93"/>
      <c r="L26" s="21"/>
      <c r="M26" s="6"/>
    </row>
    <row r="27" spans="1:13" s="31" customFormat="1" ht="20.25" customHeight="1" thickBot="1" x14ac:dyDescent="0.25">
      <c r="A27" s="792" t="s">
        <v>625</v>
      </c>
      <c r="B27" s="898" t="s">
        <v>627</v>
      </c>
      <c r="C27" s="899"/>
      <c r="D27" s="793" t="s">
        <v>26</v>
      </c>
      <c r="E27" s="794">
        <v>22256</v>
      </c>
      <c r="F27" s="795">
        <v>22104</v>
      </c>
      <c r="G27" s="796">
        <v>19580.599999999999</v>
      </c>
      <c r="H27" s="795">
        <f t="shared" si="2"/>
        <v>-2675.4000000000015</v>
      </c>
      <c r="I27" s="797">
        <f t="shared" si="3"/>
        <v>87.978971962616811</v>
      </c>
      <c r="J27" s="801"/>
      <c r="K27" s="798"/>
      <c r="L27" s="799"/>
      <c r="M27" s="800"/>
    </row>
    <row r="28" spans="1:13" s="8" customFormat="1" ht="75.75" customHeight="1" x14ac:dyDescent="0.25">
      <c r="A28" s="896" t="s">
        <v>425</v>
      </c>
      <c r="B28" s="896"/>
      <c r="C28" s="896"/>
      <c r="D28" s="896"/>
      <c r="E28" s="896"/>
      <c r="F28" s="896"/>
      <c r="G28" s="896"/>
      <c r="H28" s="896"/>
      <c r="I28" s="896"/>
      <c r="J28" s="188"/>
      <c r="K28" s="120"/>
      <c r="L28" s="21"/>
      <c r="M28" s="6"/>
    </row>
    <row r="29" spans="1:13" s="8" customFormat="1" ht="18" customHeight="1" x14ac:dyDescent="0.2">
      <c r="A29" s="893" t="s">
        <v>190</v>
      </c>
      <c r="B29" s="893"/>
      <c r="C29" s="893"/>
      <c r="D29" s="893"/>
      <c r="E29" s="893"/>
      <c r="F29" s="893"/>
      <c r="G29" s="893"/>
      <c r="H29" s="893"/>
      <c r="I29" s="893"/>
      <c r="J29" s="188"/>
      <c r="K29" s="93"/>
      <c r="L29" s="21"/>
      <c r="M29" s="6"/>
    </row>
    <row r="30" spans="1:13" s="8" customFormat="1" ht="16.5" hidden="1" x14ac:dyDescent="0.2">
      <c r="A30" s="893" t="s">
        <v>182</v>
      </c>
      <c r="B30" s="893"/>
      <c r="C30" s="893"/>
      <c r="D30" s="893"/>
      <c r="E30" s="893"/>
      <c r="F30" s="893"/>
      <c r="G30" s="893"/>
      <c r="H30" s="893"/>
      <c r="I30" s="893"/>
      <c r="J30" s="188"/>
      <c r="K30" s="93"/>
      <c r="L30" s="21"/>
      <c r="M30" s="6"/>
    </row>
    <row r="31" spans="1:13" s="8" customFormat="1" ht="34.5" customHeight="1" x14ac:dyDescent="0.2">
      <c r="A31" s="893" t="s">
        <v>286</v>
      </c>
      <c r="B31" s="893"/>
      <c r="C31" s="893"/>
      <c r="D31" s="893"/>
      <c r="E31" s="893"/>
      <c r="F31" s="893"/>
      <c r="G31" s="893"/>
      <c r="H31" s="893"/>
      <c r="I31" s="893"/>
      <c r="J31" s="188"/>
      <c r="K31" s="93"/>
      <c r="L31" s="21"/>
      <c r="M31" s="6"/>
    </row>
    <row r="32" spans="1:13" s="8" customFormat="1" ht="9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188"/>
      <c r="K32" s="93"/>
      <c r="L32" s="21"/>
      <c r="M32" s="6"/>
    </row>
    <row r="33" spans="1:14" s="8" customFormat="1" ht="19.5" customHeight="1" x14ac:dyDescent="0.2">
      <c r="A33" s="862" t="s">
        <v>223</v>
      </c>
      <c r="B33" s="862"/>
      <c r="C33" s="862"/>
      <c r="D33" s="862"/>
      <c r="E33" s="862"/>
      <c r="F33" s="862"/>
      <c r="G33" s="862"/>
      <c r="H33" s="862"/>
      <c r="I33" s="862"/>
      <c r="J33" s="188"/>
      <c r="K33" s="93"/>
      <c r="L33" s="21"/>
      <c r="M33" s="6"/>
    </row>
    <row r="34" spans="1:14" s="8" customFormat="1" ht="12.75" customHeight="1" thickBo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188"/>
      <c r="K34" s="93"/>
      <c r="L34" s="21"/>
      <c r="M34" s="6"/>
    </row>
    <row r="35" spans="1:14" s="8" customFormat="1" ht="36" customHeight="1" thickBot="1" x14ac:dyDescent="0.25">
      <c r="A35" s="900" t="s">
        <v>59</v>
      </c>
      <c r="B35" s="901"/>
      <c r="C35" s="902"/>
      <c r="D35" s="902" t="s">
        <v>62</v>
      </c>
      <c r="E35" s="907" t="s">
        <v>597</v>
      </c>
      <c r="F35" s="907" t="s">
        <v>289</v>
      </c>
      <c r="G35" s="907" t="s">
        <v>598</v>
      </c>
      <c r="H35" s="909" t="s">
        <v>624</v>
      </c>
      <c r="I35" s="910"/>
      <c r="J35" s="188"/>
      <c r="K35" s="93"/>
      <c r="L35" s="55"/>
      <c r="M35" s="6"/>
    </row>
    <row r="36" spans="1:14" s="8" customFormat="1" ht="17.25" customHeight="1" thickBot="1" x14ac:dyDescent="0.25">
      <c r="A36" s="903"/>
      <c r="B36" s="904"/>
      <c r="C36" s="905"/>
      <c r="D36" s="906"/>
      <c r="E36" s="908"/>
      <c r="F36" s="908"/>
      <c r="G36" s="908"/>
      <c r="H36" s="609" t="s">
        <v>321</v>
      </c>
      <c r="I36" s="609" t="s">
        <v>27</v>
      </c>
      <c r="J36" s="188"/>
      <c r="K36" s="93"/>
      <c r="L36" s="55"/>
      <c r="M36" s="6"/>
    </row>
    <row r="37" spans="1:14" s="8" customFormat="1" ht="25.5" customHeight="1" x14ac:dyDescent="0.35">
      <c r="A37" s="913" t="s">
        <v>214</v>
      </c>
      <c r="B37" s="914"/>
      <c r="C37" s="915"/>
      <c r="D37" s="605" t="s">
        <v>26</v>
      </c>
      <c r="E37" s="601">
        <f>E38+E40+E41+E42+E43</f>
        <v>9581.65</v>
      </c>
      <c r="F37" s="601">
        <f>F38+F40+F41+F42+F43</f>
        <v>9744</v>
      </c>
      <c r="G37" s="610">
        <f>G38+G40+G41+G42+G43</f>
        <v>9722</v>
      </c>
      <c r="H37" s="610">
        <f>G37-E37</f>
        <v>140.35000000000036</v>
      </c>
      <c r="I37" s="614">
        <f>G37/E37*100</f>
        <v>101.46477903075149</v>
      </c>
      <c r="J37" s="188"/>
      <c r="K37" s="95"/>
      <c r="L37" s="93"/>
      <c r="M37" s="6"/>
    </row>
    <row r="38" spans="1:14" s="8" customFormat="1" ht="30.75" customHeight="1" x14ac:dyDescent="0.2">
      <c r="A38" s="916" t="s">
        <v>162</v>
      </c>
      <c r="B38" s="917"/>
      <c r="C38" s="918"/>
      <c r="D38" s="606" t="s">
        <v>26</v>
      </c>
      <c r="E38" s="611">
        <v>765.9</v>
      </c>
      <c r="F38" s="602">
        <v>788</v>
      </c>
      <c r="G38" s="611">
        <v>793</v>
      </c>
      <c r="H38" s="611">
        <f>G38-E38</f>
        <v>27.100000000000023</v>
      </c>
      <c r="I38" s="615">
        <f>G38/E38*100</f>
        <v>103.53832092962527</v>
      </c>
      <c r="J38" s="188"/>
      <c r="K38" s="93"/>
      <c r="L38" s="55"/>
      <c r="M38" s="6"/>
    </row>
    <row r="39" spans="1:14" s="8" customFormat="1" ht="19.5" customHeight="1" x14ac:dyDescent="0.2">
      <c r="A39" s="916" t="s">
        <v>163</v>
      </c>
      <c r="B39" s="917"/>
      <c r="C39" s="918"/>
      <c r="D39" s="607"/>
      <c r="E39" s="623"/>
      <c r="F39" s="603"/>
      <c r="G39" s="777"/>
      <c r="H39" s="611"/>
      <c r="I39" s="615"/>
      <c r="J39" s="188"/>
      <c r="K39" s="93"/>
      <c r="L39" s="55"/>
      <c r="M39" s="6"/>
    </row>
    <row r="40" spans="1:14" s="8" customFormat="1" ht="19.5" customHeight="1" x14ac:dyDescent="0.2">
      <c r="A40" s="919" t="s">
        <v>406</v>
      </c>
      <c r="B40" s="920"/>
      <c r="C40" s="921"/>
      <c r="D40" s="607" t="s">
        <v>26</v>
      </c>
      <c r="E40" s="603">
        <v>412</v>
      </c>
      <c r="F40" s="603">
        <v>301</v>
      </c>
      <c r="G40" s="603">
        <v>285</v>
      </c>
      <c r="H40" s="612">
        <f>G40-E40</f>
        <v>-127</v>
      </c>
      <c r="I40" s="328">
        <f>G40/E40*100</f>
        <v>69.174757281553397</v>
      </c>
      <c r="J40" s="188"/>
      <c r="K40" s="93"/>
      <c r="L40" s="55"/>
      <c r="M40" s="6"/>
    </row>
    <row r="41" spans="1:14" s="8" customFormat="1" ht="21" customHeight="1" x14ac:dyDescent="0.2">
      <c r="A41" s="919" t="s">
        <v>231</v>
      </c>
      <c r="B41" s="920"/>
      <c r="C41" s="921"/>
      <c r="D41" s="607" t="s">
        <v>26</v>
      </c>
      <c r="E41" s="603">
        <v>420</v>
      </c>
      <c r="F41" s="603">
        <v>401</v>
      </c>
      <c r="G41" s="603">
        <v>408</v>
      </c>
      <c r="H41" s="612">
        <f>G41-E41</f>
        <v>-12</v>
      </c>
      <c r="I41" s="328">
        <f>G41/E41*100</f>
        <v>97.142857142857139</v>
      </c>
      <c r="J41" s="188"/>
      <c r="K41" s="93"/>
      <c r="L41" s="55"/>
      <c r="M41" s="6"/>
    </row>
    <row r="42" spans="1:14" s="8" customFormat="1" ht="19.5" customHeight="1" x14ac:dyDescent="0.2">
      <c r="A42" s="922" t="s">
        <v>164</v>
      </c>
      <c r="B42" s="923"/>
      <c r="C42" s="924"/>
      <c r="D42" s="608" t="s">
        <v>26</v>
      </c>
      <c r="E42" s="622">
        <v>6622</v>
      </c>
      <c r="F42" s="603">
        <v>6766</v>
      </c>
      <c r="G42" s="622">
        <v>6747</v>
      </c>
      <c r="H42" s="612">
        <f>G42-E42</f>
        <v>125</v>
      </c>
      <c r="I42" s="328">
        <f>G42/E42*100</f>
        <v>101.88764723648444</v>
      </c>
      <c r="J42" s="188"/>
      <c r="K42" s="93"/>
      <c r="L42" s="55"/>
      <c r="M42" s="6"/>
    </row>
    <row r="43" spans="1:14" s="8" customFormat="1" ht="17.25" customHeight="1" thickBot="1" x14ac:dyDescent="0.35">
      <c r="A43" s="925" t="s">
        <v>165</v>
      </c>
      <c r="B43" s="926"/>
      <c r="C43" s="927"/>
      <c r="D43" s="311" t="s">
        <v>26</v>
      </c>
      <c r="E43" s="334">
        <v>1361.75</v>
      </c>
      <c r="F43" s="604">
        <v>1488</v>
      </c>
      <c r="G43" s="334">
        <v>1489</v>
      </c>
      <c r="H43" s="613">
        <f>G43-E43</f>
        <v>127.25</v>
      </c>
      <c r="I43" s="616">
        <f>G43/E43*100</f>
        <v>109.34459335413989</v>
      </c>
      <c r="J43" s="188"/>
      <c r="K43" s="96"/>
      <c r="L43" s="55"/>
      <c r="M43" s="6"/>
    </row>
    <row r="44" spans="1:14" s="8" customFormat="1" ht="16.5" hidden="1" customHeight="1" x14ac:dyDescent="0.2">
      <c r="A44" s="928" t="s">
        <v>219</v>
      </c>
      <c r="B44" s="929"/>
      <c r="C44" s="343" t="s">
        <v>26</v>
      </c>
      <c r="D44" s="344">
        <v>92</v>
      </c>
      <c r="E44" s="344"/>
      <c r="F44" s="344">
        <v>68</v>
      </c>
      <c r="G44" s="344">
        <v>89</v>
      </c>
      <c r="H44" s="344">
        <f t="shared" ref="H44:H46" si="4">G44-D44</f>
        <v>-3</v>
      </c>
      <c r="I44" s="345">
        <f t="shared" ref="I44:I46" si="5">G44/D44*100</f>
        <v>96.739130434782609</v>
      </c>
      <c r="J44" s="188"/>
      <c r="K44" s="93"/>
      <c r="L44" s="55"/>
      <c r="M44" s="6"/>
    </row>
    <row r="45" spans="1:14" s="8" customFormat="1" ht="16.5" hidden="1" customHeight="1" x14ac:dyDescent="0.2">
      <c r="A45" s="930" t="s">
        <v>220</v>
      </c>
      <c r="B45" s="931"/>
      <c r="C45" s="346" t="s">
        <v>26</v>
      </c>
      <c r="D45" s="347">
        <v>1777</v>
      </c>
      <c r="E45" s="347"/>
      <c r="F45" s="347">
        <v>1841</v>
      </c>
      <c r="G45" s="347">
        <v>1409</v>
      </c>
      <c r="H45" s="347">
        <f t="shared" si="4"/>
        <v>-368</v>
      </c>
      <c r="I45" s="348">
        <f t="shared" si="5"/>
        <v>79.290939786156443</v>
      </c>
      <c r="J45" s="188"/>
      <c r="K45" s="93"/>
      <c r="L45" s="55"/>
      <c r="M45" s="6"/>
    </row>
    <row r="46" spans="1:14" s="8" customFormat="1" ht="18" hidden="1" customHeight="1" thickBot="1" x14ac:dyDescent="0.25">
      <c r="A46" s="932" t="s">
        <v>213</v>
      </c>
      <c r="B46" s="933"/>
      <c r="C46" s="349" t="s">
        <v>26</v>
      </c>
      <c r="D46" s="350" t="e">
        <f>#REF!+D44+D45</f>
        <v>#REF!</v>
      </c>
      <c r="E46" s="350"/>
      <c r="F46" s="350">
        <f>E37+F44+F45</f>
        <v>11490.65</v>
      </c>
      <c r="G46" s="350">
        <f>G37+G44+G45</f>
        <v>11220</v>
      </c>
      <c r="H46" s="351" t="e">
        <f t="shared" si="4"/>
        <v>#REF!</v>
      </c>
      <c r="I46" s="352" t="e">
        <f t="shared" si="5"/>
        <v>#REF!</v>
      </c>
      <c r="J46" s="188"/>
      <c r="K46" s="93"/>
      <c r="L46" s="55"/>
      <c r="M46" s="6"/>
      <c r="N46" s="116"/>
    </row>
    <row r="47" spans="1:14" s="8" customFormat="1" ht="16.5" hidden="1" x14ac:dyDescent="0.2">
      <c r="A47" s="934" t="s">
        <v>221</v>
      </c>
      <c r="B47" s="934"/>
      <c r="C47" s="934"/>
      <c r="D47" s="934"/>
      <c r="E47" s="934"/>
      <c r="F47" s="934"/>
      <c r="G47" s="934"/>
      <c r="H47" s="934"/>
      <c r="I47" s="934"/>
      <c r="J47" s="188"/>
      <c r="K47" s="93"/>
      <c r="L47" s="55"/>
      <c r="M47" s="6"/>
    </row>
    <row r="48" spans="1:14" s="8" customFormat="1" ht="21.75" customHeight="1" x14ac:dyDescent="0.2">
      <c r="A48" s="911" t="s">
        <v>405</v>
      </c>
      <c r="B48" s="912"/>
      <c r="C48" s="912"/>
      <c r="D48" s="912"/>
      <c r="E48" s="912"/>
      <c r="F48" s="912"/>
      <c r="G48" s="912"/>
      <c r="H48" s="912"/>
      <c r="I48" s="912"/>
      <c r="J48" s="188"/>
      <c r="K48" s="93"/>
      <c r="L48" s="21"/>
      <c r="M48" s="6"/>
    </row>
    <row r="49" spans="1:13" s="8" customFormat="1" ht="9.75" customHeight="1" x14ac:dyDescent="0.25">
      <c r="A49" s="624"/>
      <c r="B49" s="624"/>
      <c r="C49" s="624"/>
      <c r="D49" s="624"/>
      <c r="E49" s="624"/>
      <c r="F49" s="624"/>
      <c r="G49" s="624"/>
      <c r="H49" s="624"/>
      <c r="I49" s="624"/>
      <c r="J49" s="188"/>
      <c r="K49" s="93"/>
      <c r="L49" s="21"/>
      <c r="M49" s="6"/>
    </row>
    <row r="50" spans="1:13" s="8" customFormat="1" ht="20.25" customHeight="1" x14ac:dyDescent="0.2">
      <c r="A50" s="862" t="s">
        <v>294</v>
      </c>
      <c r="B50" s="862"/>
      <c r="C50" s="862"/>
      <c r="D50" s="862"/>
      <c r="E50" s="862"/>
      <c r="F50" s="862"/>
      <c r="G50" s="862"/>
      <c r="H50" s="862"/>
      <c r="I50" s="862"/>
      <c r="J50" s="188"/>
      <c r="K50" s="93"/>
      <c r="L50" s="21"/>
      <c r="M50" s="6"/>
    </row>
    <row r="51" spans="1:13" s="8" customFormat="1" ht="9.75" customHeight="1" thickBo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188"/>
      <c r="K51" s="93"/>
      <c r="L51" s="21"/>
      <c r="M51" s="6"/>
    </row>
    <row r="52" spans="1:13" s="8" customFormat="1" ht="33.75" customHeight="1" thickBot="1" x14ac:dyDescent="0.25">
      <c r="A52" s="935" t="s">
        <v>59</v>
      </c>
      <c r="B52" s="936"/>
      <c r="C52" s="937"/>
      <c r="D52" s="941" t="s">
        <v>62</v>
      </c>
      <c r="E52" s="907" t="s">
        <v>600</v>
      </c>
      <c r="F52" s="907" t="s">
        <v>292</v>
      </c>
      <c r="G52" s="907" t="s">
        <v>601</v>
      </c>
      <c r="H52" s="943" t="s">
        <v>599</v>
      </c>
      <c r="I52" s="944"/>
      <c r="J52" s="188"/>
      <c r="K52" s="93"/>
      <c r="L52" s="117"/>
      <c r="M52" s="6"/>
    </row>
    <row r="53" spans="1:13" s="8" customFormat="1" ht="17.25" thickBot="1" x14ac:dyDescent="0.25">
      <c r="A53" s="938"/>
      <c r="B53" s="939"/>
      <c r="C53" s="940"/>
      <c r="D53" s="942"/>
      <c r="E53" s="908"/>
      <c r="F53" s="908"/>
      <c r="G53" s="908"/>
      <c r="H53" s="609" t="s">
        <v>321</v>
      </c>
      <c r="I53" s="609" t="s">
        <v>27</v>
      </c>
      <c r="J53" s="188"/>
      <c r="K53" s="93"/>
      <c r="L53" s="117"/>
      <c r="M53" s="6"/>
    </row>
    <row r="54" spans="1:13" ht="26.25" customHeight="1" x14ac:dyDescent="0.2">
      <c r="A54" s="957" t="s">
        <v>290</v>
      </c>
      <c r="B54" s="958"/>
      <c r="C54" s="959"/>
      <c r="D54" s="617" t="s">
        <v>26</v>
      </c>
      <c r="E54" s="625">
        <f>E55+E56</f>
        <v>41687</v>
      </c>
      <c r="F54" s="617">
        <f>F55+F56</f>
        <v>41662</v>
      </c>
      <c r="G54" s="625">
        <f>G55+G56</f>
        <v>42460</v>
      </c>
      <c r="H54" s="620">
        <f>G54-E54</f>
        <v>773</v>
      </c>
      <c r="I54" s="331">
        <f>G54/E54*100</f>
        <v>101.85429510398924</v>
      </c>
      <c r="J54" s="353"/>
      <c r="L54" s="3"/>
      <c r="M54" s="30"/>
    </row>
    <row r="55" spans="1:13" ht="16.5" customHeight="1" x14ac:dyDescent="0.2">
      <c r="A55" s="946" t="s">
        <v>110</v>
      </c>
      <c r="B55" s="947"/>
      <c r="C55" s="948"/>
      <c r="D55" s="618" t="s">
        <v>26</v>
      </c>
      <c r="E55" s="626">
        <v>18538</v>
      </c>
      <c r="F55" s="618">
        <v>17183</v>
      </c>
      <c r="G55" s="619">
        <v>17695</v>
      </c>
      <c r="H55" s="620">
        <f>G55-E55</f>
        <v>-843</v>
      </c>
      <c r="I55" s="331">
        <f>G55/E55*100</f>
        <v>95.452583881756397</v>
      </c>
      <c r="J55" s="353"/>
      <c r="K55" s="945"/>
      <c r="L55" s="3"/>
    </row>
    <row r="56" spans="1:13" ht="16.5" customHeight="1" x14ac:dyDescent="0.2">
      <c r="A56" s="946" t="s">
        <v>111</v>
      </c>
      <c r="B56" s="947"/>
      <c r="C56" s="948"/>
      <c r="D56" s="618" t="s">
        <v>26</v>
      </c>
      <c r="E56" s="626">
        <v>23149</v>
      </c>
      <c r="F56" s="618">
        <v>24479</v>
      </c>
      <c r="G56" s="619">
        <v>24765</v>
      </c>
      <c r="H56" s="620">
        <f>G56-E56</f>
        <v>1616</v>
      </c>
      <c r="I56" s="331">
        <f>G56/E56*100</f>
        <v>106.98086310423776</v>
      </c>
      <c r="J56" s="353"/>
      <c r="K56" s="945"/>
      <c r="L56" s="3"/>
    </row>
    <row r="57" spans="1:13" ht="18" customHeight="1" x14ac:dyDescent="0.2">
      <c r="A57" s="949" t="s">
        <v>151</v>
      </c>
      <c r="B57" s="950"/>
      <c r="C57" s="951"/>
      <c r="D57" s="618"/>
      <c r="E57" s="619"/>
      <c r="F57" s="618"/>
      <c r="G57" s="619"/>
      <c r="H57" s="620"/>
      <c r="I57" s="331"/>
      <c r="J57" s="353"/>
      <c r="K57" s="945"/>
      <c r="L57" s="3"/>
    </row>
    <row r="58" spans="1:13" ht="19.5" customHeight="1" x14ac:dyDescent="0.2">
      <c r="A58" s="949" t="s">
        <v>415</v>
      </c>
      <c r="B58" s="950"/>
      <c r="C58" s="951"/>
      <c r="D58" s="618" t="s">
        <v>26</v>
      </c>
      <c r="E58" s="619">
        <f>E59+E60</f>
        <v>36269</v>
      </c>
      <c r="F58" s="618">
        <f>F59+F60</f>
        <v>36192</v>
      </c>
      <c r="G58" s="619">
        <f>G59+G60</f>
        <v>36866</v>
      </c>
      <c r="H58" s="620">
        <f t="shared" ref="H58:H60" si="6">G58-E58</f>
        <v>597</v>
      </c>
      <c r="I58" s="331">
        <f t="shared" ref="I58:I60" si="7">G58/E58*100</f>
        <v>101.64603380297224</v>
      </c>
      <c r="J58" s="627"/>
      <c r="K58" s="945"/>
      <c r="L58" s="3"/>
      <c r="M58" s="3"/>
    </row>
    <row r="59" spans="1:13" ht="16.5" customHeight="1" x14ac:dyDescent="0.2">
      <c r="A59" s="946" t="s">
        <v>110</v>
      </c>
      <c r="B59" s="947"/>
      <c r="C59" s="948"/>
      <c r="D59" s="618" t="s">
        <v>26</v>
      </c>
      <c r="E59" s="626">
        <v>17865</v>
      </c>
      <c r="F59" s="618">
        <v>16556</v>
      </c>
      <c r="G59" s="619">
        <v>16961</v>
      </c>
      <c r="H59" s="620">
        <f t="shared" si="6"/>
        <v>-904</v>
      </c>
      <c r="I59" s="331">
        <f t="shared" si="7"/>
        <v>94.939826476350405</v>
      </c>
      <c r="J59" s="353"/>
      <c r="K59" s="945"/>
      <c r="L59" s="3"/>
    </row>
    <row r="60" spans="1:13" ht="16.5" customHeight="1" x14ac:dyDescent="0.2">
      <c r="A60" s="946" t="s">
        <v>111</v>
      </c>
      <c r="B60" s="947"/>
      <c r="C60" s="948"/>
      <c r="D60" s="618" t="s">
        <v>26</v>
      </c>
      <c r="E60" s="626">
        <v>18404</v>
      </c>
      <c r="F60" s="618">
        <v>19636</v>
      </c>
      <c r="G60" s="619">
        <v>19905</v>
      </c>
      <c r="H60" s="620">
        <f t="shared" si="6"/>
        <v>1501</v>
      </c>
      <c r="I60" s="331">
        <f t="shared" si="7"/>
        <v>108.15583568789393</v>
      </c>
      <c r="J60" s="353"/>
      <c r="K60" s="945"/>
      <c r="L60" s="3"/>
      <c r="M60" s="3"/>
    </row>
    <row r="61" spans="1:13" ht="16.5" customHeight="1" x14ac:dyDescent="0.2">
      <c r="A61" s="949" t="s">
        <v>291</v>
      </c>
      <c r="B61" s="950"/>
      <c r="C61" s="951"/>
      <c r="D61" s="618" t="s">
        <v>26</v>
      </c>
      <c r="E61" s="619" t="s">
        <v>206</v>
      </c>
      <c r="F61" s="619">
        <f>SUM(F62:F63)</f>
        <v>1235</v>
      </c>
      <c r="G61" s="619">
        <f>SUM(G62:G63)</f>
        <v>1297</v>
      </c>
      <c r="H61" s="620"/>
      <c r="I61" s="331"/>
      <c r="J61" s="353"/>
      <c r="K61" s="945"/>
      <c r="L61" s="3"/>
      <c r="M61" s="30"/>
    </row>
    <row r="62" spans="1:13" ht="16.5" customHeight="1" x14ac:dyDescent="0.2">
      <c r="A62" s="946" t="s">
        <v>110</v>
      </c>
      <c r="B62" s="947"/>
      <c r="C62" s="948"/>
      <c r="D62" s="618" t="s">
        <v>26</v>
      </c>
      <c r="E62" s="619" t="s">
        <v>206</v>
      </c>
      <c r="F62" s="619">
        <v>363</v>
      </c>
      <c r="G62" s="619">
        <v>455</v>
      </c>
      <c r="H62" s="620"/>
      <c r="I62" s="331"/>
      <c r="J62" s="353"/>
      <c r="K62" s="945"/>
      <c r="L62" s="3"/>
    </row>
    <row r="63" spans="1:13" ht="16.5" customHeight="1" x14ac:dyDescent="0.2">
      <c r="A63" s="946" t="s">
        <v>111</v>
      </c>
      <c r="B63" s="947"/>
      <c r="C63" s="948"/>
      <c r="D63" s="618" t="s">
        <v>26</v>
      </c>
      <c r="E63" s="619" t="s">
        <v>206</v>
      </c>
      <c r="F63" s="619">
        <v>872</v>
      </c>
      <c r="G63" s="619">
        <v>842</v>
      </c>
      <c r="H63" s="620"/>
      <c r="I63" s="331"/>
      <c r="J63" s="353"/>
      <c r="K63" s="945"/>
      <c r="L63" s="3"/>
    </row>
    <row r="64" spans="1:13" ht="48.75" customHeight="1" x14ac:dyDescent="0.2">
      <c r="A64" s="949" t="s">
        <v>416</v>
      </c>
      <c r="B64" s="950"/>
      <c r="C64" s="951"/>
      <c r="D64" s="618" t="s">
        <v>26</v>
      </c>
      <c r="E64" s="619" t="s">
        <v>206</v>
      </c>
      <c r="F64" s="619">
        <v>3100</v>
      </c>
      <c r="G64" s="619">
        <v>3161</v>
      </c>
      <c r="H64" s="620"/>
      <c r="I64" s="331"/>
      <c r="J64" s="353"/>
      <c r="K64" s="945"/>
      <c r="L64" s="3"/>
    </row>
    <row r="65" spans="1:21" ht="16.5" customHeight="1" thickBot="1" x14ac:dyDescent="0.25">
      <c r="A65" s="949" t="s">
        <v>414</v>
      </c>
      <c r="B65" s="950"/>
      <c r="C65" s="951"/>
      <c r="D65" s="618" t="s">
        <v>26</v>
      </c>
      <c r="E65" s="619" t="s">
        <v>206</v>
      </c>
      <c r="F65" s="619">
        <v>1135</v>
      </c>
      <c r="G65" s="619">
        <v>1136</v>
      </c>
      <c r="H65" s="621"/>
      <c r="I65" s="340"/>
      <c r="J65" s="353"/>
      <c r="K65" s="945"/>
      <c r="L65" s="3"/>
    </row>
    <row r="66" spans="1:21" ht="33.75" hidden="1" customHeight="1" thickBot="1" x14ac:dyDescent="0.25">
      <c r="A66" s="952" t="s">
        <v>161</v>
      </c>
      <c r="B66" s="953"/>
      <c r="C66" s="954"/>
      <c r="D66" s="575" t="s">
        <v>26</v>
      </c>
      <c r="E66" s="574"/>
      <c r="F66" s="574"/>
      <c r="G66" s="574"/>
      <c r="H66" s="573"/>
      <c r="I66" s="576"/>
      <c r="J66" s="184"/>
      <c r="K66" s="945"/>
      <c r="L66" s="3"/>
    </row>
    <row r="67" spans="1:21" s="56" customFormat="1" ht="36.75" customHeight="1" x14ac:dyDescent="0.2">
      <c r="A67" s="955" t="s">
        <v>629</v>
      </c>
      <c r="B67" s="955"/>
      <c r="C67" s="955"/>
      <c r="D67" s="955"/>
      <c r="E67" s="955"/>
      <c r="F67" s="955"/>
      <c r="G67" s="955"/>
      <c r="H67" s="955"/>
      <c r="I67" s="955"/>
      <c r="J67" s="77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s="56" customFormat="1" ht="15.75" x14ac:dyDescent="0.2">
      <c r="A68" s="956"/>
      <c r="B68" s="956"/>
      <c r="C68" s="956"/>
      <c r="D68" s="956"/>
      <c r="E68" s="956"/>
      <c r="F68" s="956"/>
      <c r="G68" s="956"/>
      <c r="H68" s="956"/>
      <c r="I68" s="956"/>
      <c r="J68" s="3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74" spans="1:21" s="56" customFormat="1" x14ac:dyDescent="0.2">
      <c r="A74" s="64"/>
      <c r="B74" s="8"/>
      <c r="C74" s="8"/>
      <c r="D74" s="8"/>
      <c r="E74" s="8"/>
      <c r="F74" s="8"/>
      <c r="G74" s="8"/>
      <c r="H74" s="8"/>
      <c r="I74" s="8"/>
      <c r="J74" s="8"/>
      <c r="L74" s="64"/>
      <c r="M74" s="64"/>
      <c r="N74" s="64"/>
      <c r="O74" s="64"/>
      <c r="P74" s="64"/>
      <c r="Q74" s="64"/>
      <c r="R74" s="64"/>
      <c r="S74" s="64"/>
      <c r="T74" s="64"/>
      <c r="U74" s="64"/>
    </row>
  </sheetData>
  <mergeCells count="77">
    <mergeCell ref="A67:I67"/>
    <mergeCell ref="A68:I68"/>
    <mergeCell ref="A64:C64"/>
    <mergeCell ref="A65:C65"/>
    <mergeCell ref="A54:C54"/>
    <mergeCell ref="A55:C55"/>
    <mergeCell ref="K55:K66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50:I50"/>
    <mergeCell ref="A52:C53"/>
    <mergeCell ref="D52:D53"/>
    <mergeCell ref="E52:E53"/>
    <mergeCell ref="F52:F53"/>
    <mergeCell ref="G52:G53"/>
    <mergeCell ref="H52:I52"/>
    <mergeCell ref="A48:I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I47"/>
    <mergeCell ref="A33:I33"/>
    <mergeCell ref="A35:C36"/>
    <mergeCell ref="D35:D36"/>
    <mergeCell ref="E35:E36"/>
    <mergeCell ref="F35:F36"/>
    <mergeCell ref="G35:G36"/>
    <mergeCell ref="H35:I35"/>
    <mergeCell ref="A31:I31"/>
    <mergeCell ref="B17:C17"/>
    <mergeCell ref="B18:C18"/>
    <mergeCell ref="B19:C19"/>
    <mergeCell ref="B20:C20"/>
    <mergeCell ref="B21:C21"/>
    <mergeCell ref="B22:C22"/>
    <mergeCell ref="B23:C23"/>
    <mergeCell ref="B24:C24"/>
    <mergeCell ref="A28:I28"/>
    <mergeCell ref="A29:I29"/>
    <mergeCell ref="A30:I30"/>
    <mergeCell ref="B25:C25"/>
    <mergeCell ref="B26:C26"/>
    <mergeCell ref="B27:C27"/>
    <mergeCell ref="B16:C16"/>
    <mergeCell ref="B6:C6"/>
    <mergeCell ref="B8:C8"/>
    <mergeCell ref="B9:C9"/>
    <mergeCell ref="B11:C11"/>
    <mergeCell ref="B12:C12"/>
    <mergeCell ref="B13:C13"/>
    <mergeCell ref="B14:C14"/>
    <mergeCell ref="B15:C15"/>
    <mergeCell ref="B7:C7"/>
    <mergeCell ref="B10:C10"/>
    <mergeCell ref="A1:J1"/>
    <mergeCell ref="D2:I2"/>
    <mergeCell ref="A3:A5"/>
    <mergeCell ref="B3:C5"/>
    <mergeCell ref="D3:D5"/>
    <mergeCell ref="E3:E5"/>
    <mergeCell ref="F3:F5"/>
    <mergeCell ref="G3:G5"/>
    <mergeCell ref="H3:I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zoomScale="80" zoomScaleNormal="80" zoomScaleSheetLayoutView="68" workbookViewId="0">
      <selection activeCell="F9" sqref="F9"/>
    </sheetView>
  </sheetViews>
  <sheetFormatPr defaultColWidth="9.140625" defaultRowHeight="12.75" x14ac:dyDescent="0.2"/>
  <cols>
    <col min="1" max="1" width="47.85546875" style="64" customWidth="1"/>
    <col min="2" max="2" width="16.140625" style="64" customWidth="1"/>
    <col min="3" max="3" width="17.140625" style="64" customWidth="1"/>
    <col min="4" max="4" width="17.28515625" style="64" customWidth="1"/>
    <col min="5" max="5" width="18.140625" style="64" customWidth="1"/>
    <col min="6" max="6" width="26.85546875" style="64" customWidth="1"/>
    <col min="7" max="7" width="26.28515625" style="64" customWidth="1"/>
    <col min="8" max="8" width="19.7109375" style="64" customWidth="1"/>
    <col min="9" max="16384" width="9.140625" style="64"/>
  </cols>
  <sheetData>
    <row r="1" spans="1:13" ht="24.75" customHeight="1" x14ac:dyDescent="0.3">
      <c r="A1" s="962" t="s">
        <v>37</v>
      </c>
      <c r="B1" s="962"/>
      <c r="C1" s="962"/>
      <c r="D1" s="962"/>
      <c r="E1" s="962"/>
      <c r="F1" s="962"/>
      <c r="G1" s="962"/>
      <c r="H1" s="962"/>
    </row>
    <row r="2" spans="1:13" ht="15.75" customHeight="1" thickBot="1" x14ac:dyDescent="0.25">
      <c r="A2" s="97"/>
      <c r="B2" s="97"/>
      <c r="C2" s="97"/>
      <c r="D2" s="97"/>
      <c r="E2" s="97"/>
      <c r="F2" s="97"/>
      <c r="H2" s="7"/>
    </row>
    <row r="3" spans="1:13" ht="60.75" customHeight="1" thickBot="1" x14ac:dyDescent="0.25">
      <c r="A3" s="856" t="s">
        <v>59</v>
      </c>
      <c r="B3" s="837" t="s">
        <v>188</v>
      </c>
      <c r="C3" s="963" t="s">
        <v>57</v>
      </c>
      <c r="D3" s="964"/>
      <c r="E3" s="964"/>
      <c r="F3" s="965"/>
      <c r="G3" s="191" t="s">
        <v>322</v>
      </c>
      <c r="H3" s="298" t="s">
        <v>54</v>
      </c>
      <c r="M3" s="22"/>
    </row>
    <row r="4" spans="1:13" ht="59.25" customHeight="1" thickBot="1" x14ac:dyDescent="0.25">
      <c r="A4" s="838"/>
      <c r="B4" s="838"/>
      <c r="C4" s="355" t="s">
        <v>578</v>
      </c>
      <c r="D4" s="298" t="s">
        <v>287</v>
      </c>
      <c r="E4" s="355" t="s">
        <v>579</v>
      </c>
      <c r="F4" s="298" t="s">
        <v>602</v>
      </c>
      <c r="G4" s="191" t="s">
        <v>420</v>
      </c>
      <c r="H4" s="191" t="s">
        <v>579</v>
      </c>
      <c r="M4" s="354"/>
    </row>
    <row r="5" spans="1:13" ht="36.75" customHeight="1" x14ac:dyDescent="0.2">
      <c r="A5" s="362" t="s">
        <v>102</v>
      </c>
      <c r="B5" s="363" t="s">
        <v>26</v>
      </c>
      <c r="C5" s="356">
        <v>1620</v>
      </c>
      <c r="D5" s="579">
        <v>1695</v>
      </c>
      <c r="E5" s="593">
        <v>1269</v>
      </c>
      <c r="F5" s="593">
        <f>E5-C5</f>
        <v>-351</v>
      </c>
      <c r="G5" s="593">
        <v>754</v>
      </c>
      <c r="H5" s="593">
        <v>15600</v>
      </c>
      <c r="M5" s="354"/>
    </row>
    <row r="6" spans="1:13" ht="20.25" customHeight="1" thickBot="1" x14ac:dyDescent="0.25">
      <c r="A6" s="364" t="s">
        <v>29</v>
      </c>
      <c r="B6" s="365" t="s">
        <v>26</v>
      </c>
      <c r="C6" s="357">
        <v>981</v>
      </c>
      <c r="D6" s="580">
        <v>976</v>
      </c>
      <c r="E6" s="594">
        <v>814</v>
      </c>
      <c r="F6" s="594">
        <f t="shared" ref="F6:F7" si="0">E6-C6</f>
        <v>-167</v>
      </c>
      <c r="G6" s="411">
        <v>285</v>
      </c>
      <c r="H6" s="594">
        <v>12800</v>
      </c>
      <c r="M6" s="354"/>
    </row>
    <row r="7" spans="1:13" ht="35.25" customHeight="1" thickBot="1" x14ac:dyDescent="0.25">
      <c r="A7" s="366" t="s">
        <v>36</v>
      </c>
      <c r="B7" s="367" t="s">
        <v>27</v>
      </c>
      <c r="C7" s="359">
        <v>0.8</v>
      </c>
      <c r="D7" s="321">
        <v>0.8</v>
      </c>
      <c r="E7" s="358">
        <v>0.7</v>
      </c>
      <c r="F7" s="585">
        <f t="shared" si="0"/>
        <v>-0.10000000000000009</v>
      </c>
      <c r="G7" s="358">
        <v>0.9</v>
      </c>
      <c r="H7" s="332">
        <v>0.9</v>
      </c>
      <c r="M7" s="354"/>
    </row>
    <row r="8" spans="1:13" ht="54.75" customHeight="1" thickBot="1" x14ac:dyDescent="0.25">
      <c r="A8" s="368" t="s">
        <v>226</v>
      </c>
      <c r="B8" s="367" t="s">
        <v>208</v>
      </c>
      <c r="C8" s="360">
        <v>2044</v>
      </c>
      <c r="D8" s="322">
        <v>2236</v>
      </c>
      <c r="E8" s="361">
        <v>2231</v>
      </c>
      <c r="F8" s="593">
        <f>E8-C8</f>
        <v>187</v>
      </c>
      <c r="G8" s="195">
        <v>433</v>
      </c>
      <c r="H8" s="323">
        <v>65000</v>
      </c>
      <c r="M8" s="354"/>
    </row>
    <row r="9" spans="1:13" ht="43.5" customHeight="1" thickBot="1" x14ac:dyDescent="0.25">
      <c r="A9" s="369" t="s">
        <v>44</v>
      </c>
      <c r="B9" s="367" t="s">
        <v>26</v>
      </c>
      <c r="C9" s="359">
        <v>0.8</v>
      </c>
      <c r="D9" s="321">
        <v>0.7</v>
      </c>
      <c r="E9" s="358">
        <v>0.6</v>
      </c>
      <c r="F9" s="377">
        <f>E9-C9</f>
        <v>-0.20000000000000007</v>
      </c>
      <c r="G9" s="358">
        <v>0.8</v>
      </c>
      <c r="H9" s="586">
        <v>0.24100000000000002</v>
      </c>
    </row>
    <row r="10" spans="1:13" ht="33" hidden="1" x14ac:dyDescent="0.2">
      <c r="A10" s="82" t="s">
        <v>105</v>
      </c>
      <c r="B10" s="83"/>
      <c r="C10" s="628"/>
      <c r="D10" s="629"/>
      <c r="E10" s="629"/>
      <c r="F10" s="84"/>
      <c r="G10" s="85"/>
      <c r="H10" s="98"/>
    </row>
    <row r="11" spans="1:13" ht="16.5" hidden="1" customHeight="1" x14ac:dyDescent="0.2">
      <c r="A11" s="86" t="s">
        <v>106</v>
      </c>
      <c r="B11" s="87" t="s">
        <v>27</v>
      </c>
      <c r="C11" s="88">
        <v>21.5</v>
      </c>
      <c r="D11" s="630"/>
      <c r="E11" s="630">
        <v>29.4</v>
      </c>
      <c r="F11" s="88">
        <f>E11-C11</f>
        <v>7.8999999999999986</v>
      </c>
      <c r="G11" s="89"/>
      <c r="H11" s="99"/>
    </row>
    <row r="12" spans="1:13" ht="16.5" hidden="1" customHeight="1" x14ac:dyDescent="0.2">
      <c r="A12" s="86" t="s">
        <v>107</v>
      </c>
      <c r="B12" s="87" t="s">
        <v>27</v>
      </c>
      <c r="C12" s="88">
        <v>69.2</v>
      </c>
      <c r="D12" s="630"/>
      <c r="E12" s="630">
        <v>64.7</v>
      </c>
      <c r="F12" s="88">
        <f>E12-C12</f>
        <v>-4.5</v>
      </c>
      <c r="G12" s="89"/>
      <c r="H12" s="99"/>
    </row>
    <row r="13" spans="1:13" ht="17.25" hidden="1" customHeight="1" thickBot="1" x14ac:dyDescent="0.25">
      <c r="A13" s="90" t="s">
        <v>108</v>
      </c>
      <c r="B13" s="91" t="s">
        <v>27</v>
      </c>
      <c r="C13" s="81">
        <v>9.3000000000000007</v>
      </c>
      <c r="D13" s="631"/>
      <c r="E13" s="631">
        <v>5.9</v>
      </c>
      <c r="F13" s="81">
        <f>E13-C13</f>
        <v>-3.4000000000000004</v>
      </c>
      <c r="G13" s="92"/>
      <c r="H13" s="100"/>
    </row>
    <row r="14" spans="1:13" ht="17.25" customHeight="1" x14ac:dyDescent="0.2">
      <c r="A14" s="25" t="s">
        <v>233</v>
      </c>
      <c r="B14" s="48"/>
      <c r="C14" s="1"/>
      <c r="D14" s="1"/>
      <c r="E14" s="1"/>
      <c r="F14" s="1"/>
      <c r="G14" s="63"/>
      <c r="H14" s="63"/>
    </row>
    <row r="15" spans="1:13" ht="15.75" x14ac:dyDescent="0.2">
      <c r="A15" s="832"/>
      <c r="B15" s="832"/>
      <c r="C15" s="832"/>
      <c r="D15" s="832"/>
      <c r="E15" s="832"/>
      <c r="F15" s="832"/>
      <c r="G15" s="832"/>
      <c r="H15" s="832"/>
    </row>
    <row r="16" spans="1:13" s="3" customFormat="1" ht="40.5" customHeight="1" x14ac:dyDescent="0.2">
      <c r="A16" s="71"/>
      <c r="B16" s="70"/>
      <c r="C16" s="70"/>
      <c r="D16" s="70"/>
      <c r="E16" s="70"/>
      <c r="F16" s="70"/>
      <c r="G16" s="70"/>
      <c r="H16" s="70"/>
      <c r="I16" s="70"/>
    </row>
    <row r="17" spans="1:18" s="3" customFormat="1" ht="19.5" customHeight="1" x14ac:dyDescent="0.25">
      <c r="A17" s="4"/>
      <c r="B17" s="72"/>
      <c r="C17" s="45"/>
      <c r="D17" s="45"/>
      <c r="E17" s="75"/>
      <c r="I17" s="960"/>
      <c r="J17" s="960"/>
      <c r="K17" s="960"/>
      <c r="L17" s="960"/>
      <c r="M17" s="960"/>
      <c r="N17" s="960"/>
    </row>
    <row r="18" spans="1:18" s="3" customFormat="1" ht="19.5" customHeight="1" x14ac:dyDescent="0.25">
      <c r="A18" s="4"/>
      <c r="B18" s="72"/>
      <c r="C18" s="45"/>
      <c r="D18" s="45"/>
      <c r="E18" s="75"/>
      <c r="I18" s="960"/>
      <c r="J18" s="960"/>
      <c r="K18" s="960"/>
      <c r="L18" s="960"/>
      <c r="M18" s="960"/>
      <c r="N18" s="960"/>
    </row>
    <row r="19" spans="1:18" s="3" customFormat="1" ht="21.75" customHeight="1" x14ac:dyDescent="0.25">
      <c r="A19" s="4"/>
      <c r="B19" s="72"/>
      <c r="C19" s="45"/>
      <c r="D19" s="45"/>
      <c r="E19" s="75"/>
      <c r="I19" s="960"/>
      <c r="J19" s="960"/>
      <c r="K19" s="960"/>
      <c r="L19" s="960"/>
      <c r="M19" s="960"/>
      <c r="N19" s="960"/>
    </row>
    <row r="20" spans="1:18" s="3" customFormat="1" ht="19.5" customHeight="1" x14ac:dyDescent="0.25">
      <c r="A20" s="4"/>
      <c r="B20" s="72"/>
      <c r="C20" s="45"/>
      <c r="D20" s="45"/>
      <c r="E20" s="75"/>
      <c r="I20" s="960"/>
      <c r="J20" s="960"/>
      <c r="K20" s="960"/>
      <c r="L20" s="960"/>
      <c r="M20" s="960"/>
      <c r="N20" s="960"/>
    </row>
    <row r="21" spans="1:18" s="3" customFormat="1" ht="19.5" customHeight="1" x14ac:dyDescent="0.25">
      <c r="A21" s="4"/>
      <c r="B21" s="72"/>
      <c r="C21" s="45"/>
      <c r="D21" s="45"/>
      <c r="E21" s="75"/>
      <c r="I21" s="960"/>
      <c r="J21" s="960"/>
      <c r="K21" s="960"/>
      <c r="L21" s="960"/>
      <c r="M21" s="960"/>
      <c r="N21" s="960"/>
    </row>
    <row r="22" spans="1:18" s="3" customFormat="1" ht="19.5" customHeight="1" x14ac:dyDescent="0.25">
      <c r="A22" s="4"/>
      <c r="B22" s="72"/>
      <c r="C22" s="45"/>
      <c r="D22" s="45"/>
      <c r="E22" s="75"/>
      <c r="I22" s="960"/>
      <c r="J22" s="960"/>
      <c r="K22" s="960"/>
      <c r="L22" s="960"/>
      <c r="M22" s="960"/>
      <c r="N22" s="960"/>
    </row>
    <row r="23" spans="1:18" s="3" customFormat="1" ht="19.5" customHeight="1" x14ac:dyDescent="0.25">
      <c r="A23" s="4"/>
      <c r="B23" s="72"/>
      <c r="C23" s="45"/>
      <c r="D23" s="45"/>
      <c r="E23" s="75"/>
      <c r="I23" s="960"/>
      <c r="J23" s="960"/>
      <c r="K23" s="960"/>
      <c r="L23" s="960"/>
      <c r="M23" s="960"/>
      <c r="N23" s="960"/>
      <c r="P23" s="18"/>
      <c r="Q23" s="32"/>
      <c r="R23" s="32"/>
    </row>
    <row r="24" spans="1:18" s="3" customFormat="1" ht="17.25" customHeight="1" x14ac:dyDescent="0.25">
      <c r="A24" s="4"/>
      <c r="B24" s="72"/>
      <c r="C24" s="45"/>
      <c r="D24" s="45"/>
      <c r="E24" s="75"/>
      <c r="I24" s="960"/>
      <c r="J24" s="960"/>
      <c r="K24" s="960"/>
      <c r="L24" s="960"/>
      <c r="M24" s="960"/>
      <c r="N24" s="960"/>
      <c r="P24" s="18"/>
      <c r="Q24" s="32"/>
      <c r="R24" s="32"/>
    </row>
    <row r="25" spans="1:18" ht="15.75" x14ac:dyDescent="0.25">
      <c r="I25" s="960"/>
      <c r="J25" s="960"/>
      <c r="K25" s="960"/>
      <c r="L25" s="960"/>
      <c r="M25" s="960"/>
      <c r="N25" s="960"/>
      <c r="O25" s="3"/>
      <c r="P25" s="18"/>
      <c r="Q25" s="32"/>
      <c r="R25" s="32"/>
    </row>
    <row r="26" spans="1:18" ht="15.75" x14ac:dyDescent="0.25">
      <c r="I26" s="960"/>
      <c r="J26" s="960"/>
      <c r="K26" s="960"/>
      <c r="L26" s="960"/>
      <c r="M26" s="960"/>
      <c r="N26" s="960"/>
      <c r="O26" s="3"/>
      <c r="P26" s="18"/>
      <c r="Q26" s="32"/>
      <c r="R26" s="32"/>
    </row>
    <row r="27" spans="1:18" ht="15.75" x14ac:dyDescent="0.25">
      <c r="I27" s="960"/>
      <c r="J27" s="960"/>
      <c r="K27" s="960"/>
      <c r="L27" s="960"/>
      <c r="M27" s="960"/>
      <c r="N27" s="960"/>
      <c r="O27" s="3"/>
      <c r="P27" s="18"/>
      <c r="Q27" s="32"/>
      <c r="R27" s="32"/>
    </row>
    <row r="28" spans="1:18" x14ac:dyDescent="0.2">
      <c r="I28" s="370"/>
      <c r="J28" s="370"/>
      <c r="K28" s="370"/>
      <c r="L28" s="370"/>
      <c r="M28" s="370"/>
      <c r="N28" s="370"/>
      <c r="O28" s="3"/>
      <c r="P28" s="3"/>
      <c r="Q28" s="3"/>
      <c r="R28" s="3"/>
    </row>
    <row r="29" spans="1:18" x14ac:dyDescent="0.2">
      <c r="I29" s="370"/>
      <c r="J29" s="370"/>
      <c r="K29" s="370"/>
      <c r="L29" s="370"/>
      <c r="M29" s="370"/>
      <c r="N29" s="370"/>
      <c r="O29" s="3"/>
      <c r="P29" s="3"/>
      <c r="Q29" s="3"/>
      <c r="R29" s="3"/>
    </row>
    <row r="30" spans="1:18" ht="25.5" customHeight="1" x14ac:dyDescent="0.2">
      <c r="I30" s="370"/>
      <c r="J30" s="370"/>
      <c r="K30" s="370"/>
      <c r="L30" s="370"/>
      <c r="M30" s="370"/>
      <c r="N30" s="370"/>
      <c r="O30" s="3"/>
      <c r="P30" s="3"/>
      <c r="Q30" s="3"/>
      <c r="R30" s="3"/>
    </row>
    <row r="31" spans="1:18" x14ac:dyDescent="0.2">
      <c r="I31" s="370"/>
      <c r="J31" s="370"/>
      <c r="K31" s="370"/>
      <c r="L31" s="370"/>
      <c r="M31" s="370"/>
      <c r="N31" s="370"/>
      <c r="O31" s="3"/>
      <c r="P31" s="3"/>
      <c r="Q31" s="3"/>
      <c r="R31" s="3"/>
    </row>
    <row r="32" spans="1:18" x14ac:dyDescent="0.2">
      <c r="I32" s="370"/>
      <c r="J32" s="370"/>
      <c r="K32" s="370"/>
      <c r="L32" s="370"/>
      <c r="M32" s="370"/>
      <c r="N32" s="370"/>
      <c r="O32" s="3"/>
      <c r="P32" s="3"/>
      <c r="Q32" s="3"/>
      <c r="R32" s="3"/>
    </row>
    <row r="33" spans="9:18" x14ac:dyDescent="0.2">
      <c r="I33" s="960"/>
      <c r="J33" s="960"/>
      <c r="K33" s="960"/>
      <c r="L33" s="960"/>
      <c r="M33" s="960"/>
      <c r="N33" s="960"/>
      <c r="O33" s="3"/>
      <c r="P33" s="3"/>
      <c r="Q33" s="3"/>
      <c r="R33" s="3"/>
    </row>
    <row r="34" spans="9:18" x14ac:dyDescent="0.2">
      <c r="I34" s="960"/>
      <c r="J34" s="960"/>
      <c r="K34" s="960"/>
      <c r="L34" s="960"/>
      <c r="M34" s="960"/>
      <c r="N34" s="960"/>
      <c r="O34" s="3"/>
      <c r="P34" s="3"/>
      <c r="Q34" s="3"/>
      <c r="R34" s="3"/>
    </row>
    <row r="35" spans="9:18" x14ac:dyDescent="0.2">
      <c r="I35" s="960"/>
      <c r="J35" s="960"/>
      <c r="K35" s="960"/>
      <c r="L35" s="960"/>
      <c r="M35" s="960"/>
      <c r="N35" s="960"/>
      <c r="O35" s="3"/>
      <c r="P35" s="3"/>
      <c r="Q35" s="3"/>
      <c r="R35" s="3"/>
    </row>
    <row r="36" spans="9:18" x14ac:dyDescent="0.2">
      <c r="I36" s="960"/>
      <c r="J36" s="960"/>
      <c r="K36" s="960"/>
      <c r="L36" s="960"/>
      <c r="M36" s="960"/>
      <c r="N36" s="960"/>
      <c r="O36" s="3"/>
      <c r="P36" s="3"/>
      <c r="Q36" s="3"/>
      <c r="R36" s="3"/>
    </row>
    <row r="37" spans="9:18" x14ac:dyDescent="0.2">
      <c r="I37" s="960"/>
      <c r="J37" s="960"/>
      <c r="K37" s="960"/>
      <c r="L37" s="960"/>
      <c r="M37" s="960"/>
      <c r="N37" s="960"/>
      <c r="O37" s="3"/>
      <c r="P37" s="3"/>
      <c r="Q37" s="3"/>
      <c r="R37" s="3"/>
    </row>
    <row r="38" spans="9:18" x14ac:dyDescent="0.2">
      <c r="I38" s="960"/>
      <c r="J38" s="960"/>
      <c r="K38" s="960"/>
      <c r="L38" s="960"/>
      <c r="M38" s="960"/>
      <c r="N38" s="960"/>
      <c r="O38" s="3"/>
      <c r="P38" s="3"/>
      <c r="Q38" s="3"/>
      <c r="R38" s="3"/>
    </row>
    <row r="39" spans="9:18" x14ac:dyDescent="0.2">
      <c r="I39" s="960"/>
      <c r="J39" s="960"/>
      <c r="K39" s="960"/>
      <c r="L39" s="960"/>
      <c r="M39" s="960"/>
      <c r="N39" s="960"/>
      <c r="O39" s="3"/>
      <c r="P39" s="3"/>
      <c r="Q39" s="3"/>
      <c r="R39" s="3"/>
    </row>
    <row r="40" spans="9:18" x14ac:dyDescent="0.2">
      <c r="I40" s="960"/>
      <c r="J40" s="960"/>
      <c r="K40" s="960"/>
      <c r="L40" s="960"/>
      <c r="M40" s="960"/>
      <c r="N40" s="960"/>
      <c r="O40" s="3"/>
      <c r="P40" s="3"/>
      <c r="Q40" s="3"/>
      <c r="R40" s="3"/>
    </row>
    <row r="41" spans="9:18" x14ac:dyDescent="0.2">
      <c r="I41" s="960"/>
      <c r="J41" s="960"/>
      <c r="K41" s="960"/>
      <c r="L41" s="960"/>
      <c r="M41" s="960"/>
      <c r="N41" s="960"/>
      <c r="O41" s="3"/>
      <c r="P41" s="3"/>
      <c r="Q41" s="3"/>
      <c r="R41" s="3"/>
    </row>
    <row r="42" spans="9:18" x14ac:dyDescent="0.2">
      <c r="I42" s="960"/>
      <c r="J42" s="960"/>
      <c r="K42" s="960"/>
      <c r="L42" s="960"/>
      <c r="M42" s="960"/>
      <c r="N42" s="960"/>
      <c r="O42" s="3"/>
      <c r="P42" s="3"/>
      <c r="Q42" s="3"/>
      <c r="R42" s="3"/>
    </row>
    <row r="43" spans="9:18" x14ac:dyDescent="0.2">
      <c r="I43" s="960"/>
      <c r="J43" s="960"/>
      <c r="K43" s="960"/>
      <c r="L43" s="960"/>
      <c r="M43" s="960"/>
      <c r="N43" s="960"/>
      <c r="O43" s="3"/>
      <c r="P43" s="3"/>
      <c r="Q43" s="3"/>
      <c r="R43" s="3"/>
    </row>
    <row r="44" spans="9:18" x14ac:dyDescent="0.2">
      <c r="I44" s="961"/>
      <c r="J44" s="961"/>
      <c r="K44" s="961"/>
      <c r="L44" s="961"/>
      <c r="M44" s="961"/>
      <c r="N44" s="961"/>
      <c r="O44" s="3"/>
      <c r="P44" s="3"/>
      <c r="Q44" s="3"/>
      <c r="R44" s="3"/>
    </row>
    <row r="45" spans="9:18" x14ac:dyDescent="0.2">
      <c r="I45" s="961"/>
      <c r="J45" s="961"/>
      <c r="K45" s="961"/>
      <c r="L45" s="961"/>
      <c r="M45" s="961"/>
      <c r="N45" s="961"/>
      <c r="O45" s="3"/>
      <c r="P45" s="3"/>
      <c r="Q45" s="3"/>
      <c r="R45" s="3"/>
    </row>
    <row r="46" spans="9:18" x14ac:dyDescent="0.2">
      <c r="I46" s="961"/>
      <c r="J46" s="961"/>
      <c r="K46" s="961"/>
      <c r="L46" s="961"/>
      <c r="M46" s="961"/>
      <c r="N46" s="961"/>
      <c r="O46" s="3"/>
      <c r="P46" s="3"/>
      <c r="Q46" s="3"/>
      <c r="R46" s="3"/>
    </row>
    <row r="47" spans="9:18" x14ac:dyDescent="0.2">
      <c r="I47" s="961"/>
      <c r="J47" s="961"/>
      <c r="K47" s="961"/>
      <c r="L47" s="961"/>
      <c r="M47" s="961"/>
      <c r="N47" s="961"/>
      <c r="O47" s="3"/>
      <c r="P47" s="3"/>
      <c r="Q47" s="3"/>
      <c r="R47" s="3"/>
    </row>
    <row r="48" spans="9:18" x14ac:dyDescent="0.2">
      <c r="I48" s="961"/>
      <c r="J48" s="961"/>
      <c r="K48" s="961"/>
      <c r="L48" s="961"/>
      <c r="M48" s="961"/>
      <c r="N48" s="961"/>
      <c r="O48" s="3"/>
      <c r="P48" s="3"/>
      <c r="Q48" s="3"/>
      <c r="R48" s="3"/>
    </row>
    <row r="49" spans="9:18" x14ac:dyDescent="0.2">
      <c r="I49" s="961"/>
      <c r="J49" s="961"/>
      <c r="K49" s="961"/>
      <c r="L49" s="961"/>
      <c r="M49" s="961"/>
      <c r="N49" s="961"/>
      <c r="O49" s="3"/>
      <c r="P49" s="3"/>
      <c r="Q49" s="3"/>
      <c r="R49" s="3"/>
    </row>
    <row r="50" spans="9:18" x14ac:dyDescent="0.2">
      <c r="I50" s="961"/>
      <c r="J50" s="961"/>
      <c r="K50" s="961"/>
      <c r="L50" s="961"/>
      <c r="M50" s="961"/>
      <c r="N50" s="961"/>
      <c r="O50" s="3"/>
      <c r="P50" s="3"/>
      <c r="Q50" s="3"/>
      <c r="R50" s="3"/>
    </row>
  </sheetData>
  <mergeCells count="8">
    <mergeCell ref="I33:N43"/>
    <mergeCell ref="I44:N50"/>
    <mergeCell ref="A1:H1"/>
    <mergeCell ref="A3:A4"/>
    <mergeCell ref="B3:B4"/>
    <mergeCell ref="C3:F3"/>
    <mergeCell ref="I17:N27"/>
    <mergeCell ref="A15:H15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4"/>
  <sheetViews>
    <sheetView zoomScale="86" zoomScaleNormal="86" zoomScalePageLayoutView="80" workbookViewId="0">
      <selection activeCell="J99" sqref="J99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67" t="s">
        <v>260</v>
      </c>
      <c r="B1" s="967"/>
      <c r="C1" s="967"/>
      <c r="D1" s="967"/>
      <c r="E1" s="967"/>
      <c r="F1" s="967"/>
      <c r="G1" s="967"/>
      <c r="H1" s="967"/>
      <c r="I1" s="967"/>
      <c r="J1" s="967"/>
      <c r="K1" s="34"/>
      <c r="L1" s="17"/>
      <c r="M1" s="17"/>
    </row>
    <row r="2" spans="1:13" ht="22.5" customHeight="1" thickBot="1" x14ac:dyDescent="0.3">
      <c r="A2" s="978"/>
      <c r="B2" s="970" t="s">
        <v>158</v>
      </c>
      <c r="C2" s="971"/>
      <c r="D2" s="972"/>
      <c r="E2" s="970" t="s">
        <v>54</v>
      </c>
      <c r="F2" s="971"/>
      <c r="G2" s="972"/>
      <c r="H2" s="981" t="s">
        <v>23</v>
      </c>
      <c r="I2" s="971"/>
      <c r="J2" s="972"/>
      <c r="K2" s="15"/>
      <c r="L2" s="17"/>
      <c r="M2" s="17"/>
    </row>
    <row r="3" spans="1:13" ht="14.25" x14ac:dyDescent="0.2">
      <c r="A3" s="979"/>
      <c r="B3" s="982" t="s">
        <v>20</v>
      </c>
      <c r="C3" s="983" t="s">
        <v>24</v>
      </c>
      <c r="D3" s="968" t="s">
        <v>273</v>
      </c>
      <c r="E3" s="973" t="s">
        <v>20</v>
      </c>
      <c r="F3" s="975" t="s">
        <v>24</v>
      </c>
      <c r="G3" s="977" t="s">
        <v>273</v>
      </c>
      <c r="H3" s="984" t="s">
        <v>20</v>
      </c>
      <c r="I3" s="983" t="s">
        <v>24</v>
      </c>
      <c r="J3" s="968" t="s">
        <v>274</v>
      </c>
      <c r="K3" s="16"/>
      <c r="L3" s="16"/>
      <c r="M3" s="16"/>
    </row>
    <row r="4" spans="1:13" ht="50.25" customHeight="1" thickBot="1" x14ac:dyDescent="0.25">
      <c r="A4" s="980"/>
      <c r="B4" s="974"/>
      <c r="C4" s="976"/>
      <c r="D4" s="969"/>
      <c r="E4" s="974"/>
      <c r="F4" s="976"/>
      <c r="G4" s="969"/>
      <c r="H4" s="985"/>
      <c r="I4" s="976"/>
      <c r="J4" s="969"/>
      <c r="K4" s="16"/>
      <c r="L4" s="16"/>
      <c r="M4" s="16"/>
    </row>
    <row r="5" spans="1:13" ht="16.5" hidden="1" x14ac:dyDescent="0.25">
      <c r="A5" s="703" t="s">
        <v>9</v>
      </c>
      <c r="B5" s="196">
        <v>2679.4</v>
      </c>
      <c r="C5" s="197">
        <v>101.1</v>
      </c>
      <c r="D5" s="198">
        <v>101.1</v>
      </c>
      <c r="E5" s="196">
        <v>1662.34</v>
      </c>
      <c r="F5" s="199">
        <f>E5/1645.8*100</f>
        <v>101.00498237938996</v>
      </c>
      <c r="G5" s="200">
        <f t="shared" ref="G5:G10" si="0">E5/1645.8*100</f>
        <v>101.00498237938996</v>
      </c>
      <c r="H5" s="196">
        <v>1506.8</v>
      </c>
      <c r="I5" s="197">
        <v>102.2</v>
      </c>
      <c r="J5" s="198">
        <v>102.2</v>
      </c>
      <c r="K5" s="16"/>
      <c r="L5" s="16"/>
      <c r="M5" s="16"/>
    </row>
    <row r="6" spans="1:13" ht="16.5" hidden="1" x14ac:dyDescent="0.25">
      <c r="A6" s="704" t="s">
        <v>10</v>
      </c>
      <c r="B6" s="201">
        <v>2703.1</v>
      </c>
      <c r="C6" s="202">
        <v>100.9</v>
      </c>
      <c r="D6" s="203">
        <v>102</v>
      </c>
      <c r="E6" s="201">
        <v>1671.55</v>
      </c>
      <c r="F6" s="204">
        <f t="shared" ref="F6:F11" si="1">E6/E5*100</f>
        <v>100.55403828338368</v>
      </c>
      <c r="G6" s="205">
        <f t="shared" si="0"/>
        <v>101.56458864989671</v>
      </c>
      <c r="H6" s="201">
        <v>1524.3</v>
      </c>
      <c r="I6" s="202">
        <v>101.2</v>
      </c>
      <c r="J6" s="203">
        <v>103.4</v>
      </c>
      <c r="K6" s="16"/>
      <c r="L6" s="16"/>
      <c r="M6" s="16"/>
    </row>
    <row r="7" spans="1:13" ht="16.5" hidden="1" x14ac:dyDescent="0.25">
      <c r="A7" s="704" t="s">
        <v>11</v>
      </c>
      <c r="B7" s="201">
        <v>2800.3</v>
      </c>
      <c r="C7" s="202">
        <v>103.6</v>
      </c>
      <c r="D7" s="203">
        <v>105.6</v>
      </c>
      <c r="E7" s="201">
        <v>1684.83</v>
      </c>
      <c r="F7" s="204">
        <f t="shared" si="1"/>
        <v>100.79447219646435</v>
      </c>
      <c r="G7" s="205">
        <f t="shared" si="0"/>
        <v>102.37149106817354</v>
      </c>
      <c r="H7" s="201">
        <v>1542.5</v>
      </c>
      <c r="I7" s="202">
        <v>101.2</v>
      </c>
      <c r="J7" s="203">
        <v>104.7</v>
      </c>
      <c r="K7" s="16"/>
      <c r="L7" s="16"/>
      <c r="M7" s="16"/>
    </row>
    <row r="8" spans="1:13" ht="16.5" hidden="1" x14ac:dyDescent="0.25">
      <c r="A8" s="704" t="s">
        <v>12</v>
      </c>
      <c r="B8" s="201">
        <v>2903.6</v>
      </c>
      <c r="C8" s="202">
        <v>103.7</v>
      </c>
      <c r="D8" s="203">
        <v>109.5</v>
      </c>
      <c r="E8" s="201">
        <v>1703.7</v>
      </c>
      <c r="F8" s="204">
        <f t="shared" si="1"/>
        <v>101.11999430209578</v>
      </c>
      <c r="G8" s="205">
        <f t="shared" si="0"/>
        <v>103.51804593510757</v>
      </c>
      <c r="H8" s="201">
        <v>1555.4</v>
      </c>
      <c r="I8" s="202">
        <v>100.8</v>
      </c>
      <c r="J8" s="203">
        <v>105.5</v>
      </c>
      <c r="K8" s="16"/>
      <c r="L8" s="15"/>
      <c r="M8" s="15"/>
    </row>
    <row r="9" spans="1:13" ht="16.5" hidden="1" x14ac:dyDescent="0.25">
      <c r="A9" s="704" t="s">
        <v>13</v>
      </c>
      <c r="B9" s="201">
        <v>2944.1</v>
      </c>
      <c r="C9" s="202">
        <v>101.4</v>
      </c>
      <c r="D9" s="203">
        <v>111.1</v>
      </c>
      <c r="E9" s="201">
        <v>1752.4</v>
      </c>
      <c r="F9" s="204">
        <f t="shared" si="1"/>
        <v>102.85848447496626</v>
      </c>
      <c r="G9" s="205">
        <f t="shared" si="0"/>
        <v>106.47709320695104</v>
      </c>
      <c r="H9" s="201">
        <v>1589.8</v>
      </c>
      <c r="I9" s="202">
        <v>102.2</v>
      </c>
      <c r="J9" s="203">
        <v>107.9</v>
      </c>
      <c r="K9" s="10"/>
      <c r="L9" s="10"/>
      <c r="M9" s="10"/>
    </row>
    <row r="10" spans="1:13" ht="16.5" hidden="1" x14ac:dyDescent="0.25">
      <c r="A10" s="704" t="s">
        <v>14</v>
      </c>
      <c r="B10" s="201">
        <v>2989.1</v>
      </c>
      <c r="C10" s="202">
        <v>101.5</v>
      </c>
      <c r="D10" s="203">
        <v>112.8</v>
      </c>
      <c r="E10" s="201">
        <v>1769.4</v>
      </c>
      <c r="F10" s="204">
        <f t="shared" si="1"/>
        <v>100.97009815110705</v>
      </c>
      <c r="G10" s="205">
        <f t="shared" si="0"/>
        <v>107.5100255195042</v>
      </c>
      <c r="H10" s="201">
        <v>1666.3</v>
      </c>
      <c r="I10" s="202">
        <v>102.2</v>
      </c>
      <c r="J10" s="203">
        <v>113.1</v>
      </c>
      <c r="K10" s="10"/>
      <c r="L10" s="10"/>
      <c r="M10" s="10"/>
    </row>
    <row r="11" spans="1:13" ht="16.5" hidden="1" x14ac:dyDescent="0.25">
      <c r="A11" s="704" t="s">
        <v>73</v>
      </c>
      <c r="B11" s="201">
        <v>2970.1</v>
      </c>
      <c r="C11" s="202">
        <v>99.4</v>
      </c>
      <c r="D11" s="203">
        <v>112</v>
      </c>
      <c r="E11" s="201">
        <v>1775.6</v>
      </c>
      <c r="F11" s="204">
        <f t="shared" si="1"/>
        <v>100.35040126596586</v>
      </c>
      <c r="G11" s="205">
        <f>E11/1645.8*100</f>
        <v>107.88674200996475</v>
      </c>
      <c r="H11" s="201">
        <v>1726.5</v>
      </c>
      <c r="I11" s="204">
        <f t="shared" ref="I11:I17" si="2">H11/H10*100</f>
        <v>103.61279481485927</v>
      </c>
      <c r="J11" s="205">
        <f>H11/1473.8*100</f>
        <v>117.14615280227983</v>
      </c>
      <c r="K11" s="10"/>
      <c r="L11" s="10"/>
      <c r="M11" s="10"/>
    </row>
    <row r="12" spans="1:13" ht="16.5" hidden="1" x14ac:dyDescent="0.25">
      <c r="A12" s="704" t="s">
        <v>80</v>
      </c>
      <c r="B12" s="201">
        <v>2889.4</v>
      </c>
      <c r="C12" s="204">
        <f t="shared" ref="C12:C17" si="3">B12/B11*100</f>
        <v>97.282919767011222</v>
      </c>
      <c r="D12" s="206">
        <f>B12/2650.25*100</f>
        <v>109.0236770116027</v>
      </c>
      <c r="E12" s="201">
        <v>1783.1</v>
      </c>
      <c r="F12" s="204">
        <f t="shared" ref="F12:F17" si="4">E12/E11*100</f>
        <v>100.42239243072764</v>
      </c>
      <c r="G12" s="205">
        <f>E12/1645.8*100</f>
        <v>108.3424474419735</v>
      </c>
      <c r="H12" s="201">
        <v>1656.9</v>
      </c>
      <c r="I12" s="204">
        <f t="shared" si="2"/>
        <v>95.968722849695922</v>
      </c>
      <c r="J12" s="205">
        <f>H12/1473.8*100</f>
        <v>112.42366671190123</v>
      </c>
      <c r="K12" s="10"/>
      <c r="L12" s="10"/>
      <c r="M12" s="10"/>
    </row>
    <row r="13" spans="1:13" ht="16.5" hidden="1" x14ac:dyDescent="0.25">
      <c r="A13" s="207" t="s">
        <v>86</v>
      </c>
      <c r="B13" s="208">
        <v>2726.8</v>
      </c>
      <c r="C13" s="209">
        <f t="shared" si="3"/>
        <v>94.372534090122514</v>
      </c>
      <c r="D13" s="210">
        <f>B13/2650.25*100</f>
        <v>102.88840675407982</v>
      </c>
      <c r="E13" s="208">
        <v>1718.9</v>
      </c>
      <c r="F13" s="209">
        <f t="shared" si="4"/>
        <v>96.399528910324733</v>
      </c>
      <c r="G13" s="211">
        <f>E13/1645.8*100</f>
        <v>104.44160894397862</v>
      </c>
      <c r="H13" s="208">
        <v>1640.4</v>
      </c>
      <c r="I13" s="209">
        <f t="shared" si="2"/>
        <v>99.004164403403948</v>
      </c>
      <c r="J13" s="211">
        <f>H13/1473.8*100</f>
        <v>111.30411181978559</v>
      </c>
      <c r="K13" s="10"/>
      <c r="L13" s="10"/>
      <c r="M13" s="10"/>
    </row>
    <row r="14" spans="1:13" ht="16.5" hidden="1" x14ac:dyDescent="0.25">
      <c r="A14" s="207" t="s">
        <v>87</v>
      </c>
      <c r="B14" s="208">
        <v>2842.3</v>
      </c>
      <c r="C14" s="209">
        <f t="shared" si="3"/>
        <v>104.23573419392696</v>
      </c>
      <c r="D14" s="210">
        <f>B14/2650.25*100</f>
        <v>107.24648618054901</v>
      </c>
      <c r="E14" s="208">
        <v>1788.9</v>
      </c>
      <c r="F14" s="209">
        <f t="shared" si="4"/>
        <v>104.07237186572809</v>
      </c>
      <c r="G14" s="211">
        <f>E14/1645.8*100</f>
        <v>108.69485964272695</v>
      </c>
      <c r="H14" s="208">
        <v>1706.3</v>
      </c>
      <c r="I14" s="209">
        <f t="shared" si="2"/>
        <v>104.01731285052425</v>
      </c>
      <c r="J14" s="211">
        <f>H14/1473.8*100</f>
        <v>115.77554620708372</v>
      </c>
      <c r="K14" s="10"/>
      <c r="L14" s="10"/>
      <c r="M14" s="10"/>
    </row>
    <row r="15" spans="1:13" ht="17.25" hidden="1" thickBot="1" x14ac:dyDescent="0.3">
      <c r="A15" s="207" t="s">
        <v>91</v>
      </c>
      <c r="B15" s="208">
        <v>2955.4</v>
      </c>
      <c r="C15" s="209">
        <f t="shared" si="3"/>
        <v>103.97917179748795</v>
      </c>
      <c r="D15" s="210">
        <f>B15/2650.25*100</f>
        <v>111.51400811244223</v>
      </c>
      <c r="E15" s="208">
        <v>1847.5</v>
      </c>
      <c r="F15" s="209">
        <f t="shared" si="4"/>
        <v>103.27575605120465</v>
      </c>
      <c r="G15" s="211">
        <f>E15/1645.8*100</f>
        <v>112.25543808482198</v>
      </c>
      <c r="H15" s="208">
        <v>1754.5</v>
      </c>
      <c r="I15" s="209">
        <f t="shared" si="2"/>
        <v>102.82482564613491</v>
      </c>
      <c r="J15" s="211">
        <f>H15/1473.8*100</f>
        <v>119.04600352829422</v>
      </c>
      <c r="K15" s="10"/>
      <c r="L15" s="10"/>
      <c r="M15" s="10"/>
    </row>
    <row r="16" spans="1:13" ht="16.5" hidden="1" x14ac:dyDescent="0.25">
      <c r="A16" s="212" t="s">
        <v>93</v>
      </c>
      <c r="B16" s="196">
        <v>3026.4</v>
      </c>
      <c r="C16" s="199">
        <f t="shared" si="3"/>
        <v>102.40238208025987</v>
      </c>
      <c r="D16" s="213">
        <f>B16/B16*100</f>
        <v>100</v>
      </c>
      <c r="E16" s="214">
        <v>1922.04</v>
      </c>
      <c r="F16" s="199">
        <f t="shared" si="4"/>
        <v>104.03464140730716</v>
      </c>
      <c r="G16" s="200">
        <f>E16/E16*100</f>
        <v>100</v>
      </c>
      <c r="H16" s="214">
        <v>1802</v>
      </c>
      <c r="I16" s="199">
        <f t="shared" si="2"/>
        <v>102.70732402393845</v>
      </c>
      <c r="J16" s="200">
        <f>H16/H16*100</f>
        <v>100</v>
      </c>
      <c r="K16" s="10"/>
      <c r="L16" s="10"/>
      <c r="M16" s="10"/>
    </row>
    <row r="17" spans="1:13" ht="16.5" hidden="1" x14ac:dyDescent="0.25">
      <c r="A17" s="215" t="s">
        <v>9</v>
      </c>
      <c r="B17" s="216">
        <v>3049.23</v>
      </c>
      <c r="C17" s="209">
        <f t="shared" si="3"/>
        <v>100.75436161776368</v>
      </c>
      <c r="D17" s="210">
        <f>B17/B16*100</f>
        <v>100.75436161776368</v>
      </c>
      <c r="E17" s="216">
        <v>2038.6</v>
      </c>
      <c r="F17" s="209">
        <f t="shared" si="4"/>
        <v>106.06438991904434</v>
      </c>
      <c r="G17" s="211">
        <f>E17/1922*100</f>
        <v>106.06659729448491</v>
      </c>
      <c r="H17" s="216">
        <v>1880</v>
      </c>
      <c r="I17" s="209">
        <f t="shared" si="2"/>
        <v>104.32852386237515</v>
      </c>
      <c r="J17" s="211">
        <f>H17/1802*100</f>
        <v>104.32852386237515</v>
      </c>
      <c r="K17" s="10"/>
      <c r="L17" s="10"/>
      <c r="M17" s="10"/>
    </row>
    <row r="18" spans="1:13" ht="16.5" hidden="1" x14ac:dyDescent="0.25">
      <c r="A18" s="215" t="s">
        <v>10</v>
      </c>
      <c r="B18" s="216">
        <v>3222.24</v>
      </c>
      <c r="C18" s="209">
        <f t="shared" ref="C18:C23" si="5">B18/B17*100</f>
        <v>105.67389144144586</v>
      </c>
      <c r="D18" s="210">
        <f>B18/B16*100</f>
        <v>106.4710547184774</v>
      </c>
      <c r="E18" s="216">
        <v>2109.6</v>
      </c>
      <c r="F18" s="209">
        <f t="shared" ref="F18:F23" si="6">E18/E17*100</f>
        <v>103.48278230157952</v>
      </c>
      <c r="G18" s="211">
        <f>E18/E16*100</f>
        <v>109.75838171942311</v>
      </c>
      <c r="H18" s="216">
        <v>1941</v>
      </c>
      <c r="I18" s="209">
        <f t="shared" ref="I18:I23" si="7">H18/H17*100</f>
        <v>103.24468085106382</v>
      </c>
      <c r="J18" s="211">
        <f>H18/H16*100</f>
        <v>107.71365149833518</v>
      </c>
      <c r="K18" s="10"/>
      <c r="L18" s="10"/>
      <c r="M18" s="10"/>
    </row>
    <row r="19" spans="1:13" ht="16.5" hidden="1" x14ac:dyDescent="0.25">
      <c r="A19" s="215" t="s">
        <v>11</v>
      </c>
      <c r="B19" s="216">
        <v>3317.51</v>
      </c>
      <c r="C19" s="209">
        <f t="shared" si="5"/>
        <v>102.95663885992354</v>
      </c>
      <c r="D19" s="210">
        <f>B19/B16*100</f>
        <v>109.61901929685436</v>
      </c>
      <c r="E19" s="216">
        <v>2179.4</v>
      </c>
      <c r="F19" s="209">
        <f t="shared" si="6"/>
        <v>103.3086841107319</v>
      </c>
      <c r="G19" s="211">
        <f>E19/E16*100</f>
        <v>113.38993985557013</v>
      </c>
      <c r="H19" s="216">
        <v>1993.5</v>
      </c>
      <c r="I19" s="209">
        <f t="shared" si="7"/>
        <v>102.7047913446677</v>
      </c>
      <c r="J19" s="211">
        <f>H19/H16*100</f>
        <v>110.62708102108768</v>
      </c>
      <c r="K19" s="10"/>
      <c r="L19" s="10"/>
      <c r="M19" s="10"/>
    </row>
    <row r="20" spans="1:13" ht="16.5" hidden="1" x14ac:dyDescent="0.25">
      <c r="A20" s="217" t="s">
        <v>12</v>
      </c>
      <c r="B20" s="216">
        <v>3437.04</v>
      </c>
      <c r="C20" s="209">
        <f t="shared" si="5"/>
        <v>103.60300345741234</v>
      </c>
      <c r="D20" s="210">
        <f>B20/B16*100</f>
        <v>113.56859635210151</v>
      </c>
      <c r="E20" s="216">
        <v>2274.83</v>
      </c>
      <c r="F20" s="209">
        <f t="shared" si="6"/>
        <v>104.37872809030007</v>
      </c>
      <c r="G20" s="211">
        <f>E20/E16*100</f>
        <v>118.35497700360034</v>
      </c>
      <c r="H20" s="208">
        <v>2070.3000000000002</v>
      </c>
      <c r="I20" s="209">
        <f t="shared" si="7"/>
        <v>103.85252069224981</v>
      </c>
      <c r="J20" s="211">
        <f>H20/H16*100</f>
        <v>114.88901220865706</v>
      </c>
      <c r="K20" s="10"/>
      <c r="L20" s="10"/>
      <c r="M20" s="10"/>
    </row>
    <row r="21" spans="1:13" ht="16.5" hidden="1" x14ac:dyDescent="0.25">
      <c r="A21" s="218" t="s">
        <v>13</v>
      </c>
      <c r="B21" s="219">
        <v>3674.67</v>
      </c>
      <c r="C21" s="204">
        <f t="shared" si="5"/>
        <v>106.91379791913972</v>
      </c>
      <c r="D21" s="206">
        <f>B21/B16*100</f>
        <v>121.42049960348929</v>
      </c>
      <c r="E21" s="219">
        <v>2357.1</v>
      </c>
      <c r="F21" s="204">
        <f t="shared" si="6"/>
        <v>103.61653398275914</v>
      </c>
      <c r="G21" s="205">
        <f>E21/E16*100</f>
        <v>122.63532496722232</v>
      </c>
      <c r="H21" s="201">
        <v>2155.1999999999998</v>
      </c>
      <c r="I21" s="204">
        <f t="shared" si="7"/>
        <v>104.10085494855817</v>
      </c>
      <c r="J21" s="205">
        <f>H21/H16*100</f>
        <v>119.60044395116536</v>
      </c>
      <c r="K21" s="10"/>
      <c r="L21" s="10"/>
      <c r="M21" s="10"/>
    </row>
    <row r="22" spans="1:13" ht="16.5" hidden="1" x14ac:dyDescent="0.25">
      <c r="A22" s="217" t="s">
        <v>14</v>
      </c>
      <c r="B22" s="216">
        <v>3705.87</v>
      </c>
      <c r="C22" s="209">
        <f t="shared" si="5"/>
        <v>100.84905583358506</v>
      </c>
      <c r="D22" s="210">
        <f>B22/B16*100</f>
        <v>122.45142743854083</v>
      </c>
      <c r="E22" s="216">
        <v>2355.83</v>
      </c>
      <c r="F22" s="209">
        <f t="shared" si="6"/>
        <v>99.946120232489079</v>
      </c>
      <c r="G22" s="211">
        <f>E22/E16*100</f>
        <v>122.56924933924371</v>
      </c>
      <c r="H22" s="208">
        <v>2173.9</v>
      </c>
      <c r="I22" s="209">
        <f t="shared" si="7"/>
        <v>100.86766889383819</v>
      </c>
      <c r="J22" s="211">
        <f>H22/H16*100</f>
        <v>120.63817980022198</v>
      </c>
      <c r="K22" s="10"/>
      <c r="L22" s="10"/>
      <c r="M22" s="10"/>
    </row>
    <row r="23" spans="1:13" ht="16.5" hidden="1" x14ac:dyDescent="0.25">
      <c r="A23" s="217" t="s">
        <v>73</v>
      </c>
      <c r="B23" s="216">
        <v>3734.85</v>
      </c>
      <c r="C23" s="209">
        <f t="shared" si="5"/>
        <v>100.78200260667536</v>
      </c>
      <c r="D23" s="210">
        <f>B23/B16*100</f>
        <v>123.40900079302139</v>
      </c>
      <c r="E23" s="216">
        <v>2382.3000000000002</v>
      </c>
      <c r="F23" s="209">
        <f t="shared" si="6"/>
        <v>101.12359550561798</v>
      </c>
      <c r="G23" s="211">
        <f>E23/E16*100</f>
        <v>123.94643191608917</v>
      </c>
      <c r="H23" s="208">
        <v>2147.4</v>
      </c>
      <c r="I23" s="209">
        <f t="shared" si="7"/>
        <v>98.780992685956122</v>
      </c>
      <c r="J23" s="211">
        <f>H23/H16*100</f>
        <v>119.16759156492786</v>
      </c>
      <c r="K23" s="10"/>
      <c r="L23" s="10"/>
      <c r="M23" s="10"/>
    </row>
    <row r="24" spans="1:13" ht="16.5" hidden="1" x14ac:dyDescent="0.25">
      <c r="A24" s="217" t="s">
        <v>80</v>
      </c>
      <c r="B24" s="219">
        <v>3311.01</v>
      </c>
      <c r="C24" s="204">
        <f t="shared" ref="C24:C31" si="8">B24/B23*100</f>
        <v>88.651753082453126</v>
      </c>
      <c r="D24" s="206">
        <f>B24/B16*100</f>
        <v>109.40424266455196</v>
      </c>
      <c r="E24" s="219">
        <v>2262.54</v>
      </c>
      <c r="F24" s="204">
        <f t="shared" ref="F24:F34" si="9">E24/E23*100</f>
        <v>94.972925324266456</v>
      </c>
      <c r="G24" s="205">
        <f>E24/E16*100</f>
        <v>117.71555222576013</v>
      </c>
      <c r="H24" s="201">
        <v>2068.1</v>
      </c>
      <c r="I24" s="204">
        <f t="shared" ref="I24:I31" si="10">H24/H23*100</f>
        <v>96.307162149576214</v>
      </c>
      <c r="J24" s="205">
        <f>H24/H16*100</f>
        <v>114.76692563817979</v>
      </c>
      <c r="K24" s="10"/>
      <c r="L24" s="10"/>
      <c r="M24" s="10"/>
    </row>
    <row r="25" spans="1:13" ht="16.5" hidden="1" x14ac:dyDescent="0.25">
      <c r="A25" s="217" t="s">
        <v>86</v>
      </c>
      <c r="B25" s="216">
        <v>3270.26</v>
      </c>
      <c r="C25" s="209">
        <f t="shared" si="8"/>
        <v>98.769257718943777</v>
      </c>
      <c r="D25" s="210">
        <f>B25/B16*100</f>
        <v>108.05775839280993</v>
      </c>
      <c r="E25" s="216">
        <v>2196.8000000000002</v>
      </c>
      <c r="F25" s="209">
        <f t="shared" si="9"/>
        <v>97.094416010324693</v>
      </c>
      <c r="G25" s="211">
        <f>E25/E16*100</f>
        <v>114.29522798693057</v>
      </c>
      <c r="H25" s="208">
        <v>2037.8</v>
      </c>
      <c r="I25" s="209">
        <f t="shared" si="10"/>
        <v>98.534887094434509</v>
      </c>
      <c r="J25" s="211">
        <f>H25/H16*100</f>
        <v>113.08546059933407</v>
      </c>
      <c r="K25" s="10"/>
      <c r="L25" s="10"/>
      <c r="M25" s="10"/>
    </row>
    <row r="26" spans="1:13" ht="16.5" hidden="1" x14ac:dyDescent="0.25">
      <c r="A26" s="217" t="s">
        <v>87</v>
      </c>
      <c r="B26" s="216">
        <v>3404.45</v>
      </c>
      <c r="C26" s="209">
        <f t="shared" si="8"/>
        <v>104.10334346504557</v>
      </c>
      <c r="D26" s="210">
        <f>B26/B16*100</f>
        <v>112.49173936029607</v>
      </c>
      <c r="E26" s="216">
        <v>2201.81</v>
      </c>
      <c r="F26" s="209">
        <f t="shared" si="9"/>
        <v>100.22805899490166</v>
      </c>
      <c r="G26" s="211">
        <f>E26/E16*100</f>
        <v>114.55588853509812</v>
      </c>
      <c r="H26" s="208">
        <v>2066.8000000000002</v>
      </c>
      <c r="I26" s="209">
        <f t="shared" si="10"/>
        <v>101.42310334674652</v>
      </c>
      <c r="J26" s="211">
        <f>H26/H16*100</f>
        <v>114.69478357380689</v>
      </c>
      <c r="K26" s="10"/>
      <c r="L26" s="10"/>
      <c r="M26" s="10"/>
    </row>
    <row r="27" spans="1:13" ht="17.25" hidden="1" thickBot="1" x14ac:dyDescent="0.3">
      <c r="A27" s="217" t="s">
        <v>91</v>
      </c>
      <c r="B27" s="216">
        <v>3476.63</v>
      </c>
      <c r="C27" s="209">
        <f>B27/B26*100</f>
        <v>102.12016625299241</v>
      </c>
      <c r="D27" s="210">
        <f>B27/B16*100</f>
        <v>114.87675125561722</v>
      </c>
      <c r="E27" s="216">
        <v>2225.09</v>
      </c>
      <c r="F27" s="209">
        <f>E27/E26*100</f>
        <v>101.05731193881398</v>
      </c>
      <c r="G27" s="211">
        <f>E27/E16*100</f>
        <v>115.76710162119417</v>
      </c>
      <c r="H27" s="208">
        <v>2093.5</v>
      </c>
      <c r="I27" s="209">
        <f>H27/H26*100</f>
        <v>101.2918521385717</v>
      </c>
      <c r="J27" s="211">
        <f>H27/H16*100</f>
        <v>116.1764705882353</v>
      </c>
      <c r="K27" s="10"/>
      <c r="L27" s="10"/>
      <c r="M27" s="10"/>
    </row>
    <row r="28" spans="1:13" ht="16.5" hidden="1" x14ac:dyDescent="0.25">
      <c r="A28" s="220" t="s">
        <v>101</v>
      </c>
      <c r="B28" s="214">
        <v>3437.58</v>
      </c>
      <c r="C28" s="199">
        <f>B28/B27*100</f>
        <v>98.876785852966805</v>
      </c>
      <c r="D28" s="200">
        <v>120.1</v>
      </c>
      <c r="E28" s="221">
        <v>2241.8000000000002</v>
      </c>
      <c r="F28" s="199">
        <f>E28/E27*100</f>
        <v>100.75098085920121</v>
      </c>
      <c r="G28" s="222">
        <f>E28/E16*100</f>
        <v>116.63649039562134</v>
      </c>
      <c r="H28" s="223">
        <v>2116.4</v>
      </c>
      <c r="I28" s="199">
        <f>H28/H27*100</f>
        <v>101.09386195366612</v>
      </c>
      <c r="J28" s="200">
        <f>H28/H16*100</f>
        <v>117.44728079911211</v>
      </c>
      <c r="K28" s="10"/>
      <c r="L28" s="10"/>
      <c r="M28" s="10"/>
    </row>
    <row r="29" spans="1:13" ht="16.5" hidden="1" x14ac:dyDescent="0.25">
      <c r="A29" s="224" t="s">
        <v>9</v>
      </c>
      <c r="B29" s="219">
        <v>3458.68</v>
      </c>
      <c r="C29" s="204">
        <f>B29/B28*100</f>
        <v>100.61380389692749</v>
      </c>
      <c r="D29" s="205">
        <f t="shared" ref="D29:D34" si="11">B29/B$28*100</f>
        <v>100.61380389692749</v>
      </c>
      <c r="E29" s="225">
        <v>2295.15</v>
      </c>
      <c r="F29" s="204">
        <f>E29/E28*100</f>
        <v>102.37978410206084</v>
      </c>
      <c r="G29" s="226">
        <f t="shared" ref="G29:G34" si="12">E29/E$28*100</f>
        <v>102.37978410206084</v>
      </c>
      <c r="H29" s="201">
        <v>2159.42</v>
      </c>
      <c r="I29" s="204">
        <f>H29/H28*100</f>
        <v>102.03269703269704</v>
      </c>
      <c r="J29" s="205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224" t="s">
        <v>10</v>
      </c>
      <c r="B30" s="219">
        <v>3610.8</v>
      </c>
      <c r="C30" s="204">
        <f t="shared" si="8"/>
        <v>104.39820972162792</v>
      </c>
      <c r="D30" s="205">
        <f t="shared" si="11"/>
        <v>105.0390100012218</v>
      </c>
      <c r="E30" s="225">
        <v>2360.09</v>
      </c>
      <c r="F30" s="204">
        <f t="shared" si="9"/>
        <v>102.82944469860358</v>
      </c>
      <c r="G30" s="226">
        <f t="shared" si="12"/>
        <v>105.27656347577839</v>
      </c>
      <c r="H30" s="201">
        <v>2190.87</v>
      </c>
      <c r="I30" s="204">
        <f t="shared" si="10"/>
        <v>101.45640959146436</v>
      </c>
      <c r="J30" s="205">
        <f t="shared" si="13"/>
        <v>103.51871101871102</v>
      </c>
      <c r="K30" s="10"/>
      <c r="L30" s="10"/>
      <c r="M30" s="10"/>
    </row>
    <row r="31" spans="1:13" ht="16.5" hidden="1" x14ac:dyDescent="0.25">
      <c r="A31" s="224" t="s">
        <v>11</v>
      </c>
      <c r="B31" s="219">
        <v>3757.48</v>
      </c>
      <c r="C31" s="204">
        <f t="shared" si="8"/>
        <v>104.06225767143016</v>
      </c>
      <c r="D31" s="205">
        <f t="shared" si="11"/>
        <v>109.30596524299072</v>
      </c>
      <c r="E31" s="225">
        <v>2423.02</v>
      </c>
      <c r="F31" s="204">
        <f t="shared" si="9"/>
        <v>102.66642373807777</v>
      </c>
      <c r="G31" s="226">
        <f t="shared" si="12"/>
        <v>108.08368275492906</v>
      </c>
      <c r="H31" s="201">
        <v>2204.0500000000002</v>
      </c>
      <c r="I31" s="204">
        <f t="shared" si="10"/>
        <v>100.60158749720432</v>
      </c>
      <c r="J31" s="205">
        <f t="shared" si="13"/>
        <v>104.14146664146664</v>
      </c>
      <c r="K31" s="10"/>
      <c r="L31" s="10"/>
      <c r="M31" s="10"/>
    </row>
    <row r="32" spans="1:13" ht="16.5" hidden="1" x14ac:dyDescent="0.25">
      <c r="A32" s="224" t="s">
        <v>12</v>
      </c>
      <c r="B32" s="219">
        <v>3814.09</v>
      </c>
      <c r="C32" s="204">
        <f t="shared" ref="C32:C37" si="14">B32/B31*100</f>
        <v>101.50659484548154</v>
      </c>
      <c r="D32" s="205">
        <f t="shared" si="11"/>
        <v>110.95276328114548</v>
      </c>
      <c r="E32" s="225">
        <v>2406.36</v>
      </c>
      <c r="F32" s="204">
        <f t="shared" si="9"/>
        <v>99.312428291966228</v>
      </c>
      <c r="G32" s="226">
        <f t="shared" si="12"/>
        <v>107.34052993130521</v>
      </c>
      <c r="H32" s="201">
        <v>2212.92</v>
      </c>
      <c r="I32" s="204">
        <f t="shared" ref="I32:I37" si="15">H32/H31*100</f>
        <v>100.40244096095823</v>
      </c>
      <c r="J32" s="205">
        <f t="shared" si="13"/>
        <v>104.56057456057455</v>
      </c>
      <c r="K32" s="10"/>
      <c r="L32" s="10"/>
      <c r="M32" s="10"/>
    </row>
    <row r="33" spans="1:13" ht="16.5" hidden="1" x14ac:dyDescent="0.25">
      <c r="A33" s="227" t="s">
        <v>13</v>
      </c>
      <c r="B33" s="216">
        <v>3947.2</v>
      </c>
      <c r="C33" s="209">
        <f t="shared" si="14"/>
        <v>103.48995435346306</v>
      </c>
      <c r="D33" s="211">
        <f t="shared" si="11"/>
        <v>114.82496407356338</v>
      </c>
      <c r="E33" s="228">
        <v>2406.1</v>
      </c>
      <c r="F33" s="229">
        <f t="shared" si="9"/>
        <v>99.989195299123978</v>
      </c>
      <c r="G33" s="230">
        <f t="shared" si="12"/>
        <v>107.32893210812739</v>
      </c>
      <c r="H33" s="231">
        <v>2240.4</v>
      </c>
      <c r="I33" s="209">
        <f t="shared" si="15"/>
        <v>101.2417981671276</v>
      </c>
      <c r="J33" s="211">
        <f t="shared" si="13"/>
        <v>105.85900585900585</v>
      </c>
      <c r="K33" s="10"/>
      <c r="L33" s="10"/>
      <c r="M33" s="10"/>
    </row>
    <row r="34" spans="1:13" ht="16.5" hidden="1" x14ac:dyDescent="0.25">
      <c r="A34" s="224" t="s">
        <v>14</v>
      </c>
      <c r="B34" s="219">
        <v>3926.3</v>
      </c>
      <c r="C34" s="204">
        <f t="shared" si="14"/>
        <v>99.470510741791657</v>
      </c>
      <c r="D34" s="205">
        <f t="shared" si="11"/>
        <v>114.21697822305228</v>
      </c>
      <c r="E34" s="225">
        <v>2410.9299999999998</v>
      </c>
      <c r="F34" s="232">
        <f t="shared" si="9"/>
        <v>100.20073978637629</v>
      </c>
      <c r="G34" s="226">
        <f t="shared" si="12"/>
        <v>107.54438397716119</v>
      </c>
      <c r="H34" s="201">
        <v>2270.63</v>
      </c>
      <c r="I34" s="204">
        <f t="shared" si="15"/>
        <v>101.34931262274594</v>
      </c>
      <c r="J34" s="205">
        <f t="shared" si="13"/>
        <v>107.28737478737477</v>
      </c>
      <c r="K34" s="10"/>
      <c r="L34" s="10"/>
      <c r="M34" s="10"/>
    </row>
    <row r="35" spans="1:13" ht="16.5" hidden="1" x14ac:dyDescent="0.25">
      <c r="A35" s="224" t="s">
        <v>73</v>
      </c>
      <c r="B35" s="219">
        <v>3709.52</v>
      </c>
      <c r="C35" s="204">
        <f t="shared" si="14"/>
        <v>94.478771362351324</v>
      </c>
      <c r="D35" s="205">
        <f>B35/B$28*100</f>
        <v>107.91079771234415</v>
      </c>
      <c r="E35" s="225">
        <v>2423.37</v>
      </c>
      <c r="F35" s="204">
        <f t="shared" ref="F35:F40" si="16">E35/E34*100</f>
        <v>100.51598345866533</v>
      </c>
      <c r="G35" s="226">
        <f>E35/E$28*100</f>
        <v>108.09929520920687</v>
      </c>
      <c r="H35" s="233">
        <v>2305.1999999999998</v>
      </c>
      <c r="I35" s="204">
        <f t="shared" si="15"/>
        <v>101.52248494911103</v>
      </c>
      <c r="J35" s="205">
        <f>H35/H$28*100</f>
        <v>108.92080892080891</v>
      </c>
      <c r="K35" s="10"/>
      <c r="L35" s="10"/>
      <c r="M35" s="10"/>
    </row>
    <row r="36" spans="1:13" ht="16.5" hidden="1" x14ac:dyDescent="0.25">
      <c r="A36" s="224" t="s">
        <v>80</v>
      </c>
      <c r="B36" s="219">
        <v>3718.28</v>
      </c>
      <c r="C36" s="204">
        <f t="shared" si="14"/>
        <v>100.23614915137269</v>
      </c>
      <c r="D36" s="205">
        <f>B36/B$28*100</f>
        <v>108.16562814538135</v>
      </c>
      <c r="E36" s="225">
        <v>2428.86</v>
      </c>
      <c r="F36" s="204">
        <f t="shared" si="16"/>
        <v>100.22654402753193</v>
      </c>
      <c r="G36" s="226">
        <f>E36/E$28*100</f>
        <v>108.34418770630742</v>
      </c>
      <c r="H36" s="233">
        <v>2225.67</v>
      </c>
      <c r="I36" s="204">
        <f t="shared" si="15"/>
        <v>96.549973971889642</v>
      </c>
      <c r="J36" s="205">
        <f>H36/H$28*100</f>
        <v>105.16301266301267</v>
      </c>
      <c r="K36" s="10"/>
      <c r="L36" s="10"/>
      <c r="M36" s="10"/>
    </row>
    <row r="37" spans="1:13" ht="16.5" hidden="1" x14ac:dyDescent="0.25">
      <c r="A37" s="234" t="s">
        <v>86</v>
      </c>
      <c r="B37" s="219">
        <v>3475.35</v>
      </c>
      <c r="C37" s="204">
        <f t="shared" si="14"/>
        <v>93.466602837871278</v>
      </c>
      <c r="D37" s="205">
        <f>B37/B$28*100</f>
        <v>101.09873806573229</v>
      </c>
      <c r="E37" s="225">
        <v>2313.62</v>
      </c>
      <c r="F37" s="204">
        <f t="shared" si="16"/>
        <v>95.25538730103834</v>
      </c>
      <c r="G37" s="205">
        <f>E37/E$28*100</f>
        <v>103.20367561780711</v>
      </c>
      <c r="H37" s="219">
        <v>2139.96</v>
      </c>
      <c r="I37" s="204">
        <f t="shared" si="15"/>
        <v>96.149024788041345</v>
      </c>
      <c r="J37" s="205">
        <f>H37/H$28*100</f>
        <v>101.11321111321112</v>
      </c>
      <c r="K37" s="10"/>
      <c r="L37" s="10"/>
      <c r="M37" s="10"/>
    </row>
    <row r="38" spans="1:13" ht="16.5" hidden="1" x14ac:dyDescent="0.25">
      <c r="A38" s="234" t="s">
        <v>87</v>
      </c>
      <c r="B38" s="219">
        <v>3484.3</v>
      </c>
      <c r="C38" s="204">
        <f t="shared" ref="C38:C43" si="17">B38/B37*100</f>
        <v>100.25752801876071</v>
      </c>
      <c r="D38" s="205">
        <f>B38/B$28*100</f>
        <v>101.35909564286504</v>
      </c>
      <c r="E38" s="225">
        <v>2259.6999999999998</v>
      </c>
      <c r="F38" s="204">
        <f t="shared" si="16"/>
        <v>97.669453064893972</v>
      </c>
      <c r="G38" s="205">
        <f>E38/E$28*100</f>
        <v>100.79846551877954</v>
      </c>
      <c r="H38" s="219">
        <v>2101.3000000000002</v>
      </c>
      <c r="I38" s="204">
        <f t="shared" ref="I38:I43" si="18">H38/H37*100</f>
        <v>98.193424176152831</v>
      </c>
      <c r="J38" s="205">
        <f>H38/H$28*100</f>
        <v>99.286524286524298</v>
      </c>
      <c r="K38" s="10"/>
      <c r="L38" s="10"/>
      <c r="M38" s="10"/>
    </row>
    <row r="39" spans="1:13" ht="17.25" hidden="1" thickBot="1" x14ac:dyDescent="0.3">
      <c r="A39" s="235" t="s">
        <v>91</v>
      </c>
      <c r="B39" s="236">
        <v>3509.28</v>
      </c>
      <c r="C39" s="237">
        <f t="shared" si="17"/>
        <v>100.71693022988835</v>
      </c>
      <c r="D39" s="238">
        <f>B39/B$28*100</f>
        <v>102.0857696402702</v>
      </c>
      <c r="E39" s="239">
        <v>2268.39</v>
      </c>
      <c r="F39" s="237">
        <f t="shared" si="16"/>
        <v>100.38456432269771</v>
      </c>
      <c r="G39" s="238">
        <f>E39/E$28*100</f>
        <v>101.1861004549915</v>
      </c>
      <c r="H39" s="236">
        <v>2107.6999999999998</v>
      </c>
      <c r="I39" s="237">
        <f t="shared" si="18"/>
        <v>100.30457335934895</v>
      </c>
      <c r="J39" s="238">
        <f>H39/H$28*100</f>
        <v>99.58892458892457</v>
      </c>
      <c r="K39" s="10"/>
      <c r="L39" s="10"/>
      <c r="M39" s="10"/>
    </row>
    <row r="40" spans="1:13" ht="16.5" hidden="1" x14ac:dyDescent="0.2">
      <c r="A40" s="220" t="s">
        <v>112</v>
      </c>
      <c r="B40" s="240">
        <v>3484.4</v>
      </c>
      <c r="C40" s="241">
        <f t="shared" si="17"/>
        <v>99.291022659918838</v>
      </c>
      <c r="D40" s="242">
        <f t="shared" ref="D40:D45" si="19">B40/B$40*100</f>
        <v>100</v>
      </c>
      <c r="E40" s="243">
        <v>2298.23</v>
      </c>
      <c r="F40" s="241">
        <f t="shared" si="16"/>
        <v>101.31547044379494</v>
      </c>
      <c r="G40" s="244">
        <f t="shared" ref="G40:G45" si="20">E40/E$40*100</f>
        <v>100</v>
      </c>
      <c r="H40" s="240">
        <v>2131</v>
      </c>
      <c r="I40" s="241">
        <f t="shared" si="18"/>
        <v>101.10547041799119</v>
      </c>
      <c r="J40" s="242">
        <f t="shared" ref="J40:J45" si="21">H40/H$40*100</f>
        <v>100</v>
      </c>
      <c r="K40" s="10"/>
      <c r="L40" s="10"/>
      <c r="M40" s="10"/>
    </row>
    <row r="41" spans="1:13" ht="16.5" hidden="1" x14ac:dyDescent="0.25">
      <c r="A41" s="224" t="s">
        <v>9</v>
      </c>
      <c r="B41" s="219">
        <v>3582.03</v>
      </c>
      <c r="C41" s="204">
        <f t="shared" si="17"/>
        <v>102.80191711628974</v>
      </c>
      <c r="D41" s="245">
        <f t="shared" si="19"/>
        <v>102.80191711628974</v>
      </c>
      <c r="E41" s="225">
        <v>2348.34</v>
      </c>
      <c r="F41" s="204">
        <f t="shared" ref="F41:F46" si="22">E41/E40*100</f>
        <v>102.18037359185112</v>
      </c>
      <c r="G41" s="246">
        <f t="shared" si="20"/>
        <v>102.18037359185112</v>
      </c>
      <c r="H41" s="247">
        <v>2192.7199999999998</v>
      </c>
      <c r="I41" s="204">
        <f t="shared" si="18"/>
        <v>102.89629282027218</v>
      </c>
      <c r="J41" s="245">
        <f t="shared" si="21"/>
        <v>102.89629282027218</v>
      </c>
      <c r="K41" s="10"/>
      <c r="L41" s="10"/>
      <c r="M41" s="10"/>
    </row>
    <row r="42" spans="1:13" ht="16.5" hidden="1" x14ac:dyDescent="0.25">
      <c r="A42" s="224" t="s">
        <v>10</v>
      </c>
      <c r="B42" s="219">
        <v>3667.61</v>
      </c>
      <c r="C42" s="204">
        <f t="shared" si="17"/>
        <v>102.38914805291972</v>
      </c>
      <c r="D42" s="245">
        <f t="shared" si="19"/>
        <v>105.25800711743771</v>
      </c>
      <c r="E42" s="225">
        <v>2397.3200000000002</v>
      </c>
      <c r="F42" s="204">
        <f t="shared" si="22"/>
        <v>102.08572864236014</v>
      </c>
      <c r="G42" s="246">
        <f t="shared" si="20"/>
        <v>104.31157891072695</v>
      </c>
      <c r="H42" s="247">
        <v>2239.67</v>
      </c>
      <c r="I42" s="204">
        <f t="shared" si="18"/>
        <v>102.14117625597432</v>
      </c>
      <c r="J42" s="245">
        <f t="shared" si="21"/>
        <v>105.09948381041765</v>
      </c>
      <c r="K42" s="10"/>
      <c r="L42" s="10"/>
      <c r="M42" s="10"/>
    </row>
    <row r="43" spans="1:13" ht="16.5" hidden="1" x14ac:dyDescent="0.25">
      <c r="A43" s="224" t="s">
        <v>11</v>
      </c>
      <c r="B43" s="219">
        <v>3761.96</v>
      </c>
      <c r="C43" s="204">
        <f t="shared" si="17"/>
        <v>102.57251997895087</v>
      </c>
      <c r="D43" s="245">
        <f t="shared" si="19"/>
        <v>107.96579037997932</v>
      </c>
      <c r="E43" s="225">
        <v>2457.02</v>
      </c>
      <c r="F43" s="204">
        <f t="shared" si="22"/>
        <v>102.49028081357514</v>
      </c>
      <c r="G43" s="246">
        <f t="shared" si="20"/>
        <v>106.9092301466781</v>
      </c>
      <c r="H43" s="247">
        <v>2272.67</v>
      </c>
      <c r="I43" s="204">
        <f t="shared" si="18"/>
        <v>101.47343135372621</v>
      </c>
      <c r="J43" s="245">
        <f t="shared" si="21"/>
        <v>106.64805255748475</v>
      </c>
      <c r="K43" s="10"/>
      <c r="L43" s="10"/>
      <c r="M43" s="10"/>
    </row>
    <row r="44" spans="1:13" ht="16.5" hidden="1" x14ac:dyDescent="0.25">
      <c r="A44" s="224" t="s">
        <v>12</v>
      </c>
      <c r="B44" s="219">
        <v>3809.35</v>
      </c>
      <c r="C44" s="204">
        <f t="shared" ref="C44:C49" si="23">B44/B43*100</f>
        <v>101.2597156801242</v>
      </c>
      <c r="D44" s="245">
        <f t="shared" si="19"/>
        <v>109.32585237056594</v>
      </c>
      <c r="E44" s="225">
        <v>2470.25</v>
      </c>
      <c r="F44" s="204">
        <f t="shared" si="22"/>
        <v>100.53845715541591</v>
      </c>
      <c r="G44" s="246">
        <f t="shared" si="20"/>
        <v>107.48489054620293</v>
      </c>
      <c r="H44" s="247">
        <v>2282.61</v>
      </c>
      <c r="I44" s="204">
        <f t="shared" ref="I44:I49" si="24">H44/H43*100</f>
        <v>100.43737102174974</v>
      </c>
      <c r="J44" s="245">
        <f t="shared" si="21"/>
        <v>107.11450023463162</v>
      </c>
      <c r="K44" s="10"/>
      <c r="L44" s="10"/>
      <c r="M44" s="10"/>
    </row>
    <row r="45" spans="1:13" ht="16.5" hidden="1" x14ac:dyDescent="0.2">
      <c r="A45" s="248" t="s">
        <v>13</v>
      </c>
      <c r="B45" s="247">
        <v>3854.5</v>
      </c>
      <c r="C45" s="249">
        <f t="shared" si="23"/>
        <v>101.18524157664694</v>
      </c>
      <c r="D45" s="245">
        <f t="shared" si="19"/>
        <v>110.62162782688554</v>
      </c>
      <c r="E45" s="250">
        <v>2532.1999999999998</v>
      </c>
      <c r="F45" s="249">
        <f t="shared" si="22"/>
        <v>102.50784333569476</v>
      </c>
      <c r="G45" s="246">
        <f t="shared" si="20"/>
        <v>110.18044321064471</v>
      </c>
      <c r="H45" s="247">
        <v>2316.8000000000002</v>
      </c>
      <c r="I45" s="249">
        <f t="shared" si="24"/>
        <v>101.49784676313519</v>
      </c>
      <c r="J45" s="245">
        <f t="shared" si="21"/>
        <v>108.71891130924449</v>
      </c>
      <c r="K45" s="10"/>
      <c r="L45" s="10"/>
      <c r="M45" s="10"/>
    </row>
    <row r="46" spans="1:13" ht="16.5" hidden="1" x14ac:dyDescent="0.2">
      <c r="A46" s="248" t="s">
        <v>14</v>
      </c>
      <c r="B46" s="247">
        <v>3808.84</v>
      </c>
      <c r="C46" s="249">
        <f t="shared" si="23"/>
        <v>98.815410559086786</v>
      </c>
      <c r="D46" s="245">
        <f t="shared" ref="D46:D51" si="25">B46/B$40*100</f>
        <v>109.31121570428195</v>
      </c>
      <c r="E46" s="250">
        <v>2548.98</v>
      </c>
      <c r="F46" s="249">
        <f t="shared" si="22"/>
        <v>100.66266487639209</v>
      </c>
      <c r="G46" s="246">
        <f t="shared" ref="G46:G51" si="26">E46/E$40*100</f>
        <v>110.91057030845477</v>
      </c>
      <c r="H46" s="247">
        <v>2344.36</v>
      </c>
      <c r="I46" s="249">
        <f t="shared" si="24"/>
        <v>101.18957182320443</v>
      </c>
      <c r="J46" s="245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251" t="s">
        <v>73</v>
      </c>
      <c r="B47" s="252">
        <v>3758.33</v>
      </c>
      <c r="C47" s="253">
        <f t="shared" si="23"/>
        <v>98.673874460465655</v>
      </c>
      <c r="D47" s="254">
        <f t="shared" si="25"/>
        <v>107.86161175525197</v>
      </c>
      <c r="E47" s="255">
        <v>2617.46</v>
      </c>
      <c r="F47" s="253">
        <f>E47/E46*100</f>
        <v>102.68656482200724</v>
      </c>
      <c r="G47" s="256">
        <f t="shared" si="26"/>
        <v>113.89025467424932</v>
      </c>
      <c r="H47" s="252">
        <v>2354.6</v>
      </c>
      <c r="I47" s="253">
        <f t="shared" si="24"/>
        <v>100.4367929840127</v>
      </c>
      <c r="J47" s="254">
        <f t="shared" si="27"/>
        <v>110.49272641952135</v>
      </c>
      <c r="K47" s="10"/>
      <c r="L47" s="10"/>
      <c r="M47" s="10"/>
    </row>
    <row r="48" spans="1:13" ht="16.5" hidden="1" x14ac:dyDescent="0.2">
      <c r="A48" s="251" t="s">
        <v>80</v>
      </c>
      <c r="B48" s="252">
        <v>3877.71</v>
      </c>
      <c r="C48" s="253">
        <f t="shared" si="23"/>
        <v>103.17641079947744</v>
      </c>
      <c r="D48" s="254">
        <f t="shared" si="25"/>
        <v>111.28773963953623</v>
      </c>
      <c r="E48" s="255">
        <v>2590.12</v>
      </c>
      <c r="F48" s="253">
        <f>E48/E47*100</f>
        <v>98.955475919402772</v>
      </c>
      <c r="G48" s="256">
        <f t="shared" si="26"/>
        <v>112.70064353872327</v>
      </c>
      <c r="H48" s="252">
        <v>2371.96</v>
      </c>
      <c r="I48" s="253">
        <f t="shared" si="24"/>
        <v>100.7372802174467</v>
      </c>
      <c r="J48" s="254">
        <f t="shared" si="27"/>
        <v>111.30736743312998</v>
      </c>
      <c r="K48" s="10"/>
      <c r="L48" s="10"/>
      <c r="M48" s="10"/>
    </row>
    <row r="49" spans="1:13" ht="16.5" hidden="1" x14ac:dyDescent="0.2">
      <c r="A49" s="251" t="s">
        <v>86</v>
      </c>
      <c r="B49" s="252">
        <v>3758.21</v>
      </c>
      <c r="C49" s="253">
        <f t="shared" si="23"/>
        <v>96.918284245082802</v>
      </c>
      <c r="D49" s="254">
        <f t="shared" si="25"/>
        <v>107.85816783377338</v>
      </c>
      <c r="E49" s="255">
        <v>2496.67</v>
      </c>
      <c r="F49" s="253">
        <f>E49/E48*100</f>
        <v>96.392059055178919</v>
      </c>
      <c r="G49" s="256">
        <f t="shared" si="26"/>
        <v>108.63447087541283</v>
      </c>
      <c r="H49" s="252">
        <v>2442.54</v>
      </c>
      <c r="I49" s="253">
        <f t="shared" si="24"/>
        <v>102.97559823943068</v>
      </c>
      <c r="J49" s="254">
        <f t="shared" si="27"/>
        <v>114.61942749882684</v>
      </c>
      <c r="K49" s="10"/>
      <c r="L49" s="10"/>
      <c r="M49" s="10"/>
    </row>
    <row r="50" spans="1:13" ht="16.5" hidden="1" x14ac:dyDescent="0.2">
      <c r="A50" s="251" t="s">
        <v>87</v>
      </c>
      <c r="B50" s="252">
        <v>3894.63</v>
      </c>
      <c r="C50" s="253">
        <f>B50/B49*100</f>
        <v>103.62991956277057</v>
      </c>
      <c r="D50" s="254">
        <f t="shared" si="25"/>
        <v>111.77333256801745</v>
      </c>
      <c r="E50" s="255">
        <v>2539.16</v>
      </c>
      <c r="F50" s="253">
        <f>E50/E49*100</f>
        <v>101.70186688669307</v>
      </c>
      <c r="G50" s="256">
        <f t="shared" si="26"/>
        <v>110.48328496277568</v>
      </c>
      <c r="H50" s="252">
        <v>2464.96</v>
      </c>
      <c r="I50" s="253">
        <f>H50/H49*100</f>
        <v>100.91789694334588</v>
      </c>
      <c r="J50" s="254">
        <f t="shared" si="27"/>
        <v>115.67151572031911</v>
      </c>
      <c r="K50" s="10"/>
      <c r="L50" s="10"/>
      <c r="M50" s="10"/>
    </row>
    <row r="51" spans="1:13" ht="16.5" hidden="1" x14ac:dyDescent="0.2">
      <c r="A51" s="251" t="s">
        <v>91</v>
      </c>
      <c r="B51" s="252">
        <v>3912.55</v>
      </c>
      <c r="C51" s="253">
        <f>B51/B50*100</f>
        <v>100.46012073033896</v>
      </c>
      <c r="D51" s="254">
        <f t="shared" si="25"/>
        <v>112.2876248421536</v>
      </c>
      <c r="E51" s="255">
        <v>2618.0300000000002</v>
      </c>
      <c r="F51" s="253">
        <f>E51/E50*100</f>
        <v>103.10614533940358</v>
      </c>
      <c r="G51" s="256">
        <f t="shared" si="26"/>
        <v>113.91505636946695</v>
      </c>
      <c r="H51" s="252">
        <v>2519.35</v>
      </c>
      <c r="I51" s="253">
        <f>H51/H50*100</f>
        <v>102.20652667791769</v>
      </c>
      <c r="J51" s="254">
        <f t="shared" si="27"/>
        <v>118.22383857343969</v>
      </c>
      <c r="K51" s="10"/>
      <c r="L51" s="10"/>
      <c r="M51" s="10"/>
    </row>
    <row r="52" spans="1:13" ht="17.25" hidden="1" thickBot="1" x14ac:dyDescent="0.25">
      <c r="A52" s="257" t="s">
        <v>187</v>
      </c>
      <c r="B52" s="258">
        <v>4663.51</v>
      </c>
      <c r="C52" s="259">
        <v>98.945726894678785</v>
      </c>
      <c r="D52" s="260">
        <v>104.97088462568681</v>
      </c>
      <c r="E52" s="258">
        <v>3171.84</v>
      </c>
      <c r="F52" s="259">
        <v>101.01755157027794</v>
      </c>
      <c r="G52" s="260">
        <v>104.26755905615349</v>
      </c>
      <c r="H52" s="258">
        <v>2871.48</v>
      </c>
      <c r="I52" s="259">
        <v>101.24213309828119</v>
      </c>
      <c r="J52" s="260">
        <v>110.06309075716574</v>
      </c>
      <c r="K52" s="10"/>
      <c r="L52" s="10"/>
      <c r="M52" s="10"/>
    </row>
    <row r="53" spans="1:13" ht="17.25" hidden="1" thickBot="1" x14ac:dyDescent="0.25">
      <c r="A53" s="986" t="s">
        <v>189</v>
      </c>
      <c r="B53" s="987"/>
      <c r="C53" s="987"/>
      <c r="D53" s="987"/>
      <c r="E53" s="987"/>
      <c r="F53" s="987"/>
      <c r="G53" s="987"/>
      <c r="H53" s="987"/>
      <c r="I53" s="987"/>
      <c r="J53" s="988"/>
      <c r="K53" s="10"/>
      <c r="L53" s="10"/>
      <c r="M53" s="10"/>
    </row>
    <row r="54" spans="1:13" ht="16.5" hidden="1" x14ac:dyDescent="0.2">
      <c r="A54" s="261" t="s">
        <v>9</v>
      </c>
      <c r="B54" s="262">
        <v>4636.76</v>
      </c>
      <c r="C54" s="241">
        <f>B54/B52*100</f>
        <v>99.426397713310365</v>
      </c>
      <c r="D54" s="242">
        <f>B54/B$52*100</f>
        <v>99.426397713310365</v>
      </c>
      <c r="E54" s="262">
        <v>3230.64</v>
      </c>
      <c r="F54" s="241">
        <f>E54/E52*100</f>
        <v>101.85381355932202</v>
      </c>
      <c r="G54" s="242">
        <f t="shared" ref="G54:G61" si="28">E54/E$52*100</f>
        <v>101.85381355932202</v>
      </c>
      <c r="H54" s="262">
        <v>2922.88</v>
      </c>
      <c r="I54" s="241">
        <f>H54/H52*100</f>
        <v>101.79001769122544</v>
      </c>
      <c r="J54" s="242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263" t="s">
        <v>10</v>
      </c>
      <c r="B55" s="264">
        <v>4730.58</v>
      </c>
      <c r="C55" s="249">
        <f>B55/B54*100</f>
        <v>102.02339564696037</v>
      </c>
      <c r="D55" s="245">
        <f t="shared" ref="D55:D61" si="30">B55/B$52*100</f>
        <v>101.438187116571</v>
      </c>
      <c r="E55" s="264">
        <v>3288.8</v>
      </c>
      <c r="F55" s="249">
        <f t="shared" ref="F55:F62" si="31">E55/E54*100</f>
        <v>101.80026248668996</v>
      </c>
      <c r="G55" s="245">
        <f t="shared" si="28"/>
        <v>103.68744955609361</v>
      </c>
      <c r="H55" s="264">
        <v>2998.3</v>
      </c>
      <c r="I55" s="249">
        <f t="shared" ref="I55:I62" si="32">H55/H54*100</f>
        <v>102.58033172761112</v>
      </c>
      <c r="J55" s="245">
        <f t="shared" si="29"/>
        <v>104.41653781325311</v>
      </c>
      <c r="K55" s="10"/>
      <c r="L55" s="10"/>
      <c r="M55" s="10"/>
    </row>
    <row r="56" spans="1:13" ht="16.5" hidden="1" x14ac:dyDescent="0.2">
      <c r="A56" s="265" t="s">
        <v>11</v>
      </c>
      <c r="B56" s="266">
        <v>4763.34</v>
      </c>
      <c r="C56" s="253">
        <f t="shared" ref="C56:C62" si="33">B56/B55*100</f>
        <v>100.69251550549826</v>
      </c>
      <c r="D56" s="254">
        <f t="shared" si="30"/>
        <v>102.14066229084959</v>
      </c>
      <c r="E56" s="266">
        <v>3388</v>
      </c>
      <c r="F56" s="253">
        <f t="shared" si="31"/>
        <v>103.0162977377767</v>
      </c>
      <c r="G56" s="254">
        <f t="shared" si="28"/>
        <v>106.81497175141243</v>
      </c>
      <c r="H56" s="266">
        <v>3080.4</v>
      </c>
      <c r="I56" s="253">
        <f t="shared" si="32"/>
        <v>102.73821832371677</v>
      </c>
      <c r="J56" s="254">
        <f t="shared" si="29"/>
        <v>107.27569058464626</v>
      </c>
      <c r="K56" s="10"/>
      <c r="L56" s="10"/>
      <c r="M56" s="10"/>
    </row>
    <row r="57" spans="1:13" ht="16.5" hidden="1" x14ac:dyDescent="0.2">
      <c r="A57" s="265" t="s">
        <v>12</v>
      </c>
      <c r="B57" s="266">
        <v>4923.8</v>
      </c>
      <c r="C57" s="253">
        <f t="shared" si="33"/>
        <v>103.3686446904903</v>
      </c>
      <c r="D57" s="254">
        <f t="shared" si="30"/>
        <v>105.58141828794191</v>
      </c>
      <c r="E57" s="266">
        <v>3444.6</v>
      </c>
      <c r="F57" s="253">
        <f t="shared" si="31"/>
        <v>101.67060212514758</v>
      </c>
      <c r="G57" s="254">
        <f t="shared" si="28"/>
        <v>108.5994249394673</v>
      </c>
      <c r="H57" s="266">
        <v>3137.5</v>
      </c>
      <c r="I57" s="253">
        <f t="shared" si="32"/>
        <v>101.85365536943254</v>
      </c>
      <c r="J57" s="254">
        <f t="shared" si="29"/>
        <v>109.26421218326439</v>
      </c>
      <c r="K57" s="10"/>
      <c r="L57" s="10"/>
      <c r="M57" s="10"/>
    </row>
    <row r="58" spans="1:13" ht="16.5" hidden="1" x14ac:dyDescent="0.2">
      <c r="A58" s="265" t="s">
        <v>13</v>
      </c>
      <c r="B58" s="266">
        <v>5473.72</v>
      </c>
      <c r="C58" s="253">
        <f t="shared" si="33"/>
        <v>111.16860961046346</v>
      </c>
      <c r="D58" s="254">
        <f t="shared" si="30"/>
        <v>117.37339471771261</v>
      </c>
      <c r="E58" s="266">
        <v>3637</v>
      </c>
      <c r="F58" s="253">
        <f t="shared" si="31"/>
        <v>105.58555420077805</v>
      </c>
      <c r="G58" s="254">
        <f t="shared" si="28"/>
        <v>114.66530468119451</v>
      </c>
      <c r="H58" s="266">
        <v>3235.71</v>
      </c>
      <c r="I58" s="253">
        <f t="shared" si="32"/>
        <v>103.13019920318725</v>
      </c>
      <c r="J58" s="254">
        <f t="shared" si="29"/>
        <v>112.68439968239375</v>
      </c>
      <c r="K58" s="10"/>
      <c r="L58" s="10"/>
      <c r="M58" s="10"/>
    </row>
    <row r="59" spans="1:13" ht="16.5" hidden="1" x14ac:dyDescent="0.2">
      <c r="A59" s="265" t="s">
        <v>14</v>
      </c>
      <c r="B59" s="266">
        <v>4886.84</v>
      </c>
      <c r="C59" s="253">
        <f t="shared" si="33"/>
        <v>89.278223950074178</v>
      </c>
      <c r="D59" s="254">
        <f t="shared" si="30"/>
        <v>104.78888219388401</v>
      </c>
      <c r="E59" s="266">
        <v>3571.24</v>
      </c>
      <c r="F59" s="253">
        <f t="shared" si="31"/>
        <v>98.191916414627428</v>
      </c>
      <c r="G59" s="254">
        <f t="shared" si="28"/>
        <v>112.59206012913639</v>
      </c>
      <c r="H59" s="266">
        <v>3281.88</v>
      </c>
      <c r="I59" s="253">
        <f t="shared" si="32"/>
        <v>101.42688930713817</v>
      </c>
      <c r="J59" s="254">
        <f t="shared" si="29"/>
        <v>114.29228133227465</v>
      </c>
      <c r="K59" s="10"/>
      <c r="L59" s="10"/>
      <c r="M59" s="10"/>
    </row>
    <row r="60" spans="1:13" ht="16.5" hidden="1" x14ac:dyDescent="0.2">
      <c r="A60" s="265" t="s">
        <v>73</v>
      </c>
      <c r="B60" s="266">
        <v>4926.45</v>
      </c>
      <c r="C60" s="253">
        <f t="shared" si="33"/>
        <v>100.81054423717575</v>
      </c>
      <c r="D60" s="254">
        <f t="shared" si="30"/>
        <v>105.63824243970743</v>
      </c>
      <c r="E60" s="266">
        <v>3592.64</v>
      </c>
      <c r="F60" s="253">
        <f t="shared" si="31"/>
        <v>100.59923163943057</v>
      </c>
      <c r="G60" s="254">
        <f t="shared" si="28"/>
        <v>113.26674737691687</v>
      </c>
      <c r="H60" s="266">
        <v>3180.11</v>
      </c>
      <c r="I60" s="253">
        <f t="shared" si="32"/>
        <v>96.899033480809777</v>
      </c>
      <c r="J60" s="254">
        <f t="shared" si="29"/>
        <v>110.74811595414211</v>
      </c>
      <c r="K60" s="10"/>
      <c r="L60" s="10"/>
      <c r="M60" s="10"/>
    </row>
    <row r="61" spans="1:13" ht="16.5" hidden="1" x14ac:dyDescent="0.2">
      <c r="A61" s="263" t="s">
        <v>80</v>
      </c>
      <c r="B61" s="264">
        <v>4913.3500000000004</v>
      </c>
      <c r="C61" s="249">
        <f>B61/B60*100</f>
        <v>99.73408844096663</v>
      </c>
      <c r="D61" s="245">
        <f t="shared" si="30"/>
        <v>105.35733814230055</v>
      </c>
      <c r="E61" s="264">
        <v>3552.92</v>
      </c>
      <c r="F61" s="249">
        <f>E61/E60*100</f>
        <v>98.894406341854463</v>
      </c>
      <c r="G61" s="245">
        <f t="shared" si="28"/>
        <v>112.01447740112994</v>
      </c>
      <c r="H61" s="264">
        <v>3017.5</v>
      </c>
      <c r="I61" s="249">
        <f>H61/H60*100</f>
        <v>94.886654864139913</v>
      </c>
      <c r="J61" s="245">
        <f t="shared" si="29"/>
        <v>105.08518255394431</v>
      </c>
      <c r="K61" s="10"/>
      <c r="L61" s="10"/>
      <c r="M61" s="10"/>
    </row>
    <row r="62" spans="1:13" ht="16.5" hidden="1" x14ac:dyDescent="0.2">
      <c r="A62" s="263" t="s">
        <v>86</v>
      </c>
      <c r="B62" s="264">
        <v>4746.9399999999996</v>
      </c>
      <c r="C62" s="249">
        <f t="shared" si="33"/>
        <v>96.613105111583735</v>
      </c>
      <c r="D62" s="245">
        <f>B62/B$52*100</f>
        <v>101.78899584218752</v>
      </c>
      <c r="E62" s="264">
        <v>3429.76</v>
      </c>
      <c r="F62" s="249">
        <f t="shared" si="31"/>
        <v>96.533555498012902</v>
      </c>
      <c r="G62" s="245">
        <f>E62/E$52*100</f>
        <v>108.13155770782889</v>
      </c>
      <c r="H62" s="264">
        <v>2996.05</v>
      </c>
      <c r="I62" s="249">
        <f t="shared" si="32"/>
        <v>99.289146644573322</v>
      </c>
      <c r="J62" s="245">
        <f>H62/H$52*100</f>
        <v>104.33818100770335</v>
      </c>
      <c r="K62" s="10"/>
      <c r="L62" s="10"/>
      <c r="M62" s="10"/>
    </row>
    <row r="63" spans="1:13" ht="16.5" hidden="1" x14ac:dyDescent="0.2">
      <c r="A63" s="267" t="s">
        <v>87</v>
      </c>
      <c r="B63" s="268">
        <v>4675.8999999999996</v>
      </c>
      <c r="C63" s="269">
        <f>B63/B62*100</f>
        <v>98.503456963854603</v>
      </c>
      <c r="D63" s="270">
        <f>B63/B$52*100</f>
        <v>100.26567971334894</v>
      </c>
      <c r="E63" s="268">
        <v>3401.8</v>
      </c>
      <c r="F63" s="269">
        <f>E63/E62*100</f>
        <v>99.184782608695656</v>
      </c>
      <c r="G63" s="270">
        <f>E63/E$52*100</f>
        <v>107.25005044390639</v>
      </c>
      <c r="H63" s="268">
        <v>3043.7</v>
      </c>
      <c r="I63" s="269">
        <f>H63/H62*100</f>
        <v>101.59042739607149</v>
      </c>
      <c r="J63" s="270">
        <f>H63/H$52*100</f>
        <v>105.99760402301253</v>
      </c>
      <c r="K63" s="10"/>
      <c r="L63" s="10"/>
      <c r="M63" s="10"/>
    </row>
    <row r="64" spans="1:13" ht="16.5" hidden="1" x14ac:dyDescent="0.2">
      <c r="A64" s="265" t="s">
        <v>91</v>
      </c>
      <c r="B64" s="266">
        <v>4645.1000000000004</v>
      </c>
      <c r="C64" s="253">
        <f>B64/B63*100</f>
        <v>99.341303278513237</v>
      </c>
      <c r="D64" s="254">
        <f>B64/B$52*100</f>
        <v>99.605232968300712</v>
      </c>
      <c r="E64" s="266">
        <v>3472.7</v>
      </c>
      <c r="F64" s="253">
        <f>E64/E63*100</f>
        <v>102.08419072255863</v>
      </c>
      <c r="G64" s="254">
        <f>E64/E$52*100</f>
        <v>109.48534604519773</v>
      </c>
      <c r="H64" s="266">
        <v>3139.4</v>
      </c>
      <c r="I64" s="253">
        <f>H64/H63*100</f>
        <v>103.14419949403688</v>
      </c>
      <c r="J64" s="254">
        <f>H64/H$52*100</f>
        <v>109.33038015239529</v>
      </c>
      <c r="K64" s="10"/>
      <c r="L64" s="10"/>
      <c r="M64" s="10"/>
    </row>
    <row r="65" spans="1:13" ht="17.25" hidden="1" thickBot="1" x14ac:dyDescent="0.25">
      <c r="A65" s="257" t="s">
        <v>207</v>
      </c>
      <c r="B65" s="258">
        <v>4758.3999999999996</v>
      </c>
      <c r="C65" s="259">
        <f>B65/B64*100</f>
        <v>102.43912940517963</v>
      </c>
      <c r="D65" s="260">
        <f>B65/B$52*100</f>
        <v>102.0347334947282</v>
      </c>
      <c r="E65" s="258">
        <v>3603.54</v>
      </c>
      <c r="F65" s="259">
        <f>E65/E64*100</f>
        <v>103.76767356811702</v>
      </c>
      <c r="G65" s="260">
        <f>E65/E$52*100</f>
        <v>113.61039648910412</v>
      </c>
      <c r="H65" s="258">
        <v>3297.89</v>
      </c>
      <c r="I65" s="259">
        <f>H65/H64*100</f>
        <v>105.04841689494808</v>
      </c>
      <c r="J65" s="260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986" t="s">
        <v>209</v>
      </c>
      <c r="B66" s="987"/>
      <c r="C66" s="987"/>
      <c r="D66" s="987"/>
      <c r="E66" s="987"/>
      <c r="F66" s="987"/>
      <c r="G66" s="987"/>
      <c r="H66" s="987"/>
      <c r="I66" s="987"/>
      <c r="J66" s="988"/>
      <c r="K66" s="10"/>
      <c r="L66" s="10"/>
      <c r="M66" s="10"/>
    </row>
    <row r="67" spans="1:13" ht="16.5" hidden="1" customHeight="1" x14ac:dyDescent="0.2">
      <c r="A67" s="271" t="s">
        <v>9</v>
      </c>
      <c r="B67" s="272">
        <v>5223.7700000000004</v>
      </c>
      <c r="C67" s="273">
        <f>B67/B65*100</f>
        <v>109.77996805648959</v>
      </c>
      <c r="D67" s="274">
        <f t="shared" ref="D67:D78" si="34">B67/B$65*100</f>
        <v>109.77996805648959</v>
      </c>
      <c r="E67" s="272">
        <v>3900.95</v>
      </c>
      <c r="F67" s="273">
        <f>E67/E65*100</f>
        <v>108.25327317027144</v>
      </c>
      <c r="G67" s="274">
        <f t="shared" ref="G67:G78" si="35">E67/E$65*100</f>
        <v>108.25327317027144</v>
      </c>
      <c r="H67" s="272">
        <v>3592.51</v>
      </c>
      <c r="I67" s="273">
        <f>H67/H65*100</f>
        <v>108.93359087173921</v>
      </c>
      <c r="J67" s="274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265" t="s">
        <v>10</v>
      </c>
      <c r="B68" s="266">
        <v>5449.3</v>
      </c>
      <c r="C68" s="253">
        <f t="shared" ref="C68:C78" si="37">B68/B67*100</f>
        <v>104.31737997653035</v>
      </c>
      <c r="D68" s="254">
        <f t="shared" si="34"/>
        <v>114.51958641560189</v>
      </c>
      <c r="E68" s="266">
        <v>4060.44</v>
      </c>
      <c r="F68" s="253">
        <f t="shared" ref="F68:F78" si="38">E68/E67*100</f>
        <v>104.08849126494827</v>
      </c>
      <c r="G68" s="254">
        <f t="shared" si="35"/>
        <v>112.67919878785861</v>
      </c>
      <c r="H68" s="266">
        <v>3730.03</v>
      </c>
      <c r="I68" s="253">
        <f t="shared" ref="I68:I78" si="39">H68/H67*100</f>
        <v>103.82796429237497</v>
      </c>
      <c r="J68" s="254">
        <f t="shared" si="36"/>
        <v>113.10352983271123</v>
      </c>
      <c r="K68" s="10"/>
      <c r="L68" s="10"/>
      <c r="M68" s="10"/>
    </row>
    <row r="69" spans="1:13" ht="16.5" hidden="1" customHeight="1" x14ac:dyDescent="0.2">
      <c r="A69" s="265" t="s">
        <v>11</v>
      </c>
      <c r="B69" s="266">
        <v>5698.93</v>
      </c>
      <c r="C69" s="253">
        <f t="shared" si="37"/>
        <v>104.58095535206357</v>
      </c>
      <c r="D69" s="254">
        <f t="shared" si="34"/>
        <v>119.76567753866847</v>
      </c>
      <c r="E69" s="266">
        <v>4141.03</v>
      </c>
      <c r="F69" s="253">
        <f t="shared" si="38"/>
        <v>101.98476027228575</v>
      </c>
      <c r="G69" s="254">
        <f t="shared" si="35"/>
        <v>114.91561076052992</v>
      </c>
      <c r="H69" s="266">
        <v>3774.34</v>
      </c>
      <c r="I69" s="253">
        <f t="shared" si="39"/>
        <v>101.18792610247102</v>
      </c>
      <c r="J69" s="254">
        <f t="shared" si="36"/>
        <v>114.4471161864101</v>
      </c>
      <c r="K69" s="10"/>
      <c r="L69" s="10"/>
      <c r="M69" s="10"/>
    </row>
    <row r="70" spans="1:13" ht="16.5" hidden="1" customHeight="1" x14ac:dyDescent="0.2">
      <c r="A70" s="263" t="s">
        <v>12</v>
      </c>
      <c r="B70" s="264">
        <v>5747.51</v>
      </c>
      <c r="C70" s="253">
        <f t="shared" si="37"/>
        <v>100.85244072132839</v>
      </c>
      <c r="D70" s="254">
        <f t="shared" si="34"/>
        <v>120.78660894418294</v>
      </c>
      <c r="E70" s="266">
        <v>4174.51</v>
      </c>
      <c r="F70" s="253">
        <f t="shared" si="38"/>
        <v>100.80849450499032</v>
      </c>
      <c r="G70" s="254">
        <f t="shared" si="35"/>
        <v>115.84469715890486</v>
      </c>
      <c r="H70" s="266">
        <v>3785.74</v>
      </c>
      <c r="I70" s="253">
        <f t="shared" si="39"/>
        <v>100.30203956188366</v>
      </c>
      <c r="J70" s="254">
        <f t="shared" si="36"/>
        <v>114.79279175472803</v>
      </c>
      <c r="K70" s="10"/>
      <c r="L70" s="10"/>
      <c r="M70" s="10"/>
    </row>
    <row r="71" spans="1:13" ht="16.5" hidden="1" customHeight="1" x14ac:dyDescent="0.2">
      <c r="A71" s="265" t="s">
        <v>13</v>
      </c>
      <c r="B71" s="266">
        <v>5664.71</v>
      </c>
      <c r="C71" s="253">
        <f t="shared" si="37"/>
        <v>98.559376147235938</v>
      </c>
      <c r="D71" s="254">
        <f t="shared" si="34"/>
        <v>119.04652824478816</v>
      </c>
      <c r="E71" s="266">
        <v>4204.16</v>
      </c>
      <c r="F71" s="253">
        <f t="shared" si="38"/>
        <v>100.71026300092704</v>
      </c>
      <c r="G71" s="254">
        <f t="shared" si="35"/>
        <v>116.66749918136054</v>
      </c>
      <c r="H71" s="266">
        <v>3824.29</v>
      </c>
      <c r="I71" s="253">
        <f t="shared" si="39"/>
        <v>101.01829497007191</v>
      </c>
      <c r="J71" s="254">
        <f t="shared" si="36"/>
        <v>115.96172097917155</v>
      </c>
      <c r="K71" s="10"/>
      <c r="L71" s="10"/>
      <c r="M71" s="10"/>
    </row>
    <row r="72" spans="1:13" ht="16.5" hidden="1" customHeight="1" x14ac:dyDescent="0.2">
      <c r="A72" s="265" t="s">
        <v>14</v>
      </c>
      <c r="B72" s="266">
        <v>5577.76</v>
      </c>
      <c r="C72" s="253">
        <f t="shared" si="37"/>
        <v>98.465058228929635</v>
      </c>
      <c r="D72" s="254">
        <f t="shared" si="34"/>
        <v>117.21923335574984</v>
      </c>
      <c r="E72" s="266">
        <v>4148.72</v>
      </c>
      <c r="F72" s="253">
        <f t="shared" si="38"/>
        <v>98.681306134875939</v>
      </c>
      <c r="G72" s="254">
        <f t="shared" si="35"/>
        <v>115.12901202706229</v>
      </c>
      <c r="H72" s="266">
        <v>3792.68</v>
      </c>
      <c r="I72" s="253">
        <f t="shared" si="39"/>
        <v>99.173441344667907</v>
      </c>
      <c r="J72" s="254">
        <f t="shared" si="36"/>
        <v>115.00322933754612</v>
      </c>
      <c r="K72" s="10"/>
      <c r="L72" s="10"/>
      <c r="M72" s="10"/>
    </row>
    <row r="73" spans="1:13" ht="16.5" hidden="1" customHeight="1" x14ac:dyDescent="0.2">
      <c r="A73" s="263" t="s">
        <v>73</v>
      </c>
      <c r="B73" s="264">
        <v>5623.5</v>
      </c>
      <c r="C73" s="249">
        <f t="shared" si="37"/>
        <v>100.82004245431857</v>
      </c>
      <c r="D73" s="245">
        <f t="shared" si="34"/>
        <v>118.18048083389377</v>
      </c>
      <c r="E73" s="264">
        <v>4224.0200000000004</v>
      </c>
      <c r="F73" s="249">
        <f t="shared" si="38"/>
        <v>101.81501764399623</v>
      </c>
      <c r="G73" s="245">
        <f t="shared" si="35"/>
        <v>117.218623908712</v>
      </c>
      <c r="H73" s="264">
        <v>3765.76</v>
      </c>
      <c r="I73" s="249">
        <f t="shared" si="39"/>
        <v>99.290211670902906</v>
      </c>
      <c r="J73" s="245">
        <f t="shared" si="36"/>
        <v>114.18694983762346</v>
      </c>
      <c r="K73" s="10"/>
      <c r="L73" s="10"/>
      <c r="M73" s="10"/>
    </row>
    <row r="74" spans="1:13" ht="16.5" hidden="1" customHeight="1" x14ac:dyDescent="0.2">
      <c r="A74" s="263" t="s">
        <v>80</v>
      </c>
      <c r="B74" s="264">
        <v>5652.44</v>
      </c>
      <c r="C74" s="249">
        <f t="shared" si="37"/>
        <v>100.51462612252155</v>
      </c>
      <c r="D74" s="245">
        <f t="shared" si="34"/>
        <v>118.78866845998655</v>
      </c>
      <c r="E74" s="264">
        <v>4125.17</v>
      </c>
      <c r="F74" s="249">
        <f t="shared" si="38"/>
        <v>97.659812216798201</v>
      </c>
      <c r="G74" s="245">
        <f t="shared" si="35"/>
        <v>114.47548799236307</v>
      </c>
      <c r="H74" s="264">
        <v>3583.85</v>
      </c>
      <c r="I74" s="249">
        <f t="shared" si="39"/>
        <v>95.169368201903453</v>
      </c>
      <c r="J74" s="245">
        <f t="shared" si="36"/>
        <v>108.67099872949069</v>
      </c>
      <c r="K74" s="10"/>
      <c r="L74" s="10"/>
      <c r="M74" s="10"/>
    </row>
    <row r="75" spans="1:13" ht="16.5" hidden="1" customHeight="1" x14ac:dyDescent="0.2">
      <c r="A75" s="275" t="s">
        <v>86</v>
      </c>
      <c r="B75" s="276">
        <v>5500.74</v>
      </c>
      <c r="C75" s="277">
        <f t="shared" si="37"/>
        <v>97.316203267969243</v>
      </c>
      <c r="D75" s="278">
        <f t="shared" si="34"/>
        <v>115.60062205783457</v>
      </c>
      <c r="E75" s="276">
        <v>3994.18</v>
      </c>
      <c r="F75" s="277">
        <f t="shared" si="38"/>
        <v>96.824615712806988</v>
      </c>
      <c r="G75" s="278">
        <f t="shared" si="35"/>
        <v>110.84045133396604</v>
      </c>
      <c r="H75" s="276">
        <v>3516.69</v>
      </c>
      <c r="I75" s="277">
        <f t="shared" si="39"/>
        <v>98.126037641084324</v>
      </c>
      <c r="J75" s="278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279" t="s">
        <v>87</v>
      </c>
      <c r="B76" s="280">
        <v>5362.02</v>
      </c>
      <c r="C76" s="281">
        <f t="shared" si="37"/>
        <v>97.478157484265765</v>
      </c>
      <c r="D76" s="282">
        <f t="shared" si="34"/>
        <v>112.68535642232685</v>
      </c>
      <c r="E76" s="280">
        <v>3943.1</v>
      </c>
      <c r="F76" s="281">
        <f t="shared" si="38"/>
        <v>98.721139257619839</v>
      </c>
      <c r="G76" s="282">
        <f t="shared" si="35"/>
        <v>109.42295631517895</v>
      </c>
      <c r="H76" s="280">
        <v>3516.52</v>
      </c>
      <c r="I76" s="281">
        <f t="shared" si="39"/>
        <v>99.995165908851789</v>
      </c>
      <c r="J76" s="282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279" t="s">
        <v>91</v>
      </c>
      <c r="B77" s="280">
        <v>5338.1</v>
      </c>
      <c r="C77" s="281">
        <f t="shared" si="37"/>
        <v>99.55389946326197</v>
      </c>
      <c r="D77" s="282">
        <f t="shared" si="34"/>
        <v>112.1826664425017</v>
      </c>
      <c r="E77" s="280">
        <v>4023.2</v>
      </c>
      <c r="F77" s="281">
        <f t="shared" si="38"/>
        <v>102.03139661687504</v>
      </c>
      <c r="G77" s="282">
        <f t="shared" si="35"/>
        <v>111.64577054785016</v>
      </c>
      <c r="H77" s="280">
        <v>3547.2</v>
      </c>
      <c r="I77" s="281">
        <f t="shared" si="39"/>
        <v>100.87245344829547</v>
      </c>
      <c r="J77" s="282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283" t="s">
        <v>236</v>
      </c>
      <c r="B78" s="284">
        <v>5620.83</v>
      </c>
      <c r="C78" s="285">
        <f t="shared" si="37"/>
        <v>105.29645379442123</v>
      </c>
      <c r="D78" s="286">
        <f t="shared" si="34"/>
        <v>118.12436953597849</v>
      </c>
      <c r="E78" s="284">
        <v>4152.71</v>
      </c>
      <c r="F78" s="285">
        <f t="shared" si="38"/>
        <v>103.21907933982899</v>
      </c>
      <c r="G78" s="286">
        <f t="shared" si="35"/>
        <v>115.23973648134891</v>
      </c>
      <c r="H78" s="284">
        <v>3701.89</v>
      </c>
      <c r="I78" s="285">
        <f t="shared" si="39"/>
        <v>104.36090437528192</v>
      </c>
      <c r="J78" s="286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986" t="s">
        <v>237</v>
      </c>
      <c r="B79" s="987"/>
      <c r="C79" s="987"/>
      <c r="D79" s="987"/>
      <c r="E79" s="987"/>
      <c r="F79" s="987"/>
      <c r="G79" s="987"/>
      <c r="H79" s="987"/>
      <c r="I79" s="987"/>
      <c r="J79" s="988"/>
      <c r="K79" s="10"/>
      <c r="L79" s="10"/>
      <c r="M79" s="10"/>
    </row>
    <row r="80" spans="1:13" ht="16.5" hidden="1" customHeight="1" thickBot="1" x14ac:dyDescent="0.25">
      <c r="A80" s="287" t="s">
        <v>9</v>
      </c>
      <c r="B80" s="288">
        <v>5706.68</v>
      </c>
      <c r="C80" s="289">
        <f>B80/B78*100</f>
        <v>101.52735450102566</v>
      </c>
      <c r="D80" s="290">
        <f t="shared" ref="D80:D85" si="40">B80/B$78*100</f>
        <v>101.52735450102566</v>
      </c>
      <c r="E80" s="288">
        <v>4186.66</v>
      </c>
      <c r="F80" s="289">
        <f>E80/E78*100</f>
        <v>100.81753842671412</v>
      </c>
      <c r="G80" s="290">
        <f>E80/E$78*100</f>
        <v>100.81753842671412</v>
      </c>
      <c r="H80" s="288">
        <v>3726.36</v>
      </c>
      <c r="I80" s="289">
        <f>H80/H78*100</f>
        <v>100.66101369840811</v>
      </c>
      <c r="J80" s="290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287" t="s">
        <v>10</v>
      </c>
      <c r="B81" s="288">
        <v>5725.77</v>
      </c>
      <c r="C81" s="289">
        <f t="shared" ref="C81:C89" si="41">B81/B80*100</f>
        <v>100.33452024644802</v>
      </c>
      <c r="D81" s="290">
        <f t="shared" si="40"/>
        <v>101.86698405751464</v>
      </c>
      <c r="E81" s="288">
        <v>4200.1400000000003</v>
      </c>
      <c r="F81" s="289">
        <f t="shared" ref="F81:F89" si="42">E81/E80*100</f>
        <v>100.32197503499209</v>
      </c>
      <c r="G81" s="290">
        <f>E81/E$78*100</f>
        <v>101.1421457313417</v>
      </c>
      <c r="H81" s="288">
        <v>3745.11</v>
      </c>
      <c r="I81" s="289">
        <f t="shared" ref="I81:I89" si="43">H81/H80*100</f>
        <v>100.50317199626446</v>
      </c>
      <c r="J81" s="290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271" t="s">
        <v>11</v>
      </c>
      <c r="B82" s="288">
        <v>5740.27</v>
      </c>
      <c r="C82" s="289">
        <f t="shared" si="41"/>
        <v>100.25324104880218</v>
      </c>
      <c r="D82" s="290">
        <f t="shared" si="40"/>
        <v>102.12495307632503</v>
      </c>
      <c r="E82" s="272">
        <v>4242.49</v>
      </c>
      <c r="F82" s="273">
        <f t="shared" si="42"/>
        <v>101.00829972334253</v>
      </c>
      <c r="G82" s="274">
        <f>E82/E$78*100</f>
        <v>102.16196170693354</v>
      </c>
      <c r="H82" s="272">
        <v>3771.9</v>
      </c>
      <c r="I82" s="273">
        <f t="shared" si="43"/>
        <v>100.71533279396331</v>
      </c>
      <c r="J82" s="274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291" t="s">
        <v>12</v>
      </c>
      <c r="B83" s="288">
        <v>5772.52</v>
      </c>
      <c r="C83" s="289">
        <f t="shared" si="41"/>
        <v>100.56182026280993</v>
      </c>
      <c r="D83" s="290">
        <f t="shared" si="40"/>
        <v>102.69871175609298</v>
      </c>
      <c r="E83" s="292">
        <v>4328.1099999999997</v>
      </c>
      <c r="F83" s="289">
        <f t="shared" si="42"/>
        <v>102.01815443289199</v>
      </c>
      <c r="G83" s="290">
        <f>E83/E78*100</f>
        <v>104.22374786585145</v>
      </c>
      <c r="H83" s="288">
        <v>3872.49</v>
      </c>
      <c r="I83" s="289">
        <f t="shared" si="43"/>
        <v>102.66682573769188</v>
      </c>
      <c r="J83" s="290">
        <f>H83/H78*100</f>
        <v>104.60845676127599</v>
      </c>
      <c r="K83" s="10"/>
      <c r="L83" s="94"/>
      <c r="M83" s="10"/>
    </row>
    <row r="84" spans="1:13" ht="16.5" hidden="1" customHeight="1" thickBot="1" x14ac:dyDescent="0.3">
      <c r="A84" s="291" t="s">
        <v>13</v>
      </c>
      <c r="B84" s="288">
        <v>5814.3</v>
      </c>
      <c r="C84" s="289">
        <f t="shared" si="41"/>
        <v>100.72377401897266</v>
      </c>
      <c r="D84" s="290">
        <f t="shared" si="40"/>
        <v>103.44201834960319</v>
      </c>
      <c r="E84" s="292">
        <v>4385.75</v>
      </c>
      <c r="F84" s="289">
        <f t="shared" si="42"/>
        <v>101.33175912811829</v>
      </c>
      <c r="G84" s="290">
        <f>E84/E78*100</f>
        <v>105.61175714172191</v>
      </c>
      <c r="H84" s="288">
        <v>4036.68</v>
      </c>
      <c r="I84" s="289">
        <f t="shared" si="43"/>
        <v>104.23990765631414</v>
      </c>
      <c r="J84" s="290">
        <f>H84/H78*100</f>
        <v>109.04375872864942</v>
      </c>
      <c r="K84" s="10"/>
      <c r="L84" s="94"/>
      <c r="M84" s="10"/>
    </row>
    <row r="85" spans="1:13" ht="16.5" hidden="1" customHeight="1" thickBot="1" x14ac:dyDescent="0.3">
      <c r="A85" s="291" t="s">
        <v>14</v>
      </c>
      <c r="B85" s="288">
        <v>5874.92</v>
      </c>
      <c r="C85" s="289">
        <f t="shared" si="41"/>
        <v>101.04260186092908</v>
      </c>
      <c r="D85" s="290">
        <f t="shared" si="40"/>
        <v>104.52050675789874</v>
      </c>
      <c r="E85" s="292">
        <v>4588.34</v>
      </c>
      <c r="F85" s="289">
        <f t="shared" si="42"/>
        <v>104.61927834463889</v>
      </c>
      <c r="G85" s="290">
        <f>E85/E78*100</f>
        <v>110.49025816876208</v>
      </c>
      <c r="H85" s="288">
        <v>4233.1899999999996</v>
      </c>
      <c r="I85" s="289">
        <f t="shared" si="43"/>
        <v>104.86810943646758</v>
      </c>
      <c r="J85" s="290">
        <f>H85/H78*100</f>
        <v>114.35212823719776</v>
      </c>
      <c r="K85" s="10"/>
      <c r="L85" s="94"/>
      <c r="M85" s="10"/>
    </row>
    <row r="86" spans="1:13" ht="16.5" hidden="1" customHeight="1" thickBot="1" x14ac:dyDescent="0.3">
      <c r="A86" s="287" t="s">
        <v>73</v>
      </c>
      <c r="B86" s="288">
        <v>6107.5</v>
      </c>
      <c r="C86" s="289">
        <f t="shared" si="41"/>
        <v>103.95886241855207</v>
      </c>
      <c r="D86" s="290">
        <f t="shared" ref="D86" si="44">B86/B$78*100</f>
        <v>108.65832981961738</v>
      </c>
      <c r="E86" s="288">
        <v>4625.53</v>
      </c>
      <c r="F86" s="289">
        <f t="shared" si="42"/>
        <v>100.81053278527745</v>
      </c>
      <c r="G86" s="290">
        <f t="shared" ref="G86:G91" si="45">E86/E$78*100</f>
        <v>111.38581793575761</v>
      </c>
      <c r="H86" s="288">
        <v>4066.84</v>
      </c>
      <c r="I86" s="289">
        <f t="shared" si="43"/>
        <v>96.070339389443902</v>
      </c>
      <c r="J86" s="290">
        <f t="shared" ref="J86:J91" si="46">H86/H$78*100</f>
        <v>109.85847769652798</v>
      </c>
      <c r="K86" s="10"/>
      <c r="L86" s="94"/>
      <c r="M86" s="10"/>
    </row>
    <row r="87" spans="1:13" ht="16.5" hidden="1" customHeight="1" thickBot="1" x14ac:dyDescent="0.3">
      <c r="A87" s="287" t="s">
        <v>80</v>
      </c>
      <c r="B87" s="288">
        <v>5974.9</v>
      </c>
      <c r="C87" s="289">
        <f t="shared" si="41"/>
        <v>97.828898894801469</v>
      </c>
      <c r="D87" s="290">
        <f t="shared" ref="D87" si="47">B87/B$78*100</f>
        <v>106.29924762001342</v>
      </c>
      <c r="E87" s="288">
        <v>4437.6000000000004</v>
      </c>
      <c r="F87" s="289">
        <f t="shared" si="42"/>
        <v>95.937114233395974</v>
      </c>
      <c r="G87" s="290">
        <f t="shared" si="45"/>
        <v>106.86033939283024</v>
      </c>
      <c r="H87" s="288">
        <v>3839.9</v>
      </c>
      <c r="I87" s="289">
        <f t="shared" si="43"/>
        <v>94.419746043611255</v>
      </c>
      <c r="J87" s="290">
        <f t="shared" si="46"/>
        <v>103.72809564843905</v>
      </c>
      <c r="K87" s="10"/>
      <c r="L87" s="94"/>
      <c r="M87" s="10"/>
    </row>
    <row r="88" spans="1:13" s="77" customFormat="1" ht="16.5" hidden="1" customHeight="1" thickBot="1" x14ac:dyDescent="0.3">
      <c r="A88" s="287" t="s">
        <v>86</v>
      </c>
      <c r="B88" s="288">
        <v>5756.2</v>
      </c>
      <c r="C88" s="289">
        <f t="shared" si="41"/>
        <v>96.339687693517888</v>
      </c>
      <c r="D88" s="290">
        <f t="shared" ref="D88" si="48">B88/B$78*100</f>
        <v>102.40836317768016</v>
      </c>
      <c r="E88" s="288">
        <v>4228.7</v>
      </c>
      <c r="F88" s="289">
        <f t="shared" si="42"/>
        <v>95.292500450694064</v>
      </c>
      <c r="G88" s="290">
        <f t="shared" si="45"/>
        <v>101.82988939752595</v>
      </c>
      <c r="H88" s="288">
        <v>3729.05</v>
      </c>
      <c r="I88" s="289">
        <f t="shared" si="43"/>
        <v>97.113206073074821</v>
      </c>
      <c r="J88" s="290">
        <f t="shared" si="46"/>
        <v>100.73367928274477</v>
      </c>
      <c r="K88" s="10"/>
      <c r="L88" s="104"/>
      <c r="M88" s="103"/>
    </row>
    <row r="89" spans="1:13" s="77" customFormat="1" ht="16.5" hidden="1" customHeight="1" thickBot="1" x14ac:dyDescent="0.3">
      <c r="A89" s="287" t="s">
        <v>87</v>
      </c>
      <c r="B89" s="288">
        <v>5683.44</v>
      </c>
      <c r="C89" s="289">
        <f t="shared" si="41"/>
        <v>98.735971647962202</v>
      </c>
      <c r="D89" s="290">
        <f>B89/B$78*100</f>
        <v>101.11389243225643</v>
      </c>
      <c r="E89" s="288">
        <v>4223.9399999999996</v>
      </c>
      <c r="F89" s="289">
        <f t="shared" si="42"/>
        <v>99.887435854990898</v>
      </c>
      <c r="G89" s="290">
        <f t="shared" si="45"/>
        <v>101.71526545316189</v>
      </c>
      <c r="H89" s="288">
        <v>3714.19</v>
      </c>
      <c r="I89" s="289">
        <f t="shared" si="43"/>
        <v>99.601507086255211</v>
      </c>
      <c r="J89" s="290">
        <f t="shared" si="46"/>
        <v>100.33226270904862</v>
      </c>
      <c r="K89" s="10"/>
      <c r="L89" s="104"/>
      <c r="M89" s="103"/>
    </row>
    <row r="90" spans="1:13" s="77" customFormat="1" ht="16.5" hidden="1" customHeight="1" thickBot="1" x14ac:dyDescent="0.3">
      <c r="A90" s="287" t="s">
        <v>91</v>
      </c>
      <c r="B90" s="288">
        <v>5697.84</v>
      </c>
      <c r="C90" s="289">
        <f>B90/B89*100</f>
        <v>100.25336767872979</v>
      </c>
      <c r="D90" s="290">
        <f>B90/B$78*100</f>
        <v>101.37008235438539</v>
      </c>
      <c r="E90" s="288">
        <v>4213.88</v>
      </c>
      <c r="F90" s="289">
        <f t="shared" ref="F90" si="49">E90/E89*100</f>
        <v>99.761833738168633</v>
      </c>
      <c r="G90" s="290">
        <f t="shared" si="45"/>
        <v>101.47301400772027</v>
      </c>
      <c r="H90" s="288">
        <v>3720.01</v>
      </c>
      <c r="I90" s="289">
        <f t="shared" ref="I90" si="50">H90/H89*100</f>
        <v>100.1566963456366</v>
      </c>
      <c r="J90" s="290">
        <f t="shared" si="46"/>
        <v>100.48947969820823</v>
      </c>
      <c r="K90" s="10"/>
      <c r="L90" s="104"/>
      <c r="M90" s="103"/>
    </row>
    <row r="91" spans="1:13" ht="16.5" customHeight="1" thickBot="1" x14ac:dyDescent="0.3">
      <c r="A91" s="287" t="s">
        <v>263</v>
      </c>
      <c r="B91" s="288">
        <v>5748.02</v>
      </c>
      <c r="C91" s="289">
        <f>B91/B90*100</f>
        <v>100.88068461030848</v>
      </c>
      <c r="D91" s="290">
        <f>B91/B$78*100</f>
        <v>102.26283306913749</v>
      </c>
      <c r="E91" s="288">
        <v>4250.62</v>
      </c>
      <c r="F91" s="289">
        <f>E91/E90*100</f>
        <v>100.8718805471442</v>
      </c>
      <c r="G91" s="290">
        <f t="shared" si="45"/>
        <v>102.35773747745446</v>
      </c>
      <c r="H91" s="288">
        <v>3749.64</v>
      </c>
      <c r="I91" s="289">
        <f>H91/H90*100</f>
        <v>100.79650323520634</v>
      </c>
      <c r="J91" s="290">
        <f t="shared" si="46"/>
        <v>101.28988165504647</v>
      </c>
      <c r="K91" s="10"/>
      <c r="L91" s="94"/>
      <c r="M91" s="10"/>
    </row>
    <row r="92" spans="1:13" ht="16.5" customHeight="1" thickBot="1" x14ac:dyDescent="0.3">
      <c r="A92" s="986" t="s">
        <v>272</v>
      </c>
      <c r="B92" s="987"/>
      <c r="C92" s="987"/>
      <c r="D92" s="987"/>
      <c r="E92" s="987"/>
      <c r="F92" s="987"/>
      <c r="G92" s="987"/>
      <c r="H92" s="987"/>
      <c r="I92" s="987"/>
      <c r="J92" s="988"/>
      <c r="K92" s="10"/>
      <c r="L92" s="94"/>
      <c r="M92" s="10"/>
    </row>
    <row r="93" spans="1:13" ht="16.5" customHeight="1" thickBot="1" x14ac:dyDescent="0.3">
      <c r="A93" s="287" t="s">
        <v>9</v>
      </c>
      <c r="B93" s="288">
        <v>5807.41</v>
      </c>
      <c r="C93" s="289">
        <f>B93/B91*100</f>
        <v>101.03322535412194</v>
      </c>
      <c r="D93" s="289">
        <f>B93/B$91*100</f>
        <v>101.03322535412194</v>
      </c>
      <c r="E93" s="288">
        <v>4266.87</v>
      </c>
      <c r="F93" s="289">
        <f>E93/E91*100</f>
        <v>100.38229717076568</v>
      </c>
      <c r="G93" s="289">
        <f>E93/E$91*100</f>
        <v>100.38229717076568</v>
      </c>
      <c r="H93" s="288">
        <v>3787.77</v>
      </c>
      <c r="I93" s="289">
        <f>H93/H91*100</f>
        <v>101.01689762217174</v>
      </c>
      <c r="J93" s="290">
        <f>H93/H$91*100</f>
        <v>101.01689762217174</v>
      </c>
      <c r="K93" s="10"/>
      <c r="L93" s="94"/>
      <c r="M93" s="728"/>
    </row>
    <row r="94" spans="1:13" ht="16.5" customHeight="1" thickBot="1" x14ac:dyDescent="0.3">
      <c r="A94" s="287" t="s">
        <v>10</v>
      </c>
      <c r="B94" s="288">
        <v>5865.29</v>
      </c>
      <c r="C94" s="289">
        <f t="shared" ref="C94:C99" si="51">B94/B93*100</f>
        <v>100.99665771832882</v>
      </c>
      <c r="D94" s="289">
        <f t="shared" ref="D94:D99" si="52">B94/B$91*100</f>
        <v>102.04018079269035</v>
      </c>
      <c r="E94" s="288">
        <v>4329.26</v>
      </c>
      <c r="F94" s="289">
        <f t="shared" ref="F94:F99" si="53">E94/E93*100</f>
        <v>101.46219594222462</v>
      </c>
      <c r="G94" s="289">
        <f t="shared" ref="G94:G99" si="54">E94/E$91*100</f>
        <v>101.85008304670848</v>
      </c>
      <c r="H94" s="288">
        <v>3826.25</v>
      </c>
      <c r="I94" s="289">
        <f t="shared" ref="I94:I99" si="55">H94/H93*100</f>
        <v>101.01590117668179</v>
      </c>
      <c r="J94" s="290">
        <f t="shared" ref="J94:J99" si="56">H94/H$91*100</f>
        <v>102.04312947376282</v>
      </c>
      <c r="K94" s="10"/>
      <c r="L94" s="94"/>
      <c r="M94" s="728"/>
    </row>
    <row r="95" spans="1:13" ht="16.5" customHeight="1" thickBot="1" x14ac:dyDescent="0.3">
      <c r="A95" s="287" t="s">
        <v>11</v>
      </c>
      <c r="B95" s="288">
        <v>5786.58</v>
      </c>
      <c r="C95" s="289">
        <f t="shared" si="51"/>
        <v>98.658037368996247</v>
      </c>
      <c r="D95" s="289">
        <f t="shared" si="52"/>
        <v>100.67083969784376</v>
      </c>
      <c r="E95" s="288">
        <v>4335.68</v>
      </c>
      <c r="F95" s="289">
        <f t="shared" si="53"/>
        <v>100.14829324180114</v>
      </c>
      <c r="G95" s="289">
        <f t="shared" si="54"/>
        <v>102.0011198366356</v>
      </c>
      <c r="H95" s="288">
        <v>3895.14</v>
      </c>
      <c r="I95" s="289">
        <f t="shared" si="55"/>
        <v>101.80045736687357</v>
      </c>
      <c r="J95" s="290">
        <f t="shared" si="56"/>
        <v>103.88037251576152</v>
      </c>
      <c r="K95" s="10"/>
      <c r="L95" s="94"/>
      <c r="M95" s="728"/>
    </row>
    <row r="96" spans="1:13" ht="16.5" customHeight="1" thickBot="1" x14ac:dyDescent="0.3">
      <c r="A96" s="287" t="s">
        <v>12</v>
      </c>
      <c r="B96" s="288">
        <v>5901.32</v>
      </c>
      <c r="C96" s="289">
        <f t="shared" si="51"/>
        <v>101.98286379865135</v>
      </c>
      <c r="D96" s="289">
        <f t="shared" si="52"/>
        <v>102.66700533401065</v>
      </c>
      <c r="E96" s="288">
        <v>4372.96</v>
      </c>
      <c r="F96" s="289">
        <f t="shared" si="53"/>
        <v>100.85984205476419</v>
      </c>
      <c r="G96" s="289">
        <f t="shared" si="54"/>
        <v>102.87816836132141</v>
      </c>
      <c r="H96" s="288">
        <v>3947.8</v>
      </c>
      <c r="I96" s="289">
        <f t="shared" si="55"/>
        <v>101.35194113690393</v>
      </c>
      <c r="J96" s="290">
        <f t="shared" si="56"/>
        <v>105.28477400497115</v>
      </c>
      <c r="K96" s="10"/>
      <c r="L96" s="94"/>
      <c r="M96" s="728"/>
    </row>
    <row r="97" spans="1:14" ht="16.5" customHeight="1" thickBot="1" x14ac:dyDescent="0.3">
      <c r="A97" s="287" t="s">
        <v>13</v>
      </c>
      <c r="B97" s="288">
        <v>6109.23</v>
      </c>
      <c r="C97" s="289">
        <f t="shared" si="51"/>
        <v>103.52311008384565</v>
      </c>
      <c r="D97" s="289">
        <f t="shared" si="52"/>
        <v>106.28407695171553</v>
      </c>
      <c r="E97" s="288">
        <v>4447.75</v>
      </c>
      <c r="F97" s="289">
        <f t="shared" si="53"/>
        <v>101.71028319490689</v>
      </c>
      <c r="G97" s="289">
        <f t="shared" si="54"/>
        <v>104.63767638603309</v>
      </c>
      <c r="H97" s="288">
        <v>3969.88</v>
      </c>
      <c r="I97" s="289">
        <f t="shared" si="55"/>
        <v>100.5592988499924</v>
      </c>
      <c r="J97" s="290">
        <f t="shared" si="56"/>
        <v>105.87363053519805</v>
      </c>
      <c r="K97" s="10"/>
      <c r="L97" s="94"/>
      <c r="M97" s="728"/>
    </row>
    <row r="98" spans="1:14" ht="16.5" customHeight="1" thickBot="1" x14ac:dyDescent="0.3">
      <c r="A98" s="287" t="s">
        <v>14</v>
      </c>
      <c r="B98" s="288">
        <v>6052.97</v>
      </c>
      <c r="C98" s="289">
        <f t="shared" si="51"/>
        <v>99.07909834790965</v>
      </c>
      <c r="D98" s="289">
        <f t="shared" si="52"/>
        <v>105.30530513115821</v>
      </c>
      <c r="E98" s="288">
        <v>4522.8500000000004</v>
      </c>
      <c r="F98" s="289">
        <f t="shared" si="53"/>
        <v>101.68849418245181</v>
      </c>
      <c r="G98" s="289">
        <f t="shared" si="54"/>
        <v>106.40447746446402</v>
      </c>
      <c r="H98" s="288">
        <v>4060.3</v>
      </c>
      <c r="I98" s="289">
        <f t="shared" si="55"/>
        <v>102.27765070984513</v>
      </c>
      <c r="J98" s="290">
        <f t="shared" si="56"/>
        <v>108.28506203262181</v>
      </c>
      <c r="K98" s="10"/>
      <c r="L98" s="94"/>
      <c r="M98" s="728"/>
    </row>
    <row r="99" spans="1:14" ht="16.5" customHeight="1" thickBot="1" x14ac:dyDescent="0.3">
      <c r="A99" s="287" t="s">
        <v>73</v>
      </c>
      <c r="B99" s="288">
        <v>6175.2</v>
      </c>
      <c r="C99" s="289">
        <f t="shared" si="51"/>
        <v>102.01933926650884</v>
      </c>
      <c r="D99" s="289">
        <f t="shared" si="52"/>
        <v>107.43177650738862</v>
      </c>
      <c r="E99" s="288">
        <v>4639.66</v>
      </c>
      <c r="F99" s="289">
        <f t="shared" si="53"/>
        <v>102.58266358601323</v>
      </c>
      <c r="G99" s="289">
        <f t="shared" si="54"/>
        <v>109.15254715782639</v>
      </c>
      <c r="H99" s="288">
        <v>4040.85</v>
      </c>
      <c r="I99" s="289">
        <f t="shared" si="55"/>
        <v>99.520971356796281</v>
      </c>
      <c r="J99" s="290">
        <f t="shared" si="56"/>
        <v>107.76634556917463</v>
      </c>
      <c r="K99" s="10"/>
      <c r="L99" s="94"/>
      <c r="M99" s="728"/>
    </row>
    <row r="100" spans="1:14" ht="18" customHeight="1" x14ac:dyDescent="0.2">
      <c r="A100" s="990" t="s">
        <v>192</v>
      </c>
      <c r="B100" s="990"/>
      <c r="C100" s="990"/>
      <c r="D100" s="990"/>
      <c r="E100" s="990"/>
      <c r="F100" s="990"/>
      <c r="G100" s="990"/>
      <c r="H100" s="990"/>
      <c r="I100" s="990"/>
      <c r="J100" s="990"/>
      <c r="K100" s="10"/>
      <c r="L100" s="10"/>
      <c r="M100" s="10"/>
    </row>
    <row r="101" spans="1:14" ht="9.75" customHeight="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10"/>
      <c r="L101" s="10"/>
      <c r="M101" s="10"/>
    </row>
    <row r="102" spans="1:14" ht="24" customHeight="1" x14ac:dyDescent="0.3">
      <c r="A102" s="989" t="s">
        <v>228</v>
      </c>
      <c r="B102" s="989"/>
      <c r="C102" s="989"/>
      <c r="D102" s="989"/>
      <c r="E102" s="989"/>
      <c r="F102" s="989"/>
      <c r="G102" s="989"/>
      <c r="H102" s="989"/>
      <c r="I102" s="989"/>
      <c r="J102" s="989"/>
      <c r="K102" s="79"/>
    </row>
    <row r="103" spans="1:14" ht="6" customHeight="1" x14ac:dyDescent="0.25">
      <c r="A103" s="66"/>
      <c r="B103" s="66"/>
      <c r="C103" s="66"/>
      <c r="D103" s="66"/>
      <c r="E103" s="66"/>
      <c r="F103" s="66"/>
      <c r="G103" s="66"/>
      <c r="H103" s="14"/>
      <c r="I103" s="14"/>
      <c r="J103" s="14"/>
    </row>
    <row r="105" spans="1:14" x14ac:dyDescent="0.25">
      <c r="N105" s="80"/>
    </row>
    <row r="106" spans="1:14" x14ac:dyDescent="0.25">
      <c r="N106" s="80"/>
    </row>
    <row r="107" spans="1:14" x14ac:dyDescent="0.25">
      <c r="N107" s="80"/>
    </row>
    <row r="108" spans="1:14" x14ac:dyDescent="0.25">
      <c r="N108" s="80"/>
    </row>
    <row r="109" spans="1:14" x14ac:dyDescent="0.25">
      <c r="N109" s="80"/>
    </row>
    <row r="110" spans="1:14" x14ac:dyDescent="0.25">
      <c r="N110" s="80"/>
    </row>
    <row r="111" spans="1:14" x14ac:dyDescent="0.25">
      <c r="M111" s="80"/>
      <c r="N111" s="80"/>
    </row>
    <row r="112" spans="1:14" x14ac:dyDescent="0.25">
      <c r="M112" s="80"/>
      <c r="N112" s="80"/>
    </row>
    <row r="113" spans="13:14" x14ac:dyDescent="0.25">
      <c r="M113" s="80"/>
      <c r="N113" s="80"/>
    </row>
    <row r="114" spans="13:14" x14ac:dyDescent="0.25">
      <c r="M114" s="80"/>
      <c r="N114" s="80"/>
    </row>
    <row r="115" spans="13:14" x14ac:dyDescent="0.25">
      <c r="M115" s="80"/>
      <c r="N115" s="80"/>
    </row>
    <row r="116" spans="13:14" x14ac:dyDescent="0.25">
      <c r="M116" s="80"/>
      <c r="N116" s="80"/>
    </row>
    <row r="117" spans="13:14" x14ac:dyDescent="0.25">
      <c r="M117" s="80"/>
      <c r="N117" s="80"/>
    </row>
    <row r="118" spans="13:14" x14ac:dyDescent="0.25">
      <c r="M118" s="80"/>
      <c r="N118" s="80"/>
    </row>
    <row r="119" spans="13:14" x14ac:dyDescent="0.25">
      <c r="M119" s="80"/>
    </row>
    <row r="120" spans="13:14" x14ac:dyDescent="0.25">
      <c r="M120" s="80"/>
    </row>
    <row r="121" spans="13:14" x14ac:dyDescent="0.25">
      <c r="M121" s="80"/>
    </row>
    <row r="122" spans="13:14" x14ac:dyDescent="0.25">
      <c r="M122" s="80"/>
    </row>
    <row r="123" spans="13:14" x14ac:dyDescent="0.25">
      <c r="M123" s="80"/>
    </row>
    <row r="124" spans="13:14" x14ac:dyDescent="0.25">
      <c r="M124" s="80"/>
    </row>
  </sheetData>
  <mergeCells count="20">
    <mergeCell ref="A53:J53"/>
    <mergeCell ref="A102:J102"/>
    <mergeCell ref="A100:J100"/>
    <mergeCell ref="A66:J66"/>
    <mergeCell ref="A79:J79"/>
    <mergeCell ref="A92:J92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5"/>
  <sheetViews>
    <sheetView zoomScale="91" zoomScaleNormal="91" zoomScaleSheetLayoutView="70" workbookViewId="0">
      <pane xSplit="1" ySplit="4" topLeftCell="B5" activePane="bottomRight" state="frozen"/>
      <selection activeCell="T51" sqref="T51"/>
      <selection pane="topRight" activeCell="T51" sqref="T51"/>
      <selection pane="bottomLeft" activeCell="T51" sqref="T51"/>
      <selection pane="bottomRight" activeCell="J77" sqref="J77"/>
    </sheetView>
  </sheetViews>
  <sheetFormatPr defaultColWidth="9.140625" defaultRowHeight="15.75" x14ac:dyDescent="0.25"/>
  <cols>
    <col min="1" max="1" width="50" style="64" customWidth="1"/>
    <col min="2" max="2" width="13.7109375" style="64" customWidth="1"/>
    <col min="3" max="3" width="17.7109375" style="64" customWidth="1"/>
    <col min="4" max="4" width="18.42578125" style="182" customWidth="1"/>
    <col min="5" max="5" width="17.42578125" style="65" customWidth="1"/>
    <col min="6" max="6" width="17.85546875" style="65" customWidth="1"/>
    <col min="7" max="7" width="9" style="64" customWidth="1"/>
    <col min="8" max="9" width="9.140625" style="3" customWidth="1"/>
    <col min="10" max="12" width="9.140625" style="3"/>
    <col min="13" max="16384" width="9.140625" style="64"/>
  </cols>
  <sheetData>
    <row r="1" spans="1:6" ht="20.25" x14ac:dyDescent="0.2">
      <c r="A1" s="966" t="s">
        <v>72</v>
      </c>
      <c r="B1" s="966"/>
      <c r="C1" s="966"/>
      <c r="D1" s="966"/>
      <c r="E1" s="966"/>
      <c r="F1" s="966"/>
    </row>
    <row r="2" spans="1:6" ht="23.25" thickBot="1" x14ac:dyDescent="0.25">
      <c r="A2" s="106"/>
      <c r="B2" s="106"/>
      <c r="C2" s="106"/>
      <c r="D2" s="181"/>
      <c r="E2" s="106"/>
      <c r="F2" s="106"/>
    </row>
    <row r="3" spans="1:6" ht="17.25" thickBot="1" x14ac:dyDescent="0.25">
      <c r="A3" s="856" t="s">
        <v>59</v>
      </c>
      <c r="B3" s="1003" t="s">
        <v>35</v>
      </c>
      <c r="C3" s="963" t="s">
        <v>45</v>
      </c>
      <c r="D3" s="997"/>
      <c r="E3" s="997"/>
      <c r="F3" s="375" t="s">
        <v>46</v>
      </c>
    </row>
    <row r="4" spans="1:6" ht="28.5" customHeight="1" thickBot="1" x14ac:dyDescent="0.25">
      <c r="A4" s="865"/>
      <c r="B4" s="1004"/>
      <c r="C4" s="324" t="s">
        <v>578</v>
      </c>
      <c r="D4" s="324" t="s">
        <v>579</v>
      </c>
      <c r="E4" s="324" t="s">
        <v>52</v>
      </c>
      <c r="F4" s="702" t="s">
        <v>579</v>
      </c>
    </row>
    <row r="5" spans="1:6" ht="23.25" customHeight="1" x14ac:dyDescent="0.25">
      <c r="A5" s="189" t="s">
        <v>32</v>
      </c>
      <c r="B5" s="325"/>
      <c r="C5" s="744"/>
      <c r="D5" s="701"/>
      <c r="E5" s="701"/>
      <c r="F5" s="708"/>
    </row>
    <row r="6" spans="1:6" ht="21.75" customHeight="1" x14ac:dyDescent="0.25">
      <c r="A6" s="307" t="s">
        <v>324</v>
      </c>
      <c r="B6" s="72" t="s">
        <v>40</v>
      </c>
      <c r="C6" s="748">
        <v>44.1</v>
      </c>
      <c r="D6" s="326">
        <v>42.9</v>
      </c>
      <c r="E6" s="326">
        <f t="shared" ref="E6:E34" si="0">D6/C6*100</f>
        <v>97.278911564625844</v>
      </c>
      <c r="F6" s="708">
        <v>46.6</v>
      </c>
    </row>
    <row r="7" spans="1:6" ht="21.75" customHeight="1" x14ac:dyDescent="0.25">
      <c r="A7" s="307" t="s">
        <v>325</v>
      </c>
      <c r="B7" s="72" t="s">
        <v>40</v>
      </c>
      <c r="C7" s="748">
        <v>94.5</v>
      </c>
      <c r="D7" s="326">
        <v>94.5</v>
      </c>
      <c r="E7" s="326">
        <f t="shared" si="0"/>
        <v>100</v>
      </c>
      <c r="F7" s="708">
        <v>80</v>
      </c>
    </row>
    <row r="8" spans="1:6" ht="21.75" customHeight="1" x14ac:dyDescent="0.25">
      <c r="A8" s="307" t="s">
        <v>326</v>
      </c>
      <c r="B8" s="72" t="s">
        <v>40</v>
      </c>
      <c r="C8" s="748">
        <v>92.7</v>
      </c>
      <c r="D8" s="326">
        <v>92.9</v>
      </c>
      <c r="E8" s="326">
        <f t="shared" si="0"/>
        <v>100.21574973031284</v>
      </c>
      <c r="F8" s="708">
        <v>80.099999999999994</v>
      </c>
    </row>
    <row r="9" spans="1:6" ht="21.75" customHeight="1" x14ac:dyDescent="0.25">
      <c r="A9" s="307" t="s">
        <v>327</v>
      </c>
      <c r="B9" s="72" t="s">
        <v>40</v>
      </c>
      <c r="C9" s="748">
        <v>103.2</v>
      </c>
      <c r="D9" s="326">
        <v>103.3</v>
      </c>
      <c r="E9" s="326">
        <f t="shared" si="0"/>
        <v>100.09689922480621</v>
      </c>
      <c r="F9" s="708">
        <v>128.9</v>
      </c>
    </row>
    <row r="10" spans="1:6" ht="21.75" customHeight="1" x14ac:dyDescent="0.25">
      <c r="A10" s="307" t="s">
        <v>328</v>
      </c>
      <c r="B10" s="72" t="s">
        <v>40</v>
      </c>
      <c r="C10" s="748">
        <v>104.5</v>
      </c>
      <c r="D10" s="326">
        <v>101</v>
      </c>
      <c r="E10" s="326">
        <f t="shared" si="0"/>
        <v>96.650717703349287</v>
      </c>
      <c r="F10" s="708">
        <v>100.9</v>
      </c>
    </row>
    <row r="11" spans="1:6" ht="21.75" customHeight="1" x14ac:dyDescent="0.25">
      <c r="A11" s="307" t="s">
        <v>329</v>
      </c>
      <c r="B11" s="72" t="s">
        <v>40</v>
      </c>
      <c r="C11" s="748">
        <v>111.6</v>
      </c>
      <c r="D11" s="326">
        <v>81.5</v>
      </c>
      <c r="E11" s="326">
        <f t="shared" si="0"/>
        <v>73.02867383512546</v>
      </c>
      <c r="F11" s="708">
        <v>95.1</v>
      </c>
    </row>
    <row r="12" spans="1:6" ht="21.75" customHeight="1" x14ac:dyDescent="0.25">
      <c r="A12" s="307" t="s">
        <v>330</v>
      </c>
      <c r="B12" s="72" t="s">
        <v>40</v>
      </c>
      <c r="C12" s="748">
        <v>59</v>
      </c>
      <c r="D12" s="326">
        <v>59.2</v>
      </c>
      <c r="E12" s="326">
        <f t="shared" si="0"/>
        <v>100.33898305084745</v>
      </c>
      <c r="F12" s="708">
        <v>56.1</v>
      </c>
    </row>
    <row r="13" spans="1:6" ht="21.75" customHeight="1" x14ac:dyDescent="0.25">
      <c r="A13" s="307" t="s">
        <v>331</v>
      </c>
      <c r="B13" s="72" t="s">
        <v>40</v>
      </c>
      <c r="C13" s="748">
        <v>71.8</v>
      </c>
      <c r="D13" s="326">
        <v>60.3</v>
      </c>
      <c r="E13" s="326">
        <f t="shared" si="0"/>
        <v>83.983286908077986</v>
      </c>
      <c r="F13" s="708">
        <v>60.8</v>
      </c>
    </row>
    <row r="14" spans="1:6" ht="21.75" customHeight="1" x14ac:dyDescent="0.25">
      <c r="A14" s="307" t="s">
        <v>332</v>
      </c>
      <c r="B14" s="72" t="s">
        <v>40</v>
      </c>
      <c r="C14" s="748">
        <v>59.9</v>
      </c>
      <c r="D14" s="326">
        <v>46.8</v>
      </c>
      <c r="E14" s="326">
        <f t="shared" si="0"/>
        <v>78.130217028380628</v>
      </c>
      <c r="F14" s="708">
        <v>49.3</v>
      </c>
    </row>
    <row r="15" spans="1:6" ht="21.75" customHeight="1" x14ac:dyDescent="0.25">
      <c r="A15" s="307" t="s">
        <v>333</v>
      </c>
      <c r="B15" s="72" t="s">
        <v>40</v>
      </c>
      <c r="C15" s="748">
        <v>127.3</v>
      </c>
      <c r="D15" s="326">
        <v>100.9</v>
      </c>
      <c r="E15" s="326">
        <f t="shared" si="0"/>
        <v>79.261586802827978</v>
      </c>
      <c r="F15" s="708">
        <v>100.5</v>
      </c>
    </row>
    <row r="16" spans="1:6" ht="21.75" customHeight="1" x14ac:dyDescent="0.25">
      <c r="A16" s="307" t="s">
        <v>334</v>
      </c>
      <c r="B16" s="72" t="s">
        <v>40</v>
      </c>
      <c r="C16" s="748">
        <v>137.30000000000001</v>
      </c>
      <c r="D16" s="326">
        <v>130.30000000000001</v>
      </c>
      <c r="E16" s="326">
        <f t="shared" si="0"/>
        <v>94.901675163874728</v>
      </c>
      <c r="F16" s="708">
        <v>130.5</v>
      </c>
    </row>
    <row r="17" spans="1:6" ht="21.75" customHeight="1" x14ac:dyDescent="0.25">
      <c r="A17" s="307" t="s">
        <v>335</v>
      </c>
      <c r="B17" s="72" t="s">
        <v>40</v>
      </c>
      <c r="C17" s="748">
        <v>159.4</v>
      </c>
      <c r="D17" s="326">
        <v>160.4</v>
      </c>
      <c r="E17" s="326">
        <f t="shared" si="0"/>
        <v>100.62735257214554</v>
      </c>
      <c r="F17" s="708">
        <v>170.8</v>
      </c>
    </row>
    <row r="18" spans="1:6" ht="21.75" customHeight="1" x14ac:dyDescent="0.25">
      <c r="A18" s="307" t="s">
        <v>336</v>
      </c>
      <c r="B18" s="72" t="s">
        <v>40</v>
      </c>
      <c r="C18" s="748">
        <v>195.7</v>
      </c>
      <c r="D18" s="326">
        <v>193</v>
      </c>
      <c r="E18" s="326">
        <f t="shared" si="0"/>
        <v>98.620337250894224</v>
      </c>
      <c r="F18" s="304">
        <v>205</v>
      </c>
    </row>
    <row r="19" spans="1:6" ht="21.75" customHeight="1" x14ac:dyDescent="0.25">
      <c r="A19" s="307" t="s">
        <v>337</v>
      </c>
      <c r="B19" s="72" t="s">
        <v>40</v>
      </c>
      <c r="C19" s="748">
        <v>118.5</v>
      </c>
      <c r="D19" s="326">
        <v>109.1</v>
      </c>
      <c r="E19" s="326">
        <f t="shared" si="0"/>
        <v>92.067510548523202</v>
      </c>
      <c r="F19" s="708">
        <v>103.5</v>
      </c>
    </row>
    <row r="20" spans="1:6" ht="21.75" customHeight="1" x14ac:dyDescent="0.25">
      <c r="A20" s="307" t="s">
        <v>338</v>
      </c>
      <c r="B20" s="72" t="s">
        <v>40</v>
      </c>
      <c r="C20" s="748">
        <v>167.7</v>
      </c>
      <c r="D20" s="326">
        <v>129.1</v>
      </c>
      <c r="E20" s="326">
        <f t="shared" si="0"/>
        <v>76.98270721526535</v>
      </c>
      <c r="F20" s="708">
        <v>143.6</v>
      </c>
    </row>
    <row r="21" spans="1:6" ht="21.75" customHeight="1" x14ac:dyDescent="0.25">
      <c r="A21" s="307" t="s">
        <v>339</v>
      </c>
      <c r="B21" s="72" t="s">
        <v>40</v>
      </c>
      <c r="C21" s="748">
        <v>424</v>
      </c>
      <c r="D21" s="326">
        <v>469.5</v>
      </c>
      <c r="E21" s="326">
        <f t="shared" si="0"/>
        <v>110.73113207547169</v>
      </c>
      <c r="F21" s="708">
        <v>310</v>
      </c>
    </row>
    <row r="22" spans="1:6" ht="21.75" customHeight="1" x14ac:dyDescent="0.25">
      <c r="A22" s="307" t="s">
        <v>340</v>
      </c>
      <c r="B22" s="72" t="s">
        <v>40</v>
      </c>
      <c r="C22" s="748">
        <v>343.2</v>
      </c>
      <c r="D22" s="326">
        <v>339.9</v>
      </c>
      <c r="E22" s="326">
        <f t="shared" si="0"/>
        <v>99.038461538461533</v>
      </c>
      <c r="F22" s="708">
        <v>403.8</v>
      </c>
    </row>
    <row r="23" spans="1:6" ht="21.75" customHeight="1" x14ac:dyDescent="0.25">
      <c r="A23" s="307" t="s">
        <v>341</v>
      </c>
      <c r="B23" s="72" t="s">
        <v>40</v>
      </c>
      <c r="C23" s="748">
        <v>302.60000000000002</v>
      </c>
      <c r="D23" s="326">
        <v>285.3</v>
      </c>
      <c r="E23" s="326">
        <f t="shared" si="0"/>
        <v>94.282881692002647</v>
      </c>
      <c r="F23" s="708">
        <v>327.9</v>
      </c>
    </row>
    <row r="24" spans="1:6" ht="21.75" customHeight="1" x14ac:dyDescent="0.25">
      <c r="A24" s="307" t="s">
        <v>342</v>
      </c>
      <c r="B24" s="72" t="s">
        <v>40</v>
      </c>
      <c r="C24" s="748">
        <v>325.7</v>
      </c>
      <c r="D24" s="326">
        <v>327.8</v>
      </c>
      <c r="E24" s="326">
        <f t="shared" si="0"/>
        <v>100.64476512127725</v>
      </c>
      <c r="F24" s="708">
        <v>411.4</v>
      </c>
    </row>
    <row r="25" spans="1:6" ht="21.75" customHeight="1" x14ac:dyDescent="0.25">
      <c r="A25" s="307" t="s">
        <v>343</v>
      </c>
      <c r="B25" s="72" t="s">
        <v>40</v>
      </c>
      <c r="C25" s="748">
        <v>172.7</v>
      </c>
      <c r="D25" s="326">
        <v>162.30000000000001</v>
      </c>
      <c r="E25" s="326">
        <f t="shared" si="0"/>
        <v>93.977996525767239</v>
      </c>
      <c r="F25" s="708">
        <v>169.5</v>
      </c>
    </row>
    <row r="26" spans="1:6" ht="21.75" customHeight="1" x14ac:dyDescent="0.25">
      <c r="A26" s="307" t="s">
        <v>344</v>
      </c>
      <c r="B26" s="72" t="s">
        <v>43</v>
      </c>
      <c r="C26" s="748">
        <v>49</v>
      </c>
      <c r="D26" s="326">
        <v>55.6</v>
      </c>
      <c r="E26" s="326">
        <f t="shared" si="0"/>
        <v>113.46938775510205</v>
      </c>
      <c r="F26" s="708">
        <v>51.4</v>
      </c>
    </row>
    <row r="27" spans="1:6" ht="21.75" customHeight="1" x14ac:dyDescent="0.25">
      <c r="A27" s="307" t="s">
        <v>345</v>
      </c>
      <c r="B27" s="72" t="s">
        <v>41</v>
      </c>
      <c r="C27" s="748">
        <v>79.8</v>
      </c>
      <c r="D27" s="326">
        <v>78.900000000000006</v>
      </c>
      <c r="E27" s="326">
        <f t="shared" si="0"/>
        <v>98.872180451127832</v>
      </c>
      <c r="F27" s="708">
        <v>72.7</v>
      </c>
    </row>
    <row r="28" spans="1:6" ht="21.75" customHeight="1" x14ac:dyDescent="0.25">
      <c r="A28" s="307" t="s">
        <v>346</v>
      </c>
      <c r="B28" s="72" t="s">
        <v>41</v>
      </c>
      <c r="C28" s="748">
        <v>97.7</v>
      </c>
      <c r="D28" s="326">
        <v>103</v>
      </c>
      <c r="E28" s="326">
        <f t="shared" si="0"/>
        <v>105.42476970317298</v>
      </c>
      <c r="F28" s="708">
        <v>82.9</v>
      </c>
    </row>
    <row r="29" spans="1:6" ht="21.75" customHeight="1" x14ac:dyDescent="0.25">
      <c r="A29" s="307" t="s">
        <v>347</v>
      </c>
      <c r="B29" s="72" t="s">
        <v>42</v>
      </c>
      <c r="C29" s="748">
        <v>380.5</v>
      </c>
      <c r="D29" s="326">
        <v>423.3</v>
      </c>
      <c r="E29" s="326">
        <f t="shared" si="0"/>
        <v>111.24835742444152</v>
      </c>
      <c r="F29" s="708">
        <v>402.5</v>
      </c>
    </row>
    <row r="30" spans="1:6" ht="21.75" customHeight="1" x14ac:dyDescent="0.25">
      <c r="A30" s="307" t="s">
        <v>348</v>
      </c>
      <c r="B30" s="72" t="s">
        <v>42</v>
      </c>
      <c r="C30" s="748">
        <v>474.2</v>
      </c>
      <c r="D30" s="326">
        <v>437.4</v>
      </c>
      <c r="E30" s="326">
        <f t="shared" si="0"/>
        <v>92.239561366512007</v>
      </c>
      <c r="F30" s="708">
        <v>512.4</v>
      </c>
    </row>
    <row r="31" spans="1:6" ht="21.75" customHeight="1" x14ac:dyDescent="0.25">
      <c r="A31" s="307" t="s">
        <v>349</v>
      </c>
      <c r="B31" s="72" t="s">
        <v>42</v>
      </c>
      <c r="C31" s="748">
        <v>591.1</v>
      </c>
      <c r="D31" s="326">
        <v>693.1</v>
      </c>
      <c r="E31" s="326">
        <f t="shared" si="0"/>
        <v>117.25596345795975</v>
      </c>
      <c r="F31" s="708">
        <v>544.29999999999995</v>
      </c>
    </row>
    <row r="32" spans="1:6" ht="21.75" customHeight="1" x14ac:dyDescent="0.25">
      <c r="A32" s="307" t="s">
        <v>350</v>
      </c>
      <c r="B32" s="72" t="s">
        <v>42</v>
      </c>
      <c r="C32" s="748">
        <v>113</v>
      </c>
      <c r="D32" s="326">
        <v>105.3</v>
      </c>
      <c r="E32" s="326">
        <f t="shared" si="0"/>
        <v>93.185840707964601</v>
      </c>
      <c r="F32" s="708">
        <v>111.9</v>
      </c>
    </row>
    <row r="33" spans="1:12" ht="21.75" customHeight="1" x14ac:dyDescent="0.25">
      <c r="A33" s="307" t="s">
        <v>351</v>
      </c>
      <c r="B33" s="72" t="s">
        <v>41</v>
      </c>
      <c r="C33" s="748">
        <v>149.69999999999999</v>
      </c>
      <c r="D33" s="326">
        <v>137.69999999999999</v>
      </c>
      <c r="E33" s="326">
        <f t="shared" si="0"/>
        <v>91.983967935871746</v>
      </c>
      <c r="F33" s="708">
        <v>118.8</v>
      </c>
    </row>
    <row r="34" spans="1:12" ht="21.75" customHeight="1" thickBot="1" x14ac:dyDescent="0.3">
      <c r="A34" s="297" t="s">
        <v>352</v>
      </c>
      <c r="B34" s="72" t="s">
        <v>41</v>
      </c>
      <c r="C34" s="748">
        <v>679</v>
      </c>
      <c r="D34" s="118">
        <v>723.6</v>
      </c>
      <c r="E34" s="118">
        <f t="shared" si="0"/>
        <v>106.56848306332843</v>
      </c>
      <c r="F34" s="708">
        <v>656</v>
      </c>
    </row>
    <row r="35" spans="1:12" ht="27" customHeight="1" thickBot="1" x14ac:dyDescent="0.25">
      <c r="A35" s="324" t="s">
        <v>39</v>
      </c>
      <c r="B35" s="367"/>
      <c r="C35" s="327"/>
      <c r="D35" s="742"/>
      <c r="E35" s="742"/>
      <c r="F35" s="791"/>
    </row>
    <row r="36" spans="1:12" s="13" customFormat="1" ht="43.5" customHeight="1" x14ac:dyDescent="0.25">
      <c r="A36" s="385" t="s">
        <v>353</v>
      </c>
      <c r="B36" s="386" t="s">
        <v>28</v>
      </c>
      <c r="C36" s="748">
        <v>900</v>
      </c>
      <c r="D36" s="701">
        <v>900</v>
      </c>
      <c r="E36" s="701">
        <f>D36/C36*100</f>
        <v>100</v>
      </c>
      <c r="F36" s="706">
        <v>420</v>
      </c>
      <c r="H36" s="1"/>
      <c r="I36" s="27"/>
      <c r="J36" s="1"/>
      <c r="K36" s="381"/>
      <c r="L36" s="24"/>
    </row>
    <row r="37" spans="1:12" s="13" customFormat="1" ht="21.75" customHeight="1" x14ac:dyDescent="0.25">
      <c r="A37" s="387" t="s">
        <v>354</v>
      </c>
      <c r="B37" s="386" t="s">
        <v>28</v>
      </c>
      <c r="C37" s="748">
        <v>838.9</v>
      </c>
      <c r="D37" s="326">
        <v>844.4</v>
      </c>
      <c r="E37" s="326">
        <f t="shared" ref="E37:E58" si="1">D37/C37*100</f>
        <v>100.6556204553582</v>
      </c>
      <c r="F37" s="708">
        <v>600</v>
      </c>
      <c r="H37" s="1"/>
      <c r="I37" s="27"/>
      <c r="J37" s="1"/>
      <c r="K37" s="381"/>
      <c r="L37" s="24"/>
    </row>
    <row r="38" spans="1:12" s="13" customFormat="1" ht="21.75" customHeight="1" x14ac:dyDescent="0.25">
      <c r="A38" s="387" t="s">
        <v>355</v>
      </c>
      <c r="B38" s="386" t="s">
        <v>28</v>
      </c>
      <c r="C38" s="748">
        <v>583.29999999999995</v>
      </c>
      <c r="D38" s="326">
        <v>588.9</v>
      </c>
      <c r="E38" s="326">
        <f t="shared" si="1"/>
        <v>100.96005486027772</v>
      </c>
      <c r="F38" s="708">
        <v>433.3</v>
      </c>
      <c r="H38" s="1"/>
      <c r="I38" s="27"/>
      <c r="J38" s="1"/>
      <c r="K38" s="381"/>
      <c r="L38" s="24"/>
    </row>
    <row r="39" spans="1:12" s="13" customFormat="1" ht="16.5" x14ac:dyDescent="0.25">
      <c r="A39" s="387" t="s">
        <v>356</v>
      </c>
      <c r="B39" s="386" t="s">
        <v>28</v>
      </c>
      <c r="C39" s="748">
        <v>3000</v>
      </c>
      <c r="D39" s="326">
        <v>3000</v>
      </c>
      <c r="E39" s="326">
        <f t="shared" si="1"/>
        <v>100</v>
      </c>
      <c r="F39" s="708">
        <v>1500</v>
      </c>
      <c r="H39" s="1"/>
      <c r="I39" s="27"/>
      <c r="J39" s="1"/>
      <c r="K39" s="381"/>
      <c r="L39" s="24"/>
    </row>
    <row r="40" spans="1:12" s="13" customFormat="1" ht="16.5" x14ac:dyDescent="0.25">
      <c r="A40" s="387" t="s">
        <v>357</v>
      </c>
      <c r="B40" s="386" t="s">
        <v>28</v>
      </c>
      <c r="C40" s="748">
        <v>3250</v>
      </c>
      <c r="D40" s="326">
        <v>3250</v>
      </c>
      <c r="E40" s="326">
        <f t="shared" si="1"/>
        <v>100</v>
      </c>
      <c r="F40" s="708">
        <v>2500</v>
      </c>
      <c r="H40" s="1"/>
      <c r="I40" s="27"/>
      <c r="J40" s="1"/>
      <c r="K40" s="381"/>
      <c r="L40" s="24"/>
    </row>
    <row r="41" spans="1:12" s="13" customFormat="1" ht="35.25" customHeight="1" x14ac:dyDescent="0.25">
      <c r="A41" s="387" t="s">
        <v>358</v>
      </c>
      <c r="B41" s="386" t="s">
        <v>28</v>
      </c>
      <c r="C41" s="748">
        <v>433.3</v>
      </c>
      <c r="D41" s="326">
        <v>433.3</v>
      </c>
      <c r="E41" s="326">
        <f t="shared" si="1"/>
        <v>100</v>
      </c>
      <c r="F41" s="708">
        <v>400</v>
      </c>
      <c r="H41" s="1"/>
      <c r="I41" s="27"/>
      <c r="J41" s="1"/>
      <c r="K41" s="381"/>
      <c r="L41" s="24"/>
    </row>
    <row r="42" spans="1:12" s="13" customFormat="1" ht="33" customHeight="1" x14ac:dyDescent="0.25">
      <c r="A42" s="387" t="s">
        <v>359</v>
      </c>
      <c r="B42" s="386" t="s">
        <v>28</v>
      </c>
      <c r="C42" s="748">
        <v>491.7</v>
      </c>
      <c r="D42" s="326">
        <v>516.70000000000005</v>
      </c>
      <c r="E42" s="326">
        <f t="shared" si="1"/>
        <v>105.08440105755543</v>
      </c>
      <c r="F42" s="708">
        <v>450</v>
      </c>
      <c r="H42" s="1"/>
      <c r="I42" s="27"/>
      <c r="J42" s="1"/>
      <c r="K42" s="381"/>
      <c r="L42" s="24"/>
    </row>
    <row r="43" spans="1:12" s="13" customFormat="1" ht="24" customHeight="1" x14ac:dyDescent="0.25">
      <c r="A43" s="387" t="s">
        <v>360</v>
      </c>
      <c r="B43" s="386" t="s">
        <v>28</v>
      </c>
      <c r="C43" s="748">
        <v>1300</v>
      </c>
      <c r="D43" s="326">
        <v>1350</v>
      </c>
      <c r="E43" s="326">
        <f t="shared" si="1"/>
        <v>103.84615384615385</v>
      </c>
      <c r="F43" s="708" t="s">
        <v>68</v>
      </c>
      <c r="H43" s="1"/>
      <c r="I43" s="27"/>
      <c r="J43" s="1"/>
      <c r="K43" s="381"/>
      <c r="L43" s="24"/>
    </row>
    <row r="44" spans="1:12" s="13" customFormat="1" ht="36.75" customHeight="1" x14ac:dyDescent="0.25">
      <c r="A44" s="387" t="s">
        <v>361</v>
      </c>
      <c r="B44" s="386" t="s">
        <v>28</v>
      </c>
      <c r="C44" s="748">
        <v>5166.7</v>
      </c>
      <c r="D44" s="326">
        <v>5166.7</v>
      </c>
      <c r="E44" s="326">
        <f t="shared" si="1"/>
        <v>100</v>
      </c>
      <c r="F44" s="708" t="s">
        <v>68</v>
      </c>
      <c r="H44" s="1"/>
      <c r="I44" s="27"/>
      <c r="J44" s="1"/>
      <c r="K44" s="381"/>
      <c r="L44" s="24"/>
    </row>
    <row r="45" spans="1:12" s="13" customFormat="1" ht="33" customHeight="1" x14ac:dyDescent="0.25">
      <c r="A45" s="387" t="s">
        <v>362</v>
      </c>
      <c r="B45" s="386" t="s">
        <v>28</v>
      </c>
      <c r="C45" s="748">
        <v>4000</v>
      </c>
      <c r="D45" s="326">
        <v>4000</v>
      </c>
      <c r="E45" s="326">
        <f t="shared" si="1"/>
        <v>100</v>
      </c>
      <c r="F45" s="708" t="s">
        <v>68</v>
      </c>
      <c r="H45" s="1"/>
      <c r="I45" s="27"/>
      <c r="J45" s="1"/>
      <c r="K45" s="381"/>
      <c r="L45" s="24"/>
    </row>
    <row r="46" spans="1:12" s="13" customFormat="1" ht="18" customHeight="1" x14ac:dyDescent="0.25">
      <c r="A46" s="387" t="s">
        <v>363</v>
      </c>
      <c r="B46" s="386" t="s">
        <v>28</v>
      </c>
      <c r="C46" s="748">
        <v>250</v>
      </c>
      <c r="D46" s="326">
        <v>250</v>
      </c>
      <c r="E46" s="326">
        <v>250</v>
      </c>
      <c r="F46" s="708">
        <v>250</v>
      </c>
      <c r="H46" s="1"/>
      <c r="I46" s="24"/>
      <c r="J46" s="1"/>
      <c r="K46" s="381"/>
      <c r="L46" s="24"/>
    </row>
    <row r="47" spans="1:12" s="13" customFormat="1" ht="36" customHeight="1" thickBot="1" x14ac:dyDescent="0.3">
      <c r="A47" s="387" t="s">
        <v>323</v>
      </c>
      <c r="B47" s="386" t="s">
        <v>28</v>
      </c>
      <c r="C47" s="748">
        <v>375</v>
      </c>
      <c r="D47" s="118">
        <v>366.7</v>
      </c>
      <c r="E47" s="118">
        <f t="shared" si="1"/>
        <v>97.786666666666662</v>
      </c>
      <c r="F47" s="707">
        <v>450</v>
      </c>
      <c r="H47" s="1"/>
      <c r="I47" s="24"/>
      <c r="J47" s="1"/>
      <c r="K47" s="381"/>
      <c r="L47" s="24"/>
    </row>
    <row r="48" spans="1:12" ht="27" customHeight="1" thickBot="1" x14ac:dyDescent="0.3">
      <c r="A48" s="388" t="s">
        <v>364</v>
      </c>
      <c r="B48" s="295" t="s">
        <v>28</v>
      </c>
      <c r="C48" s="379">
        <v>368</v>
      </c>
      <c r="D48" s="380">
        <v>379</v>
      </c>
      <c r="E48" s="327">
        <f t="shared" si="1"/>
        <v>102.98913043478262</v>
      </c>
      <c r="F48" s="706">
        <v>379</v>
      </c>
      <c r="H48" s="1"/>
      <c r="I48" s="47"/>
      <c r="J48" s="1"/>
      <c r="K48" s="381"/>
    </row>
    <row r="49" spans="1:11" ht="53.25" customHeight="1" thickBot="1" x14ac:dyDescent="0.3">
      <c r="A49" s="389" t="s">
        <v>365</v>
      </c>
      <c r="B49" s="295" t="s">
        <v>28</v>
      </c>
      <c r="C49" s="377">
        <v>5.8</v>
      </c>
      <c r="D49" s="380">
        <v>5.8</v>
      </c>
      <c r="E49" s="327">
        <f t="shared" si="1"/>
        <v>100</v>
      </c>
      <c r="F49" s="377">
        <v>5.8</v>
      </c>
      <c r="H49" s="1"/>
      <c r="I49" s="26"/>
      <c r="J49" s="1"/>
      <c r="K49" s="381"/>
    </row>
    <row r="50" spans="1:11" ht="56.25" customHeight="1" thickBot="1" x14ac:dyDescent="0.3">
      <c r="A50" s="390" t="s">
        <v>366</v>
      </c>
      <c r="B50" s="295" t="s">
        <v>28</v>
      </c>
      <c r="C50" s="377">
        <v>7.6</v>
      </c>
      <c r="D50" s="380">
        <v>7.6</v>
      </c>
      <c r="E50" s="327">
        <f t="shared" si="1"/>
        <v>100</v>
      </c>
      <c r="F50" s="377">
        <v>7.6</v>
      </c>
      <c r="H50" s="1"/>
      <c r="I50" s="27"/>
      <c r="J50" s="1"/>
      <c r="K50" s="381"/>
    </row>
    <row r="51" spans="1:11" ht="24.75" customHeight="1" thickBot="1" x14ac:dyDescent="0.3">
      <c r="A51" s="390" t="s">
        <v>367</v>
      </c>
      <c r="B51" s="295" t="s">
        <v>28</v>
      </c>
      <c r="C51" s="377">
        <v>111</v>
      </c>
      <c r="D51" s="380">
        <v>111</v>
      </c>
      <c r="E51" s="327">
        <f t="shared" si="1"/>
        <v>100</v>
      </c>
      <c r="F51" s="377">
        <v>111</v>
      </c>
      <c r="H51" s="1"/>
      <c r="I51" s="27"/>
      <c r="J51" s="1"/>
      <c r="K51" s="381"/>
    </row>
    <row r="52" spans="1:11" ht="36.75" customHeight="1" thickBot="1" x14ac:dyDescent="0.3">
      <c r="A52" s="389" t="s">
        <v>368</v>
      </c>
      <c r="B52" s="295" t="s">
        <v>28</v>
      </c>
      <c r="C52" s="377">
        <v>5084.7</v>
      </c>
      <c r="D52" s="380">
        <v>5400</v>
      </c>
      <c r="E52" s="327">
        <f t="shared" si="1"/>
        <v>106.20095580860227</v>
      </c>
      <c r="F52" s="377" t="s">
        <v>68</v>
      </c>
      <c r="H52" s="1"/>
      <c r="I52" s="24"/>
      <c r="J52" s="1"/>
      <c r="K52" s="381"/>
    </row>
    <row r="53" spans="1:11" ht="35.25" customHeight="1" thickBot="1" x14ac:dyDescent="0.3">
      <c r="A53" s="390" t="s">
        <v>369</v>
      </c>
      <c r="B53" s="295" t="s">
        <v>28</v>
      </c>
      <c r="C53" s="377">
        <v>3387.7</v>
      </c>
      <c r="D53" s="380">
        <v>3089.3</v>
      </c>
      <c r="E53" s="327">
        <f t="shared" si="1"/>
        <v>91.191663960799374</v>
      </c>
      <c r="F53" s="378" t="s">
        <v>68</v>
      </c>
      <c r="H53" s="1"/>
      <c r="I53" s="27"/>
      <c r="J53" s="1"/>
      <c r="K53" s="381"/>
    </row>
    <row r="54" spans="1:11" ht="50.25" customHeight="1" thickBot="1" x14ac:dyDescent="0.3">
      <c r="A54" s="390" t="s">
        <v>370</v>
      </c>
      <c r="B54" s="295" t="s">
        <v>28</v>
      </c>
      <c r="C54" s="384" t="s">
        <v>252</v>
      </c>
      <c r="D54" s="383" t="s">
        <v>68</v>
      </c>
      <c r="E54" s="327" t="s">
        <v>68</v>
      </c>
      <c r="F54" s="335">
        <v>91.7</v>
      </c>
      <c r="H54" s="382"/>
      <c r="I54" s="27"/>
      <c r="J54" s="382"/>
      <c r="K54" s="381"/>
    </row>
    <row r="55" spans="1:11" ht="23.25" hidden="1" customHeight="1" thickBot="1" x14ac:dyDescent="0.25">
      <c r="A55" s="391" t="s">
        <v>103</v>
      </c>
      <c r="B55" s="392" t="s">
        <v>70</v>
      </c>
      <c r="C55" s="118">
        <v>5500</v>
      </c>
      <c r="D55" s="374">
        <v>9825</v>
      </c>
      <c r="E55" s="327">
        <f t="shared" si="1"/>
        <v>178.63636363636363</v>
      </c>
      <c r="F55" s="330" t="s">
        <v>68</v>
      </c>
    </row>
    <row r="56" spans="1:11" ht="21.75" hidden="1" customHeight="1" thickBot="1" x14ac:dyDescent="0.25">
      <c r="A56" s="393"/>
      <c r="B56" s="394" t="s">
        <v>71</v>
      </c>
      <c r="C56" s="327">
        <v>28000</v>
      </c>
      <c r="D56" s="374">
        <v>28000</v>
      </c>
      <c r="E56" s="327">
        <f t="shared" si="1"/>
        <v>100</v>
      </c>
      <c r="F56" s="330" t="s">
        <v>68</v>
      </c>
    </row>
    <row r="57" spans="1:11" ht="23.25" hidden="1" customHeight="1" thickBot="1" x14ac:dyDescent="0.25">
      <c r="A57" s="395" t="s">
        <v>104</v>
      </c>
      <c r="B57" s="394" t="s">
        <v>70</v>
      </c>
      <c r="C57" s="327">
        <v>6090</v>
      </c>
      <c r="D57" s="374">
        <v>9440</v>
      </c>
      <c r="E57" s="327">
        <f t="shared" si="1"/>
        <v>155.00821018062399</v>
      </c>
      <c r="F57" s="330" t="s">
        <v>68</v>
      </c>
    </row>
    <row r="58" spans="1:11" ht="21.75" hidden="1" customHeight="1" thickBot="1" x14ac:dyDescent="0.25">
      <c r="A58" s="393"/>
      <c r="B58" s="394" t="s">
        <v>71</v>
      </c>
      <c r="C58" s="327">
        <v>75050</v>
      </c>
      <c r="D58" s="374">
        <v>50000</v>
      </c>
      <c r="E58" s="327">
        <f t="shared" si="1"/>
        <v>66.622251832111928</v>
      </c>
      <c r="F58" s="330" t="s">
        <v>68</v>
      </c>
    </row>
    <row r="59" spans="1:11" ht="33" customHeight="1" thickBot="1" x14ac:dyDescent="0.25">
      <c r="A59" s="705" t="s">
        <v>630</v>
      </c>
      <c r="B59" s="396"/>
      <c r="C59" s="327"/>
      <c r="D59" s="402"/>
      <c r="E59" s="327"/>
      <c r="F59" s="377"/>
    </row>
    <row r="60" spans="1:11" ht="55.5" customHeight="1" x14ac:dyDescent="0.2">
      <c r="A60" s="385" t="s">
        <v>200</v>
      </c>
      <c r="B60" s="398" t="s">
        <v>47</v>
      </c>
      <c r="C60" s="336">
        <v>58.83</v>
      </c>
      <c r="D60" s="336">
        <v>58.85</v>
      </c>
      <c r="E60" s="701">
        <f>D60/C60*100</f>
        <v>100.03399626041136</v>
      </c>
      <c r="F60" s="338">
        <v>75.56</v>
      </c>
    </row>
    <row r="61" spans="1:11" ht="27" customHeight="1" x14ac:dyDescent="0.2">
      <c r="A61" s="399" t="s">
        <v>371</v>
      </c>
      <c r="B61" s="400" t="s">
        <v>48</v>
      </c>
      <c r="C61" s="397">
        <v>1.66</v>
      </c>
      <c r="D61" s="397">
        <v>1.74</v>
      </c>
      <c r="E61" s="326">
        <f>D61/C61*100</f>
        <v>104.81927710843375</v>
      </c>
      <c r="F61" s="338">
        <v>1.66</v>
      </c>
    </row>
    <row r="62" spans="1:11" ht="24" customHeight="1" x14ac:dyDescent="0.2">
      <c r="A62" s="399" t="s">
        <v>372</v>
      </c>
      <c r="B62" s="400" t="s">
        <v>98</v>
      </c>
      <c r="C62" s="397">
        <v>1185.8800000000001</v>
      </c>
      <c r="D62" s="397">
        <v>1231.23</v>
      </c>
      <c r="E62" s="326">
        <f>D62/C62*100</f>
        <v>103.82416433365937</v>
      </c>
      <c r="F62" s="338">
        <v>1058</v>
      </c>
    </row>
    <row r="63" spans="1:11" ht="24" customHeight="1" x14ac:dyDescent="0.2">
      <c r="A63" s="399" t="s">
        <v>373</v>
      </c>
      <c r="B63" s="400" t="s">
        <v>99</v>
      </c>
      <c r="C63" s="397">
        <v>92.89</v>
      </c>
      <c r="D63" s="397">
        <v>96.58</v>
      </c>
      <c r="E63" s="326">
        <f>D63/C63*100</f>
        <v>103.97244052104639</v>
      </c>
      <c r="F63" s="338">
        <v>60.49</v>
      </c>
    </row>
    <row r="64" spans="1:11" ht="24" customHeight="1" thickBot="1" x14ac:dyDescent="0.25">
      <c r="A64" s="401" t="s">
        <v>374</v>
      </c>
      <c r="B64" s="400" t="s">
        <v>99</v>
      </c>
      <c r="C64" s="337">
        <v>72.23</v>
      </c>
      <c r="D64" s="337">
        <f>45.28+30</f>
        <v>75.28</v>
      </c>
      <c r="E64" s="118">
        <f>D64/C64*100</f>
        <v>104.22262217914992</v>
      </c>
      <c r="F64" s="338">
        <v>112.12</v>
      </c>
    </row>
    <row r="65" spans="1:21" ht="34.5" customHeight="1" thickBot="1" x14ac:dyDescent="0.25">
      <c r="A65" s="705" t="s">
        <v>634</v>
      </c>
      <c r="B65" s="396" t="s">
        <v>28</v>
      </c>
      <c r="C65" s="327" t="s">
        <v>633</v>
      </c>
      <c r="D65" s="327" t="s">
        <v>633</v>
      </c>
      <c r="E65" s="327" t="s">
        <v>256</v>
      </c>
      <c r="F65" s="377">
        <v>24</v>
      </c>
    </row>
    <row r="66" spans="1:21" ht="16.5" x14ac:dyDescent="0.25">
      <c r="A66" s="404" t="s">
        <v>574</v>
      </c>
      <c r="B66" s="701"/>
      <c r="C66" s="50"/>
      <c r="D66" s="50"/>
      <c r="E66" s="50" t="s">
        <v>109</v>
      </c>
      <c r="F66" s="747"/>
    </row>
    <row r="67" spans="1:21" ht="33" customHeight="1" x14ac:dyDescent="0.25">
      <c r="A67" s="405" t="s">
        <v>375</v>
      </c>
      <c r="B67" s="299" t="s">
        <v>28</v>
      </c>
      <c r="C67" s="326">
        <v>30084.6</v>
      </c>
      <c r="D67" s="326">
        <v>33296.99</v>
      </c>
      <c r="E67" s="326">
        <f>D67/C67*100</f>
        <v>110.67785511524168</v>
      </c>
      <c r="F67" s="748">
        <v>32860.17</v>
      </c>
    </row>
    <row r="68" spans="1:21" ht="33" customHeight="1" x14ac:dyDescent="0.2">
      <c r="A68" s="387" t="s">
        <v>376</v>
      </c>
      <c r="B68" s="299" t="s">
        <v>28</v>
      </c>
      <c r="C68" s="326">
        <v>2673.82</v>
      </c>
      <c r="D68" s="326">
        <v>2677.67</v>
      </c>
      <c r="E68" s="326">
        <f>D68/C68*100</f>
        <v>100.14398875017764</v>
      </c>
      <c r="F68" s="748">
        <v>1234.76</v>
      </c>
    </row>
    <row r="69" spans="1:21" ht="49.5" customHeight="1" x14ac:dyDescent="0.25">
      <c r="A69" s="406" t="s">
        <v>377</v>
      </c>
      <c r="B69" s="299" t="s">
        <v>27</v>
      </c>
      <c r="C69" s="326">
        <f>C68/C67*100</f>
        <v>8.8876701036410672</v>
      </c>
      <c r="D69" s="326">
        <f>D68/D67*100</f>
        <v>8.04177795049943</v>
      </c>
      <c r="E69" s="326">
        <f>D69/C69*100</f>
        <v>90.482408288364624</v>
      </c>
      <c r="F69" s="748">
        <f>F68/F67*100</f>
        <v>3.7576190263166622</v>
      </c>
    </row>
    <row r="70" spans="1:21" ht="34.5" customHeight="1" thickBot="1" x14ac:dyDescent="0.3">
      <c r="A70" s="407" t="s">
        <v>378</v>
      </c>
      <c r="B70" s="408" t="s">
        <v>28</v>
      </c>
      <c r="C70" s="743">
        <v>3245</v>
      </c>
      <c r="D70" s="743">
        <v>3381</v>
      </c>
      <c r="E70" s="118">
        <f>D70/C70*100</f>
        <v>104.19106317411402</v>
      </c>
      <c r="F70" s="752" t="s">
        <v>251</v>
      </c>
      <c r="H70" s="403"/>
      <c r="I70" s="403"/>
    </row>
    <row r="71" spans="1:21" x14ac:dyDescent="0.2">
      <c r="A71" s="956" t="s">
        <v>631</v>
      </c>
      <c r="B71" s="956"/>
      <c r="C71" s="956"/>
      <c r="D71" s="956"/>
      <c r="E71" s="956"/>
      <c r="F71" s="956"/>
      <c r="G71" s="3"/>
      <c r="H71" s="409"/>
      <c r="I71" s="409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"/>
    </row>
    <row r="72" spans="1:21" x14ac:dyDescent="0.2">
      <c r="A72" s="956" t="s">
        <v>632</v>
      </c>
      <c r="B72" s="956"/>
      <c r="C72" s="956"/>
      <c r="D72" s="956"/>
      <c r="E72" s="956"/>
      <c r="F72" s="956"/>
      <c r="G72" s="3"/>
      <c r="H72" s="409"/>
      <c r="I72" s="409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"/>
    </row>
    <row r="73" spans="1:21" ht="17.25" customHeight="1" x14ac:dyDescent="0.2">
      <c r="A73" s="956" t="s">
        <v>635</v>
      </c>
      <c r="B73" s="956"/>
      <c r="C73" s="956"/>
      <c r="D73" s="956"/>
      <c r="E73" s="956"/>
      <c r="F73" s="956"/>
      <c r="G73" s="3"/>
      <c r="M73" s="3"/>
      <c r="N73" s="3"/>
      <c r="O73" s="3"/>
      <c r="P73" s="3"/>
      <c r="Q73" s="3"/>
      <c r="R73" s="3"/>
      <c r="S73" s="3"/>
      <c r="T73" s="3"/>
    </row>
    <row r="75" spans="1:21" x14ac:dyDescent="0.25">
      <c r="A75" s="3"/>
      <c r="B75" s="3"/>
      <c r="C75" s="3"/>
      <c r="D75" s="23"/>
      <c r="E75" s="11"/>
      <c r="F75" s="11"/>
      <c r="G75" s="3"/>
      <c r="H75" s="60"/>
      <c r="I75" s="62"/>
      <c r="J75" s="62"/>
      <c r="K75" s="62"/>
      <c r="L75" s="61"/>
      <c r="M75" s="61"/>
      <c r="N75" s="61"/>
      <c r="O75" s="61"/>
      <c r="P75" s="61"/>
      <c r="Q75" s="61"/>
      <c r="R75" s="61"/>
      <c r="S75" s="61"/>
      <c r="T75" s="61"/>
      <c r="U75" s="3"/>
    </row>
    <row r="76" spans="1:21" ht="24.75" customHeight="1" x14ac:dyDescent="0.2">
      <c r="A76" s="1005" t="s">
        <v>613</v>
      </c>
      <c r="B76" s="1005"/>
      <c r="C76" s="1005"/>
      <c r="D76" s="1005"/>
      <c r="E76" s="1005"/>
      <c r="F76" s="100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6.5" thickBot="1" x14ac:dyDescent="0.25">
      <c r="A77" s="102"/>
      <c r="B77" s="102"/>
      <c r="C77" s="102"/>
      <c r="D77" s="758"/>
      <c r="E77" s="102"/>
      <c r="F77" s="759" t="s">
        <v>78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3"/>
      <c r="T77" s="66"/>
      <c r="U77" s="66"/>
    </row>
    <row r="78" spans="1:21" ht="36.75" customHeight="1" thickBot="1" x14ac:dyDescent="0.25">
      <c r="A78" s="750" t="s">
        <v>15</v>
      </c>
      <c r="B78" s="753" t="s">
        <v>62</v>
      </c>
      <c r="C78" s="760" t="s">
        <v>45</v>
      </c>
      <c r="D78" s="753" t="s">
        <v>637</v>
      </c>
      <c r="E78" s="750" t="s">
        <v>575</v>
      </c>
      <c r="F78" s="751" t="s">
        <v>54</v>
      </c>
      <c r="L78" s="376"/>
      <c r="M78" s="376"/>
      <c r="N78" s="3"/>
      <c r="O78" s="107"/>
      <c r="P78" s="107"/>
      <c r="Q78" s="3"/>
      <c r="R78" s="107"/>
      <c r="S78" s="107"/>
      <c r="T78" s="66"/>
      <c r="U78" s="66"/>
    </row>
    <row r="79" spans="1:21" ht="20.25" thickBot="1" x14ac:dyDescent="0.25">
      <c r="A79" s="746" t="s">
        <v>75</v>
      </c>
      <c r="B79" s="746" t="s">
        <v>16</v>
      </c>
      <c r="C79" s="761" t="s">
        <v>636</v>
      </c>
      <c r="D79" s="754">
        <v>24</v>
      </c>
      <c r="E79" s="789">
        <v>21.8</v>
      </c>
      <c r="F79" s="790">
        <v>21.21</v>
      </c>
      <c r="L79" s="108"/>
      <c r="M79" s="108"/>
      <c r="N79" s="3"/>
      <c r="O79" s="108"/>
      <c r="P79" s="108"/>
      <c r="Q79" s="3"/>
      <c r="R79" s="108"/>
      <c r="S79" s="108"/>
      <c r="T79" s="66"/>
      <c r="U79" s="66"/>
    </row>
    <row r="80" spans="1:21" ht="17.25" thickBot="1" x14ac:dyDescent="0.25">
      <c r="A80" s="746" t="s">
        <v>17</v>
      </c>
      <c r="B80" s="746" t="s">
        <v>99</v>
      </c>
      <c r="C80" s="755">
        <v>72.23</v>
      </c>
      <c r="D80" s="755">
        <v>112.12</v>
      </c>
      <c r="E80" s="745">
        <v>32.590000000000003</v>
      </c>
      <c r="F80" s="765">
        <v>48.49</v>
      </c>
      <c r="L80" s="109"/>
      <c r="M80" s="109"/>
      <c r="N80" s="3"/>
      <c r="O80" s="109"/>
      <c r="P80" s="109"/>
      <c r="Q80" s="3"/>
      <c r="R80" s="109"/>
      <c r="S80" s="109"/>
      <c r="T80" s="66"/>
      <c r="U80" s="66"/>
    </row>
    <row r="81" spans="1:21" ht="17.25" thickBot="1" x14ac:dyDescent="0.25">
      <c r="A81" s="746" t="s">
        <v>18</v>
      </c>
      <c r="B81" s="746" t="s">
        <v>98</v>
      </c>
      <c r="C81" s="756">
        <v>1185.8800000000001</v>
      </c>
      <c r="D81" s="756">
        <v>1058</v>
      </c>
      <c r="E81" s="762">
        <v>1550.06</v>
      </c>
      <c r="F81" s="765">
        <v>1448.32</v>
      </c>
      <c r="L81" s="110"/>
      <c r="M81" s="110"/>
      <c r="N81" s="3"/>
      <c r="O81" s="110"/>
      <c r="P81" s="110"/>
      <c r="Q81" s="3"/>
      <c r="R81" s="110"/>
      <c r="S81" s="110"/>
      <c r="T81" s="66"/>
      <c r="U81" s="66"/>
    </row>
    <row r="82" spans="1:21" ht="17.25" thickBot="1" x14ac:dyDescent="0.25">
      <c r="A82" s="746" t="s">
        <v>19</v>
      </c>
      <c r="B82" s="746" t="s">
        <v>99</v>
      </c>
      <c r="C82" s="755">
        <v>92.89</v>
      </c>
      <c r="D82" s="755">
        <v>60.49</v>
      </c>
      <c r="E82" s="745">
        <v>110.77</v>
      </c>
      <c r="F82" s="765">
        <v>114.6</v>
      </c>
      <c r="L82" s="109"/>
      <c r="M82" s="109"/>
      <c r="N82" s="3"/>
      <c r="O82" s="109"/>
      <c r="P82" s="109"/>
      <c r="Q82" s="3"/>
      <c r="R82" s="109"/>
      <c r="S82" s="109"/>
      <c r="T82" s="66"/>
      <c r="U82" s="66"/>
    </row>
    <row r="83" spans="1:21" ht="31.5" customHeight="1" thickBot="1" x14ac:dyDescent="0.25">
      <c r="A83" s="746" t="s">
        <v>74</v>
      </c>
      <c r="B83" s="746" t="s">
        <v>433</v>
      </c>
      <c r="C83" s="757">
        <v>174</v>
      </c>
      <c r="D83" s="757">
        <v>166</v>
      </c>
      <c r="E83" s="763">
        <v>174</v>
      </c>
      <c r="F83" s="764">
        <v>174</v>
      </c>
      <c r="L83" s="111"/>
      <c r="M83" s="111"/>
      <c r="N83" s="3"/>
      <c r="O83" s="111"/>
      <c r="P83" s="111"/>
      <c r="Q83" s="3"/>
      <c r="R83" s="111"/>
      <c r="S83" s="111"/>
      <c r="T83" s="66"/>
      <c r="U83" s="66"/>
    </row>
    <row r="84" spans="1:21" x14ac:dyDescent="0.2">
      <c r="A84" s="1002" t="s">
        <v>193</v>
      </c>
      <c r="B84" s="1002"/>
      <c r="C84" s="1002"/>
      <c r="D84" s="1002"/>
      <c r="E84" s="1002"/>
      <c r="F84" s="10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66"/>
      <c r="U84" s="66"/>
    </row>
    <row r="85" spans="1:21" x14ac:dyDescent="0.2">
      <c r="A85" s="956" t="s">
        <v>632</v>
      </c>
      <c r="B85" s="956"/>
      <c r="C85" s="956"/>
      <c r="D85" s="956"/>
      <c r="E85" s="956"/>
      <c r="F85" s="956"/>
      <c r="G85" s="3"/>
      <c r="H85" s="409"/>
      <c r="I85" s="409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"/>
    </row>
    <row r="86" spans="1:21" ht="15.75" customHeight="1" x14ac:dyDescent="0.2">
      <c r="A86" s="996" t="s">
        <v>635</v>
      </c>
      <c r="B86" s="996"/>
      <c r="C86" s="996"/>
      <c r="D86" s="996"/>
      <c r="E86" s="996"/>
      <c r="F86" s="996"/>
      <c r="G86" s="371"/>
      <c r="H86" s="371"/>
      <c r="I86" s="371"/>
      <c r="J86" s="371"/>
      <c r="K86" s="371"/>
      <c r="L86" s="371"/>
      <c r="M86" s="371"/>
      <c r="N86" s="371"/>
      <c r="O86" s="371"/>
      <c r="P86" s="102"/>
      <c r="Q86" s="102"/>
      <c r="R86" s="102"/>
      <c r="S86" s="102"/>
      <c r="T86" s="66"/>
      <c r="U86" s="66"/>
    </row>
    <row r="88" spans="1:21" ht="19.5" customHeight="1" x14ac:dyDescent="0.2">
      <c r="A88" s="995" t="s">
        <v>295</v>
      </c>
      <c r="B88" s="995"/>
      <c r="C88" s="995"/>
      <c r="D88" s="995"/>
      <c r="E88" s="995"/>
      <c r="F88" s="995"/>
      <c r="G88" s="115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66"/>
      <c r="U88" s="66"/>
    </row>
    <row r="89" spans="1:21" ht="9.75" customHeight="1" thickBot="1" x14ac:dyDescent="0.25">
      <c r="D89" s="69"/>
      <c r="E89" s="64"/>
      <c r="F89" s="64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66"/>
      <c r="U89" s="66"/>
    </row>
    <row r="90" spans="1:21" ht="17.25" customHeight="1" thickBot="1" x14ac:dyDescent="0.25">
      <c r="A90" s="998" t="s">
        <v>59</v>
      </c>
      <c r="B90" s="999"/>
      <c r="C90" s="749" t="s">
        <v>611</v>
      </c>
      <c r="D90" s="750" t="s">
        <v>612</v>
      </c>
      <c r="E90" s="750" t="s">
        <v>578</v>
      </c>
      <c r="F90" s="751" t="s">
        <v>579</v>
      </c>
      <c r="G90" s="112"/>
      <c r="I90" s="112"/>
      <c r="J90" s="112"/>
      <c r="K90" s="112"/>
      <c r="M90" s="112"/>
      <c r="N90" s="112"/>
      <c r="O90" s="112"/>
      <c r="P90" s="3"/>
      <c r="Q90" s="112"/>
      <c r="R90" s="112"/>
      <c r="S90" s="112"/>
      <c r="T90" s="66"/>
      <c r="U90" s="66"/>
    </row>
    <row r="91" spans="1:21" ht="16.5" x14ac:dyDescent="0.25">
      <c r="A91" s="1000" t="s">
        <v>21</v>
      </c>
      <c r="B91" s="1001"/>
      <c r="C91" s="766" t="s">
        <v>394</v>
      </c>
      <c r="D91" s="770" t="s">
        <v>398</v>
      </c>
      <c r="E91" s="771" t="s">
        <v>252</v>
      </c>
      <c r="F91" s="769" t="s">
        <v>257</v>
      </c>
      <c r="G91" s="113"/>
      <c r="I91" s="113"/>
      <c r="J91" s="113"/>
      <c r="K91" s="113"/>
      <c r="M91" s="113"/>
      <c r="N91" s="113"/>
      <c r="O91" s="113"/>
      <c r="P91" s="3"/>
      <c r="Q91" s="113"/>
      <c r="R91" s="113"/>
      <c r="S91" s="113"/>
      <c r="T91" s="66"/>
      <c r="U91" s="66"/>
    </row>
    <row r="92" spans="1:21" ht="16.5" x14ac:dyDescent="0.25">
      <c r="A92" s="991" t="s">
        <v>76</v>
      </c>
      <c r="B92" s="992"/>
      <c r="C92" s="767" t="s">
        <v>395</v>
      </c>
      <c r="D92" s="193" t="s">
        <v>620</v>
      </c>
      <c r="E92" s="772">
        <v>44</v>
      </c>
      <c r="F92" s="192" t="s">
        <v>617</v>
      </c>
      <c r="G92" s="113"/>
      <c r="I92" s="113"/>
      <c r="J92" s="113"/>
      <c r="K92" s="113"/>
      <c r="M92" s="113"/>
      <c r="N92" s="113"/>
      <c r="O92" s="113"/>
      <c r="P92" s="3"/>
      <c r="Q92" s="113"/>
      <c r="R92" s="113"/>
      <c r="S92" s="113"/>
      <c r="T92" s="66"/>
      <c r="U92" s="66"/>
    </row>
    <row r="93" spans="1:21" ht="16.5" x14ac:dyDescent="0.25">
      <c r="A93" s="991" t="s">
        <v>77</v>
      </c>
      <c r="B93" s="992"/>
      <c r="C93" s="767" t="s">
        <v>396</v>
      </c>
      <c r="D93" s="193" t="s">
        <v>621</v>
      </c>
      <c r="E93" s="772">
        <v>46</v>
      </c>
      <c r="F93" s="192" t="s">
        <v>616</v>
      </c>
      <c r="G93" s="113"/>
      <c r="I93" s="113"/>
      <c r="J93" s="113"/>
      <c r="K93" s="113"/>
      <c r="M93" s="113"/>
      <c r="N93" s="113"/>
      <c r="O93" s="113"/>
      <c r="P93" s="3"/>
      <c r="Q93" s="113"/>
      <c r="R93" s="113"/>
      <c r="S93" s="113"/>
      <c r="T93" s="66"/>
      <c r="U93" s="66"/>
    </row>
    <row r="94" spans="1:21" ht="17.25" thickBot="1" x14ac:dyDescent="0.3">
      <c r="A94" s="993" t="s">
        <v>22</v>
      </c>
      <c r="B94" s="994"/>
      <c r="C94" s="768" t="s">
        <v>619</v>
      </c>
      <c r="D94" s="194" t="s">
        <v>622</v>
      </c>
      <c r="E94" s="773" t="s">
        <v>623</v>
      </c>
      <c r="F94" s="140" t="s">
        <v>618</v>
      </c>
      <c r="G94" s="113"/>
      <c r="I94" s="113"/>
      <c r="J94" s="113"/>
      <c r="K94" s="113"/>
      <c r="M94" s="113"/>
      <c r="N94" s="113"/>
      <c r="O94" s="113"/>
      <c r="P94" s="3"/>
      <c r="Q94" s="113"/>
      <c r="R94" s="113"/>
      <c r="S94" s="113"/>
      <c r="T94" s="66"/>
      <c r="U94" s="66"/>
    </row>
    <row r="95" spans="1:21" x14ac:dyDescent="0.25">
      <c r="A95" s="39"/>
      <c r="B95" s="39"/>
      <c r="C95" s="39"/>
      <c r="D95" s="183"/>
      <c r="E95" s="114"/>
      <c r="F95" s="114"/>
      <c r="G95" s="3"/>
      <c r="M95" s="3"/>
      <c r="N95" s="3"/>
      <c r="O95" s="3"/>
      <c r="P95" s="3"/>
      <c r="Q95" s="3"/>
      <c r="R95" s="3"/>
      <c r="S95" s="3"/>
      <c r="T95" s="3"/>
    </row>
  </sheetData>
  <mergeCells count="17">
    <mergeCell ref="A85:F85"/>
    <mergeCell ref="A93:B93"/>
    <mergeCell ref="A94:B94"/>
    <mergeCell ref="A88:F88"/>
    <mergeCell ref="A86:F86"/>
    <mergeCell ref="A1:F1"/>
    <mergeCell ref="C3:E3"/>
    <mergeCell ref="A90:B90"/>
    <mergeCell ref="A91:B91"/>
    <mergeCell ref="A92:B92"/>
    <mergeCell ref="A84:F84"/>
    <mergeCell ref="B3:B4"/>
    <mergeCell ref="A3:A4"/>
    <mergeCell ref="A76:F76"/>
    <mergeCell ref="A73:F73"/>
    <mergeCell ref="A71:F71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zoomScale="60" zoomScaleNormal="60" zoomScaleSheetLayoutView="50" workbookViewId="0">
      <pane xSplit="2" ySplit="4" topLeftCell="C5" activePane="bottomRight" state="frozen"/>
      <selection activeCell="T51" sqref="T51"/>
      <selection pane="topRight" activeCell="T51" sqref="T51"/>
      <selection pane="bottomLeft" activeCell="T51" sqref="T51"/>
      <selection pane="bottomRight" activeCell="W11" sqref="W1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08" t="s">
        <v>296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</row>
    <row r="2" spans="1:15" ht="6" customHeight="1" thickBo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/>
    </row>
    <row r="3" spans="1:15" ht="45.75" customHeight="1" thickBot="1" x14ac:dyDescent="0.25">
      <c r="A3" s="52"/>
      <c r="B3" s="1009" t="s">
        <v>297</v>
      </c>
      <c r="C3" s="1006" t="s">
        <v>298</v>
      </c>
      <c r="D3" s="1007"/>
      <c r="E3" s="1006" t="s">
        <v>316</v>
      </c>
      <c r="F3" s="1007"/>
      <c r="G3" s="1006" t="s">
        <v>299</v>
      </c>
      <c r="H3" s="1007"/>
      <c r="I3" s="1006" t="s">
        <v>300</v>
      </c>
      <c r="J3" s="1007"/>
      <c r="K3" s="1006" t="s">
        <v>301</v>
      </c>
      <c r="L3" s="1007"/>
      <c r="M3" s="1006" t="s">
        <v>302</v>
      </c>
      <c r="N3" s="1007"/>
    </row>
    <row r="4" spans="1:15" ht="24.75" customHeight="1" thickBot="1" x14ac:dyDescent="0.25">
      <c r="A4" s="52"/>
      <c r="B4" s="1010"/>
      <c r="C4" s="123">
        <v>2017</v>
      </c>
      <c r="D4" s="123">
        <v>2018</v>
      </c>
      <c r="E4" s="123">
        <v>2017</v>
      </c>
      <c r="F4" s="123">
        <v>2018</v>
      </c>
      <c r="G4" s="123">
        <v>2017</v>
      </c>
      <c r="H4" s="123">
        <v>2018</v>
      </c>
      <c r="I4" s="123">
        <v>2017</v>
      </c>
      <c r="J4" s="123">
        <v>2018</v>
      </c>
      <c r="K4" s="123">
        <v>2017</v>
      </c>
      <c r="L4" s="123">
        <v>2018</v>
      </c>
      <c r="M4" s="123">
        <v>2017</v>
      </c>
      <c r="N4" s="123">
        <v>2018</v>
      </c>
    </row>
    <row r="5" spans="1:15" s="28" customFormat="1" ht="45" customHeight="1" x14ac:dyDescent="0.2">
      <c r="A5" s="54"/>
      <c r="B5" s="178" t="s">
        <v>303</v>
      </c>
      <c r="C5" s="124">
        <v>5736.99</v>
      </c>
      <c r="D5" s="124">
        <v>7079.88</v>
      </c>
      <c r="E5" s="124">
        <v>9980.7199999999993</v>
      </c>
      <c r="F5" s="125">
        <v>12876.03</v>
      </c>
      <c r="G5" s="124">
        <v>971.76</v>
      </c>
      <c r="H5" s="124">
        <v>991.6</v>
      </c>
      <c r="I5" s="124">
        <v>748</v>
      </c>
      <c r="J5" s="125">
        <v>1094.45</v>
      </c>
      <c r="K5" s="124">
        <v>1192.6199999999999</v>
      </c>
      <c r="L5" s="124">
        <v>1331.67</v>
      </c>
      <c r="M5" s="126">
        <v>16.809999999999999</v>
      </c>
      <c r="N5" s="126">
        <v>17.170000000000002</v>
      </c>
    </row>
    <row r="6" spans="1:15" s="28" customFormat="1" ht="39" customHeight="1" x14ac:dyDescent="0.2">
      <c r="A6" s="54"/>
      <c r="B6" s="130" t="s">
        <v>304</v>
      </c>
      <c r="C6" s="127">
        <v>5941.1</v>
      </c>
      <c r="D6" s="127">
        <v>7001.33</v>
      </c>
      <c r="E6" s="127">
        <v>10615.53</v>
      </c>
      <c r="F6" s="128">
        <v>13572.75</v>
      </c>
      <c r="G6" s="127">
        <v>1007.35</v>
      </c>
      <c r="H6" s="127">
        <v>988.25</v>
      </c>
      <c r="I6" s="127">
        <v>774.9</v>
      </c>
      <c r="J6" s="128">
        <v>1022.45</v>
      </c>
      <c r="K6" s="127">
        <v>1234.33</v>
      </c>
      <c r="L6" s="127">
        <v>1331.53</v>
      </c>
      <c r="M6" s="129">
        <v>17.86</v>
      </c>
      <c r="N6" s="129">
        <v>16.66</v>
      </c>
    </row>
    <row r="7" spans="1:15" s="28" customFormat="1" ht="39.75" customHeight="1" x14ac:dyDescent="0.2">
      <c r="A7" s="54"/>
      <c r="B7" s="130" t="s">
        <v>305</v>
      </c>
      <c r="C7" s="127">
        <v>5821.09</v>
      </c>
      <c r="D7" s="127">
        <v>6795.25</v>
      </c>
      <c r="E7" s="127">
        <v>10225.65</v>
      </c>
      <c r="F7" s="128">
        <v>13399.76</v>
      </c>
      <c r="G7" s="127">
        <v>962.26</v>
      </c>
      <c r="H7" s="127">
        <v>954.57</v>
      </c>
      <c r="I7" s="127">
        <v>776.3</v>
      </c>
      <c r="J7" s="128">
        <v>987.33</v>
      </c>
      <c r="K7" s="127">
        <v>1231.07</v>
      </c>
      <c r="L7" s="127">
        <v>1324.66</v>
      </c>
      <c r="M7" s="129">
        <v>16.88</v>
      </c>
      <c r="N7" s="129">
        <v>16.47</v>
      </c>
    </row>
    <row r="8" spans="1:15" s="28" customFormat="1" ht="43.5" customHeight="1" x14ac:dyDescent="0.2">
      <c r="A8" s="54"/>
      <c r="B8" s="130" t="s">
        <v>306</v>
      </c>
      <c r="C8" s="127">
        <v>5697.37</v>
      </c>
      <c r="D8" s="127">
        <v>6838.07</v>
      </c>
      <c r="E8" s="127">
        <v>9664.86</v>
      </c>
      <c r="F8" s="128">
        <v>13930.75</v>
      </c>
      <c r="G8" s="127">
        <v>959.89</v>
      </c>
      <c r="H8" s="127">
        <v>924.16</v>
      </c>
      <c r="I8" s="127">
        <v>799.67</v>
      </c>
      <c r="J8" s="128">
        <v>970.55</v>
      </c>
      <c r="K8" s="127">
        <v>1265.6300000000001</v>
      </c>
      <c r="L8" s="127">
        <v>1335.34</v>
      </c>
      <c r="M8" s="129">
        <v>18</v>
      </c>
      <c r="N8" s="129">
        <v>16.600000000000001</v>
      </c>
    </row>
    <row r="9" spans="1:15" s="28" customFormat="1" ht="41.25" customHeight="1" x14ac:dyDescent="0.2">
      <c r="B9" s="130" t="s">
        <v>307</v>
      </c>
      <c r="C9" s="127">
        <v>5591.11</v>
      </c>
      <c r="D9" s="127">
        <v>6821.3</v>
      </c>
      <c r="E9" s="127">
        <v>9150.9599999999991</v>
      </c>
      <c r="F9" s="128">
        <v>14351.67</v>
      </c>
      <c r="G9" s="127">
        <v>929.71</v>
      </c>
      <c r="H9" s="127">
        <v>904.29</v>
      </c>
      <c r="I9" s="127">
        <v>792.43</v>
      </c>
      <c r="J9" s="128">
        <v>980.3</v>
      </c>
      <c r="K9" s="127">
        <v>1245</v>
      </c>
      <c r="L9" s="127">
        <v>1303.03</v>
      </c>
      <c r="M9" s="129">
        <v>16.760000000000002</v>
      </c>
      <c r="N9" s="129">
        <v>16.47</v>
      </c>
    </row>
    <row r="10" spans="1:15" s="28" customFormat="1" ht="41.25" customHeight="1" x14ac:dyDescent="0.2">
      <c r="B10" s="130" t="s">
        <v>308</v>
      </c>
      <c r="C10" s="127">
        <v>5699.08</v>
      </c>
      <c r="D10" s="127">
        <v>6954.17</v>
      </c>
      <c r="E10" s="127">
        <v>8927.6200000000008</v>
      </c>
      <c r="F10" s="128">
        <v>15107.03</v>
      </c>
      <c r="G10" s="127">
        <v>930.73</v>
      </c>
      <c r="H10" s="127">
        <v>884.9</v>
      </c>
      <c r="I10" s="127">
        <v>864.64</v>
      </c>
      <c r="J10" s="128">
        <v>985.05</v>
      </c>
      <c r="K10" s="127">
        <v>1260.22</v>
      </c>
      <c r="L10" s="127">
        <v>1281.57</v>
      </c>
      <c r="M10" s="129">
        <v>16.95</v>
      </c>
      <c r="N10" s="129">
        <v>16.52</v>
      </c>
    </row>
    <row r="11" spans="1:15" s="28" customFormat="1" ht="47.25" customHeight="1" x14ac:dyDescent="0.2">
      <c r="B11" s="179" t="s">
        <v>309</v>
      </c>
      <c r="C11" s="131">
        <v>5978.11</v>
      </c>
      <c r="D11" s="127">
        <v>6247.62</v>
      </c>
      <c r="E11" s="131">
        <v>9478.69</v>
      </c>
      <c r="F11" s="128">
        <v>13767.73</v>
      </c>
      <c r="G11" s="131">
        <v>916.95</v>
      </c>
      <c r="H11" s="127">
        <v>831.84</v>
      </c>
      <c r="I11" s="131">
        <v>860.8</v>
      </c>
      <c r="J11" s="128">
        <v>931.14</v>
      </c>
      <c r="K11" s="131">
        <v>1236.22</v>
      </c>
      <c r="L11" s="127">
        <v>1238.53</v>
      </c>
      <c r="M11" s="132">
        <v>16.14</v>
      </c>
      <c r="N11" s="129">
        <v>15.71</v>
      </c>
    </row>
    <row r="12" spans="1:15" s="28" customFormat="1" ht="43.5" customHeight="1" x14ac:dyDescent="0.2">
      <c r="B12" s="179" t="s">
        <v>310</v>
      </c>
      <c r="C12" s="131">
        <v>6477.68</v>
      </c>
      <c r="D12" s="127"/>
      <c r="E12" s="131">
        <v>10848.52</v>
      </c>
      <c r="F12" s="128"/>
      <c r="G12" s="131">
        <v>972.67</v>
      </c>
      <c r="H12" s="127"/>
      <c r="I12" s="131">
        <v>913.1</v>
      </c>
      <c r="J12" s="128"/>
      <c r="K12" s="131">
        <v>1282.3</v>
      </c>
      <c r="L12" s="127"/>
      <c r="M12" s="132">
        <v>16.91</v>
      </c>
      <c r="N12" s="129"/>
    </row>
    <row r="13" spans="1:15" s="28" customFormat="1" ht="42.75" customHeight="1" x14ac:dyDescent="0.2">
      <c r="B13" s="179" t="s">
        <v>311</v>
      </c>
      <c r="C13" s="131">
        <v>6582.68</v>
      </c>
      <c r="D13" s="131"/>
      <c r="E13" s="131">
        <v>11230.36</v>
      </c>
      <c r="F13" s="133"/>
      <c r="G13" s="131">
        <v>968.1</v>
      </c>
      <c r="H13" s="131"/>
      <c r="I13" s="131">
        <v>935.85</v>
      </c>
      <c r="J13" s="133"/>
      <c r="K13" s="131">
        <v>1314.98</v>
      </c>
      <c r="L13" s="131"/>
      <c r="M13" s="132">
        <v>17.45</v>
      </c>
      <c r="N13" s="132"/>
    </row>
    <row r="14" spans="1:15" s="28" customFormat="1" ht="51.75" customHeight="1" x14ac:dyDescent="0.2">
      <c r="B14" s="130" t="s">
        <v>312</v>
      </c>
      <c r="C14" s="127">
        <v>6796.85</v>
      </c>
      <c r="D14" s="127"/>
      <c r="E14" s="127">
        <v>11319.66</v>
      </c>
      <c r="F14" s="127"/>
      <c r="G14" s="127">
        <v>921.43</v>
      </c>
      <c r="H14" s="127"/>
      <c r="I14" s="127">
        <v>960.52</v>
      </c>
      <c r="J14" s="127"/>
      <c r="K14" s="127">
        <v>1279.51</v>
      </c>
      <c r="L14" s="127"/>
      <c r="M14" s="129">
        <v>17.07</v>
      </c>
      <c r="N14" s="127"/>
    </row>
    <row r="15" spans="1:15" s="28" customFormat="1" ht="45" customHeight="1" x14ac:dyDescent="0.2">
      <c r="B15" s="130" t="s">
        <v>313</v>
      </c>
      <c r="C15" s="127">
        <v>6825.09</v>
      </c>
      <c r="D15" s="134"/>
      <c r="E15" s="127">
        <v>11989.89</v>
      </c>
      <c r="F15" s="135"/>
      <c r="G15" s="127">
        <v>934</v>
      </c>
      <c r="H15" s="134"/>
      <c r="I15" s="127">
        <v>999.8</v>
      </c>
      <c r="J15" s="135"/>
      <c r="K15" s="127">
        <v>1282.28</v>
      </c>
      <c r="L15" s="134"/>
      <c r="M15" s="129">
        <v>17.010000000000002</v>
      </c>
      <c r="N15" s="136"/>
    </row>
    <row r="16" spans="1:15" s="28" customFormat="1" ht="51.75" customHeight="1" thickBot="1" x14ac:dyDescent="0.25">
      <c r="B16" s="130" t="s">
        <v>314</v>
      </c>
      <c r="C16" s="127">
        <v>6800.64</v>
      </c>
      <c r="D16" s="127"/>
      <c r="E16" s="137">
        <v>11405.66</v>
      </c>
      <c r="F16" s="128"/>
      <c r="G16" s="127">
        <v>906.32</v>
      </c>
      <c r="H16" s="127"/>
      <c r="I16" s="137">
        <v>1021.16</v>
      </c>
      <c r="J16" s="128"/>
      <c r="K16" s="127">
        <v>1263.54</v>
      </c>
      <c r="L16" s="127"/>
      <c r="M16" s="129">
        <v>16.16</v>
      </c>
      <c r="N16" s="129"/>
    </row>
    <row r="17" spans="2:14" s="28" customFormat="1" ht="49.5" customHeight="1" thickBot="1" x14ac:dyDescent="0.25">
      <c r="B17" s="180" t="s">
        <v>315</v>
      </c>
      <c r="C17" s="138">
        <f t="shared" ref="C17:N17" si="0">AVERAGE(C5:C16)</f>
        <v>6162.3158333333331</v>
      </c>
      <c r="D17" s="138">
        <f>AVERAGE(D5:D16)</f>
        <v>6819.6600000000008</v>
      </c>
      <c r="E17" s="138">
        <f t="shared" si="0"/>
        <v>10403.176666666668</v>
      </c>
      <c r="F17" s="138">
        <f t="shared" si="0"/>
        <v>13857.960000000001</v>
      </c>
      <c r="G17" s="138">
        <f t="shared" si="0"/>
        <v>948.43083333333323</v>
      </c>
      <c r="H17" s="138">
        <f t="shared" si="0"/>
        <v>925.65857142857135</v>
      </c>
      <c r="I17" s="138">
        <f t="shared" si="0"/>
        <v>870.59749999999997</v>
      </c>
      <c r="J17" s="138">
        <f t="shared" si="0"/>
        <v>995.89571428571435</v>
      </c>
      <c r="K17" s="138">
        <f t="shared" si="0"/>
        <v>1257.3083333333334</v>
      </c>
      <c r="L17" s="138">
        <f t="shared" si="0"/>
        <v>1306.6185714285714</v>
      </c>
      <c r="M17" s="139">
        <f t="shared" si="0"/>
        <v>16.999999999999996</v>
      </c>
      <c r="N17" s="139">
        <f t="shared" si="0"/>
        <v>16.514285714285712</v>
      </c>
    </row>
    <row r="18" spans="2:14" ht="30" customHeight="1" x14ac:dyDescent="0.25"/>
    <row r="21" spans="2:14" x14ac:dyDescent="0.25">
      <c r="F21" s="33"/>
    </row>
    <row r="57" ht="42.75" customHeight="1" x14ac:dyDescent="0.25"/>
    <row r="96" spans="8:8" ht="26.25" x14ac:dyDescent="0.4">
      <c r="H96" s="44"/>
    </row>
    <row r="97" spans="8:8" ht="26.25" x14ac:dyDescent="0.4">
      <c r="H97" s="4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zoomScale="85" zoomScaleNormal="85" zoomScaleSheetLayoutView="89" workbookViewId="0">
      <selection activeCell="Z22" sqref="Z22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4"/>
      <c r="C3" s="34"/>
      <c r="D3" s="34"/>
      <c r="E3" s="34"/>
      <c r="F3" s="34"/>
      <c r="G3" s="34"/>
      <c r="H3" s="34"/>
      <c r="I3" s="17"/>
      <c r="J3" s="17"/>
    </row>
    <row r="4" spans="2:10" ht="14.25" customHeight="1" x14ac:dyDescent="0.25">
      <c r="B4" s="35"/>
      <c r="C4" s="15" t="s">
        <v>224</v>
      </c>
      <c r="D4" s="15" t="s">
        <v>234</v>
      </c>
      <c r="E4" s="15"/>
      <c r="F4" s="15"/>
      <c r="G4" s="15"/>
      <c r="H4" s="15"/>
      <c r="I4" s="17"/>
      <c r="J4" s="17"/>
    </row>
    <row r="5" spans="2:10" ht="14.25" x14ac:dyDescent="0.2">
      <c r="B5" s="35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5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5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5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5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5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6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7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8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8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8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39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7"/>
  <sheetViews>
    <sheetView zoomScale="75" zoomScaleNormal="75" zoomScaleSheetLayoutView="70" workbookViewId="0">
      <selection activeCell="X19" sqref="X19:AJ19"/>
    </sheetView>
  </sheetViews>
  <sheetFormatPr defaultColWidth="4.5703125" defaultRowHeight="15.75" x14ac:dyDescent="0.25"/>
  <cols>
    <col min="1" max="1" width="14.140625" style="66" customWidth="1"/>
    <col min="2" max="2" width="7" style="14" customWidth="1"/>
    <col min="3" max="3" width="7.5703125" style="14" customWidth="1"/>
    <col min="4" max="4" width="8.140625" style="14" customWidth="1"/>
    <col min="5" max="5" width="9" style="66" customWidth="1"/>
    <col min="6" max="6" width="8.7109375" style="66" customWidth="1"/>
    <col min="7" max="7" width="9" style="66" customWidth="1"/>
    <col min="8" max="8" width="8.7109375" style="66" customWidth="1"/>
    <col min="9" max="10" width="9" style="66" customWidth="1"/>
    <col min="11" max="11" width="9.85546875" style="66" customWidth="1"/>
    <col min="12" max="12" width="9.5703125" style="66" customWidth="1"/>
    <col min="13" max="13" width="9.42578125" style="66" customWidth="1"/>
    <col min="14" max="14" width="9.5703125" style="66" customWidth="1"/>
    <col min="15" max="15" width="9.140625" style="66" customWidth="1"/>
    <col min="16" max="16" width="9" style="66" customWidth="1"/>
    <col min="17" max="17" width="12" style="66" customWidth="1"/>
    <col min="18" max="18" width="4.42578125" style="66" customWidth="1"/>
    <col min="19" max="20" width="5" style="66" customWidth="1"/>
    <col min="21" max="21" width="3.5703125" style="66" customWidth="1"/>
    <col min="22" max="23" width="4.28515625" style="66" customWidth="1"/>
    <col min="24" max="24" width="12.140625" style="66" customWidth="1"/>
    <col min="25" max="25" width="10.85546875" style="66" customWidth="1"/>
    <col min="26" max="26" width="11.85546875" style="66" customWidth="1"/>
    <col min="27" max="27" width="11.42578125" style="66" customWidth="1"/>
    <col min="28" max="28" width="9.85546875" style="66" customWidth="1"/>
    <col min="29" max="29" width="9.42578125" style="66" customWidth="1"/>
    <col min="30" max="30" width="10.5703125" style="66" customWidth="1"/>
    <col min="31" max="32" width="9.42578125" style="66" customWidth="1"/>
    <col min="33" max="33" width="10.85546875" style="66" customWidth="1"/>
    <col min="34" max="34" width="10.42578125" style="66" customWidth="1"/>
    <col min="35" max="35" width="8.5703125" style="66" customWidth="1"/>
    <col min="36" max="36" width="9.42578125" style="66" customWidth="1"/>
    <col min="37" max="228" width="4.28515625" style="66" customWidth="1"/>
    <col min="229" max="16384" width="4.5703125" style="66"/>
  </cols>
  <sheetData>
    <row r="1" spans="1:27" ht="21.75" customHeight="1" x14ac:dyDescent="0.3">
      <c r="A1" s="989" t="s">
        <v>261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</row>
    <row r="2" spans="1:27" ht="13.5" customHeight="1" x14ac:dyDescent="0.2">
      <c r="A2" s="1091"/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  <c r="S2" s="1091"/>
    </row>
    <row r="3" spans="1:27" ht="20.25" customHeight="1" thickBot="1" x14ac:dyDescent="0.25">
      <c r="A3" s="1052" t="s">
        <v>184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</row>
    <row r="4" spans="1:27" ht="20.25" customHeight="1" x14ac:dyDescent="0.2">
      <c r="A4" s="1014" t="s">
        <v>297</v>
      </c>
      <c r="B4" s="1015"/>
      <c r="C4" s="1084"/>
      <c r="D4" s="1014" t="s">
        <v>319</v>
      </c>
      <c r="E4" s="1015"/>
      <c r="F4" s="1015"/>
      <c r="G4" s="1016"/>
      <c r="H4" s="1049" t="s">
        <v>320</v>
      </c>
      <c r="I4" s="1050"/>
      <c r="J4" s="1050"/>
      <c r="K4" s="1050"/>
      <c r="L4" s="1050"/>
      <c r="M4" s="1050"/>
      <c r="N4" s="1050"/>
      <c r="O4" s="1050"/>
      <c r="P4" s="1050"/>
      <c r="Q4" s="1050"/>
      <c r="R4" s="1050"/>
      <c r="S4" s="1051"/>
    </row>
    <row r="5" spans="1:27" ht="44.25" customHeight="1" thickBot="1" x14ac:dyDescent="0.25">
      <c r="A5" s="1017"/>
      <c r="B5" s="1018"/>
      <c r="C5" s="1085"/>
      <c r="D5" s="1017"/>
      <c r="E5" s="1018"/>
      <c r="F5" s="1018"/>
      <c r="G5" s="1019"/>
      <c r="H5" s="1089" t="s">
        <v>185</v>
      </c>
      <c r="I5" s="1087"/>
      <c r="J5" s="1087"/>
      <c r="K5" s="1087"/>
      <c r="L5" s="1090" t="s">
        <v>186</v>
      </c>
      <c r="M5" s="1087"/>
      <c r="N5" s="1087"/>
      <c r="O5" s="1087"/>
      <c r="P5" s="1086" t="s">
        <v>281</v>
      </c>
      <c r="Q5" s="1087"/>
      <c r="R5" s="1087"/>
      <c r="S5" s="1088"/>
    </row>
    <row r="6" spans="1:27" ht="18" customHeight="1" thickBot="1" x14ac:dyDescent="0.25">
      <c r="A6" s="1022" t="s">
        <v>317</v>
      </c>
      <c r="B6" s="1023"/>
      <c r="C6" s="1024"/>
      <c r="D6" s="1020">
        <v>58.33</v>
      </c>
      <c r="E6" s="1021"/>
      <c r="F6" s="1021"/>
      <c r="G6" s="1021"/>
      <c r="H6" s="1011" t="s">
        <v>265</v>
      </c>
      <c r="I6" s="1012"/>
      <c r="J6" s="1012"/>
      <c r="K6" s="1012"/>
      <c r="L6" s="1031" t="s">
        <v>271</v>
      </c>
      <c r="M6" s="1012"/>
      <c r="N6" s="1012"/>
      <c r="O6" s="1012"/>
      <c r="P6" s="1031" t="s">
        <v>267</v>
      </c>
      <c r="Q6" s="1012"/>
      <c r="R6" s="1012"/>
      <c r="S6" s="1013"/>
    </row>
    <row r="7" spans="1:27" ht="18" customHeight="1" thickBot="1" x14ac:dyDescent="0.25">
      <c r="A7" s="1022" t="s">
        <v>264</v>
      </c>
      <c r="B7" s="1023"/>
      <c r="C7" s="1024"/>
      <c r="D7" s="1020">
        <v>58.3</v>
      </c>
      <c r="E7" s="1021"/>
      <c r="F7" s="1021"/>
      <c r="G7" s="1021"/>
      <c r="H7" s="1011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3"/>
    </row>
    <row r="8" spans="1:27" ht="18" customHeight="1" thickBot="1" x14ac:dyDescent="0.25">
      <c r="A8" s="1022" t="s">
        <v>318</v>
      </c>
      <c r="B8" s="1023"/>
      <c r="C8" s="1024"/>
      <c r="D8" s="1020">
        <v>56.79</v>
      </c>
      <c r="E8" s="1021"/>
      <c r="F8" s="1021"/>
      <c r="G8" s="1021"/>
      <c r="H8" s="1011" t="s">
        <v>279</v>
      </c>
      <c r="I8" s="1012"/>
      <c r="J8" s="1012"/>
      <c r="K8" s="1012"/>
      <c r="L8" s="1031" t="s">
        <v>275</v>
      </c>
      <c r="M8" s="1012"/>
      <c r="N8" s="1012"/>
      <c r="O8" s="1032"/>
      <c r="P8" s="1031" t="s">
        <v>277</v>
      </c>
      <c r="Q8" s="1012"/>
      <c r="R8" s="1012"/>
      <c r="S8" s="1013"/>
    </row>
    <row r="9" spans="1:27" ht="18.600000000000001" customHeight="1" thickBot="1" x14ac:dyDescent="0.25">
      <c r="A9" s="1022" t="s">
        <v>379</v>
      </c>
      <c r="B9" s="1023"/>
      <c r="C9" s="1024"/>
      <c r="D9" s="1020">
        <v>56.81</v>
      </c>
      <c r="E9" s="1021"/>
      <c r="F9" s="1021"/>
      <c r="G9" s="1021"/>
      <c r="H9" s="1011" t="s">
        <v>380</v>
      </c>
      <c r="I9" s="1012"/>
      <c r="J9" s="1012"/>
      <c r="K9" s="1012"/>
      <c r="L9" s="1031" t="s">
        <v>384</v>
      </c>
      <c r="M9" s="1012"/>
      <c r="N9" s="1012"/>
      <c r="O9" s="1032"/>
      <c r="P9" s="1031" t="s">
        <v>382</v>
      </c>
      <c r="Q9" s="1012"/>
      <c r="R9" s="1012"/>
      <c r="S9" s="1013"/>
      <c r="Z9" s="698"/>
      <c r="AA9" s="698"/>
    </row>
    <row r="10" spans="1:27" ht="18.600000000000001" customHeight="1" thickBot="1" x14ac:dyDescent="0.25">
      <c r="A10" s="1022" t="s">
        <v>386</v>
      </c>
      <c r="B10" s="1023"/>
      <c r="C10" s="1024"/>
      <c r="D10" s="1020">
        <v>57.03</v>
      </c>
      <c r="E10" s="1021"/>
      <c r="F10" s="1021"/>
      <c r="G10" s="1021"/>
      <c r="H10" s="1011" t="s">
        <v>387</v>
      </c>
      <c r="I10" s="1012"/>
      <c r="J10" s="1012"/>
      <c r="K10" s="1012"/>
      <c r="L10" s="1031" t="s">
        <v>389</v>
      </c>
      <c r="M10" s="1012"/>
      <c r="N10" s="1012"/>
      <c r="O10" s="1032"/>
      <c r="P10" s="1031" t="s">
        <v>391</v>
      </c>
      <c r="Q10" s="1012"/>
      <c r="R10" s="1012"/>
      <c r="S10" s="1013"/>
    </row>
    <row r="11" spans="1:27" ht="18.600000000000001" customHeight="1" thickBot="1" x14ac:dyDescent="0.25">
      <c r="A11" s="1022" t="s">
        <v>397</v>
      </c>
      <c r="B11" s="1023"/>
      <c r="C11" s="1024"/>
      <c r="D11" s="1020">
        <v>60.69</v>
      </c>
      <c r="E11" s="1021"/>
      <c r="F11" s="1021"/>
      <c r="G11" s="1021"/>
      <c r="H11" s="1011" t="s">
        <v>399</v>
      </c>
      <c r="I11" s="1012"/>
      <c r="J11" s="1012"/>
      <c r="K11" s="1012"/>
      <c r="L11" s="1031" t="s">
        <v>401</v>
      </c>
      <c r="M11" s="1012"/>
      <c r="N11" s="1012"/>
      <c r="O11" s="1032"/>
      <c r="P11" s="1031" t="s">
        <v>403</v>
      </c>
      <c r="Q11" s="1012"/>
      <c r="R11" s="1012"/>
      <c r="S11" s="1013"/>
    </row>
    <row r="12" spans="1:27" ht="18.600000000000001" customHeight="1" thickBot="1" x14ac:dyDescent="0.25">
      <c r="A12" s="1022" t="s">
        <v>407</v>
      </c>
      <c r="B12" s="1023"/>
      <c r="C12" s="1024"/>
      <c r="D12" s="1020">
        <v>62.21</v>
      </c>
      <c r="E12" s="1021"/>
      <c r="F12" s="1021"/>
      <c r="G12" s="1021"/>
      <c r="H12" s="1011" t="s">
        <v>410</v>
      </c>
      <c r="I12" s="1012"/>
      <c r="J12" s="1012"/>
      <c r="K12" s="1012"/>
      <c r="L12" s="1031" t="s">
        <v>412</v>
      </c>
      <c r="M12" s="1012"/>
      <c r="N12" s="1012"/>
      <c r="O12" s="1032"/>
      <c r="P12" s="1031" t="s">
        <v>408</v>
      </c>
      <c r="Q12" s="1012"/>
      <c r="R12" s="1012"/>
      <c r="S12" s="1013"/>
    </row>
    <row r="13" spans="1:27" ht="18.600000000000001" customHeight="1" thickBot="1" x14ac:dyDescent="0.25">
      <c r="A13" s="1022" t="s">
        <v>426</v>
      </c>
      <c r="B13" s="1023"/>
      <c r="C13" s="1024"/>
      <c r="D13" s="1020">
        <v>62.714283333333299</v>
      </c>
      <c r="E13" s="1021"/>
      <c r="F13" s="1021"/>
      <c r="G13" s="1021"/>
      <c r="H13" s="1011" t="s">
        <v>427</v>
      </c>
      <c r="I13" s="1012"/>
      <c r="J13" s="1012"/>
      <c r="K13" s="1012"/>
      <c r="L13" s="1031" t="s">
        <v>429</v>
      </c>
      <c r="M13" s="1012"/>
      <c r="N13" s="1012"/>
      <c r="O13" s="1032"/>
      <c r="P13" s="1031" t="s">
        <v>431</v>
      </c>
      <c r="Q13" s="1012"/>
      <c r="R13" s="1012"/>
      <c r="S13" s="1013"/>
    </row>
    <row r="14" spans="1:27" ht="18.600000000000001" customHeight="1" thickBot="1" x14ac:dyDescent="0.25">
      <c r="A14" s="1022" t="s">
        <v>603</v>
      </c>
      <c r="B14" s="1023"/>
      <c r="C14" s="1024"/>
      <c r="D14" s="1020">
        <v>62.882796774193501</v>
      </c>
      <c r="E14" s="1021"/>
      <c r="F14" s="1021"/>
      <c r="G14" s="1021"/>
      <c r="H14" s="1011" t="s">
        <v>604</v>
      </c>
      <c r="I14" s="1012"/>
      <c r="J14" s="1012"/>
      <c r="K14" s="1012"/>
      <c r="L14" s="1031" t="s">
        <v>614</v>
      </c>
      <c r="M14" s="1012"/>
      <c r="N14" s="1012"/>
      <c r="O14" s="1032"/>
      <c r="P14" s="1031" t="s">
        <v>606</v>
      </c>
      <c r="Q14" s="1012"/>
      <c r="R14" s="1012"/>
      <c r="S14" s="1013"/>
    </row>
    <row r="15" spans="1:27" ht="18.600000000000001" customHeight="1" x14ac:dyDescent="0.2">
      <c r="A15" s="693"/>
      <c r="B15" s="693"/>
      <c r="C15" s="693"/>
      <c r="D15" s="694"/>
      <c r="E15" s="694"/>
      <c r="F15" s="694"/>
      <c r="G15" s="694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</row>
    <row r="16" spans="1:27" ht="19.5" customHeight="1" thickBot="1" x14ac:dyDescent="0.25">
      <c r="A16" s="1052" t="s">
        <v>202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</row>
    <row r="17" spans="1:36" ht="21" customHeight="1" x14ac:dyDescent="0.2">
      <c r="A17" s="1014" t="s">
        <v>297</v>
      </c>
      <c r="B17" s="1015"/>
      <c r="C17" s="1016"/>
      <c r="D17" s="1014" t="s">
        <v>319</v>
      </c>
      <c r="E17" s="1015"/>
      <c r="F17" s="1015"/>
      <c r="G17" s="1016"/>
      <c r="H17" s="1049" t="s">
        <v>320</v>
      </c>
      <c r="I17" s="1050"/>
      <c r="J17" s="1050"/>
      <c r="K17" s="1050"/>
      <c r="L17" s="1050"/>
      <c r="M17" s="1050"/>
      <c r="N17" s="1050"/>
      <c r="O17" s="1050"/>
      <c r="P17" s="1050"/>
      <c r="Q17" s="1050"/>
      <c r="R17" s="1050"/>
      <c r="S17" s="1051"/>
    </row>
    <row r="18" spans="1:36" ht="36.75" customHeight="1" thickBot="1" x14ac:dyDescent="0.25">
      <c r="A18" s="1017"/>
      <c r="B18" s="1018"/>
      <c r="C18" s="1019"/>
      <c r="D18" s="1017"/>
      <c r="E18" s="1018"/>
      <c r="F18" s="1018"/>
      <c r="G18" s="1019"/>
      <c r="H18" s="1089" t="s">
        <v>185</v>
      </c>
      <c r="I18" s="1087"/>
      <c r="J18" s="1087"/>
      <c r="K18" s="1087"/>
      <c r="L18" s="1090" t="s">
        <v>186</v>
      </c>
      <c r="M18" s="1087"/>
      <c r="N18" s="1087"/>
      <c r="O18" s="1087"/>
      <c r="P18" s="1086" t="s">
        <v>281</v>
      </c>
      <c r="Q18" s="1087"/>
      <c r="R18" s="1087"/>
      <c r="S18" s="1088"/>
    </row>
    <row r="19" spans="1:36" ht="18" customHeight="1" thickBot="1" x14ac:dyDescent="0.25">
      <c r="A19" s="1022" t="s">
        <v>317</v>
      </c>
      <c r="B19" s="1023"/>
      <c r="C19" s="1024"/>
      <c r="D19" s="1020">
        <v>69.52</v>
      </c>
      <c r="E19" s="1021"/>
      <c r="F19" s="1021"/>
      <c r="G19" s="1021"/>
      <c r="H19" s="1011" t="s">
        <v>266</v>
      </c>
      <c r="I19" s="1012"/>
      <c r="J19" s="1012"/>
      <c r="K19" s="1012"/>
      <c r="L19" s="1031" t="s">
        <v>262</v>
      </c>
      <c r="M19" s="1012"/>
      <c r="N19" s="1012"/>
      <c r="O19" s="1012"/>
      <c r="P19" s="1031" t="s">
        <v>268</v>
      </c>
      <c r="Q19" s="1012"/>
      <c r="R19" s="1012"/>
      <c r="S19" s="1013"/>
      <c r="X19" s="1116"/>
      <c r="Y19" s="1116"/>
      <c r="Z19" s="1116"/>
      <c r="AA19" s="1116"/>
      <c r="AB19" s="1116"/>
      <c r="AC19" s="1116"/>
      <c r="AD19" s="1116"/>
      <c r="AE19" s="1116"/>
      <c r="AF19" s="1116"/>
      <c r="AG19" s="1116"/>
      <c r="AH19" s="1116"/>
      <c r="AI19" s="1116"/>
      <c r="AJ19" s="1116"/>
    </row>
    <row r="20" spans="1:36" ht="18" customHeight="1" thickBot="1" x14ac:dyDescent="0.25">
      <c r="A20" s="1022" t="s">
        <v>264</v>
      </c>
      <c r="B20" s="1023"/>
      <c r="C20" s="1024"/>
      <c r="D20" s="1020">
        <v>71.599999999999994</v>
      </c>
      <c r="E20" s="1021"/>
      <c r="F20" s="1021"/>
      <c r="G20" s="1021"/>
      <c r="H20" s="1011" t="s">
        <v>269</v>
      </c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3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</row>
    <row r="21" spans="1:36" ht="18" customHeight="1" thickBot="1" x14ac:dyDescent="0.25">
      <c r="A21" s="1022" t="s">
        <v>318</v>
      </c>
      <c r="B21" s="1023"/>
      <c r="C21" s="1024"/>
      <c r="D21" s="1020">
        <v>68.989999999999995</v>
      </c>
      <c r="E21" s="1021"/>
      <c r="F21" s="1021"/>
      <c r="G21" s="1021"/>
      <c r="H21" s="1011" t="s">
        <v>280</v>
      </c>
      <c r="I21" s="1012"/>
      <c r="J21" s="1012"/>
      <c r="K21" s="1012"/>
      <c r="L21" s="1031" t="s">
        <v>276</v>
      </c>
      <c r="M21" s="1012"/>
      <c r="N21" s="1012"/>
      <c r="O21" s="1032"/>
      <c r="P21" s="1031" t="s">
        <v>278</v>
      </c>
      <c r="Q21" s="1012"/>
      <c r="R21" s="1012"/>
      <c r="S21" s="1013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</row>
    <row r="22" spans="1:36" ht="18" customHeight="1" thickBot="1" x14ac:dyDescent="0.25">
      <c r="A22" s="1022" t="s">
        <v>379</v>
      </c>
      <c r="B22" s="1023"/>
      <c r="C22" s="1024"/>
      <c r="D22" s="1020">
        <v>70.319999999999993</v>
      </c>
      <c r="E22" s="1021"/>
      <c r="F22" s="1021"/>
      <c r="G22" s="1021"/>
      <c r="H22" s="1011" t="s">
        <v>381</v>
      </c>
      <c r="I22" s="1012"/>
      <c r="J22" s="1012"/>
      <c r="K22" s="1012"/>
      <c r="L22" s="1031" t="s">
        <v>385</v>
      </c>
      <c r="M22" s="1012"/>
      <c r="N22" s="1012"/>
      <c r="O22" s="1032"/>
      <c r="P22" s="1031" t="s">
        <v>383</v>
      </c>
      <c r="Q22" s="1012"/>
      <c r="R22" s="1012"/>
      <c r="S22" s="1013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</row>
    <row r="23" spans="1:36" ht="18" customHeight="1" thickBot="1" x14ac:dyDescent="0.25">
      <c r="A23" s="1022" t="s">
        <v>386</v>
      </c>
      <c r="B23" s="1023"/>
      <c r="C23" s="1024"/>
      <c r="D23" s="1020">
        <v>70.36</v>
      </c>
      <c r="E23" s="1021"/>
      <c r="F23" s="1021"/>
      <c r="G23" s="1021"/>
      <c r="H23" s="1011" t="s">
        <v>388</v>
      </c>
      <c r="I23" s="1012"/>
      <c r="J23" s="1012"/>
      <c r="K23" s="1012"/>
      <c r="L23" s="1031" t="s">
        <v>390</v>
      </c>
      <c r="M23" s="1012"/>
      <c r="N23" s="1012"/>
      <c r="O23" s="1032"/>
      <c r="P23" s="1031" t="s">
        <v>392</v>
      </c>
      <c r="Q23" s="1012"/>
      <c r="R23" s="1012"/>
      <c r="S23" s="1013"/>
      <c r="X23" s="410"/>
      <c r="Y23" s="410"/>
      <c r="Z23" s="410"/>
      <c r="AA23" s="410"/>
      <c r="AB23" s="410"/>
      <c r="AC23" s="67"/>
      <c r="AD23" s="410"/>
      <c r="AE23" s="410"/>
      <c r="AF23" s="410"/>
      <c r="AG23" s="410"/>
      <c r="AH23" s="410"/>
      <c r="AI23" s="410"/>
      <c r="AJ23" s="410"/>
    </row>
    <row r="24" spans="1:36" ht="18" customHeight="1" thickBot="1" x14ac:dyDescent="0.25">
      <c r="A24" s="1022" t="s">
        <v>397</v>
      </c>
      <c r="B24" s="1023"/>
      <c r="C24" s="1024"/>
      <c r="D24" s="1020">
        <v>74.540000000000006</v>
      </c>
      <c r="E24" s="1021"/>
      <c r="F24" s="1021"/>
      <c r="G24" s="1021"/>
      <c r="H24" s="1011" t="s">
        <v>400</v>
      </c>
      <c r="I24" s="1012"/>
      <c r="J24" s="1012"/>
      <c r="K24" s="1012"/>
      <c r="L24" s="1031" t="s">
        <v>402</v>
      </c>
      <c r="M24" s="1012"/>
      <c r="N24" s="1012"/>
      <c r="O24" s="1032"/>
      <c r="P24" s="1031" t="s">
        <v>404</v>
      </c>
      <c r="Q24" s="1012"/>
      <c r="R24" s="1012"/>
      <c r="S24" s="1013"/>
      <c r="X24" s="410"/>
      <c r="Y24" s="410"/>
      <c r="Z24" s="410"/>
      <c r="AA24" s="410"/>
      <c r="AB24" s="410"/>
      <c r="AC24" s="67"/>
      <c r="AD24" s="410"/>
      <c r="AE24" s="410"/>
      <c r="AF24" s="410"/>
      <c r="AG24" s="410"/>
      <c r="AH24" s="410"/>
      <c r="AI24" s="410"/>
      <c r="AJ24" s="410"/>
    </row>
    <row r="25" spans="1:36" ht="18" customHeight="1" thickBot="1" x14ac:dyDescent="0.25">
      <c r="A25" s="1022" t="s">
        <v>407</v>
      </c>
      <c r="B25" s="1023"/>
      <c r="C25" s="1024"/>
      <c r="D25" s="1020">
        <v>73.760000000000005</v>
      </c>
      <c r="E25" s="1021"/>
      <c r="F25" s="1021"/>
      <c r="G25" s="1021"/>
      <c r="H25" s="1011" t="s">
        <v>411</v>
      </c>
      <c r="I25" s="1012"/>
      <c r="J25" s="1012"/>
      <c r="K25" s="1012"/>
      <c r="L25" s="1031" t="s">
        <v>413</v>
      </c>
      <c r="M25" s="1012"/>
      <c r="N25" s="1012"/>
      <c r="O25" s="1032"/>
      <c r="P25" s="1031" t="s">
        <v>409</v>
      </c>
      <c r="Q25" s="1012"/>
      <c r="R25" s="1012"/>
      <c r="S25" s="1013"/>
      <c r="X25" s="410"/>
      <c r="Y25" s="410"/>
      <c r="Z25" s="410"/>
      <c r="AA25" s="410"/>
      <c r="AB25" s="410"/>
      <c r="AC25" s="67"/>
      <c r="AD25" s="410"/>
      <c r="AE25" s="410"/>
      <c r="AF25" s="410"/>
      <c r="AG25" s="410"/>
      <c r="AH25" s="410"/>
      <c r="AI25" s="410"/>
      <c r="AJ25" s="410"/>
    </row>
    <row r="26" spans="1:36" ht="18" customHeight="1" thickBot="1" x14ac:dyDescent="0.25">
      <c r="A26" s="1022" t="s">
        <v>426</v>
      </c>
      <c r="B26" s="1023"/>
      <c r="C26" s="1024"/>
      <c r="D26" s="1020">
        <v>73.223803333333294</v>
      </c>
      <c r="E26" s="1021"/>
      <c r="F26" s="1021"/>
      <c r="G26" s="1021"/>
      <c r="H26" s="1011" t="s">
        <v>428</v>
      </c>
      <c r="I26" s="1012"/>
      <c r="J26" s="1012"/>
      <c r="K26" s="1012"/>
      <c r="L26" s="1031" t="s">
        <v>430</v>
      </c>
      <c r="M26" s="1012"/>
      <c r="N26" s="1012"/>
      <c r="O26" s="1032"/>
      <c r="P26" s="1031" t="s">
        <v>432</v>
      </c>
      <c r="Q26" s="1012"/>
      <c r="R26" s="1012"/>
      <c r="S26" s="1013"/>
      <c r="X26" s="410"/>
      <c r="Y26" s="410"/>
      <c r="Z26" s="410"/>
      <c r="AA26" s="410"/>
      <c r="AB26" s="410"/>
      <c r="AC26" s="67"/>
      <c r="AD26" s="410"/>
      <c r="AE26" s="410"/>
      <c r="AF26" s="410"/>
      <c r="AG26" s="410"/>
      <c r="AH26" s="410"/>
      <c r="AI26" s="410"/>
      <c r="AJ26" s="410"/>
    </row>
    <row r="27" spans="1:36" ht="18" customHeight="1" thickBot="1" x14ac:dyDescent="0.25">
      <c r="A27" s="1022" t="s">
        <v>603</v>
      </c>
      <c r="B27" s="1023"/>
      <c r="C27" s="1024"/>
      <c r="D27" s="1020">
        <v>73.408283870967693</v>
      </c>
      <c r="E27" s="1021"/>
      <c r="F27" s="1021"/>
      <c r="G27" s="1021"/>
      <c r="H27" s="1011" t="s">
        <v>605</v>
      </c>
      <c r="I27" s="1012"/>
      <c r="J27" s="1012"/>
      <c r="K27" s="1012"/>
      <c r="L27" s="1031" t="s">
        <v>615</v>
      </c>
      <c r="M27" s="1012"/>
      <c r="N27" s="1012"/>
      <c r="O27" s="1032"/>
      <c r="P27" s="1031" t="s">
        <v>607</v>
      </c>
      <c r="Q27" s="1012"/>
      <c r="R27" s="1012"/>
      <c r="S27" s="1013"/>
      <c r="X27" s="691"/>
      <c r="Y27" s="691"/>
      <c r="Z27" s="699"/>
      <c r="AA27" s="699"/>
      <c r="AB27" s="691"/>
      <c r="AC27" s="67"/>
      <c r="AD27" s="691"/>
      <c r="AE27" s="691"/>
      <c r="AF27" s="691"/>
      <c r="AG27" s="691"/>
      <c r="AH27" s="691"/>
      <c r="AI27" s="691"/>
      <c r="AJ27" s="691"/>
    </row>
    <row r="28" spans="1:36" ht="18" customHeight="1" x14ac:dyDescent="0.2">
      <c r="A28" s="695"/>
      <c r="B28" s="695"/>
      <c r="C28" s="695"/>
      <c r="D28" s="696"/>
      <c r="E28" s="696"/>
      <c r="F28" s="696"/>
      <c r="G28" s="696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X28" s="410"/>
      <c r="Y28" s="410"/>
      <c r="Z28" s="410"/>
      <c r="AA28" s="410"/>
      <c r="AB28" s="410"/>
      <c r="AC28" s="67"/>
      <c r="AD28" s="410"/>
      <c r="AE28" s="410"/>
      <c r="AF28" s="410"/>
      <c r="AG28" s="410"/>
      <c r="AH28" s="410"/>
      <c r="AI28" s="410"/>
      <c r="AJ28" s="410"/>
    </row>
    <row r="29" spans="1:36" ht="15.75" customHeight="1" x14ac:dyDescent="0.2">
      <c r="A29" s="1100" t="s">
        <v>282</v>
      </c>
      <c r="B29" s="1100"/>
      <c r="C29" s="1100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1100"/>
      <c r="Q29" s="1100"/>
      <c r="R29" s="1100"/>
      <c r="S29" s="1100"/>
      <c r="Y29" s="67"/>
      <c r="Z29" s="67"/>
      <c r="AA29" s="67"/>
      <c r="AB29" s="67"/>
      <c r="AD29" s="67"/>
      <c r="AE29" s="67"/>
      <c r="AF29" s="67"/>
      <c r="AG29" s="68"/>
      <c r="AH29" s="67"/>
    </row>
    <row r="30" spans="1:36" ht="18" customHeight="1" x14ac:dyDescent="0.2">
      <c r="A30" s="1100" t="s">
        <v>283</v>
      </c>
      <c r="B30" s="1100"/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00"/>
      <c r="R30" s="1100"/>
      <c r="S30" s="1100"/>
      <c r="X30" s="690"/>
      <c r="Y30" s="690"/>
      <c r="Z30" s="690"/>
      <c r="AA30" s="690"/>
      <c r="AB30" s="690"/>
      <c r="AC30" s="690"/>
      <c r="AD30" s="690"/>
      <c r="AE30" s="690"/>
      <c r="AF30" s="690"/>
      <c r="AG30" s="690"/>
      <c r="AH30" s="690"/>
      <c r="AI30" s="690"/>
      <c r="AJ30" s="690"/>
    </row>
    <row r="31" spans="1:36" ht="18" customHeight="1" x14ac:dyDescent="0.2">
      <c r="A31" s="700"/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  <c r="P31" s="700"/>
      <c r="Q31" s="700"/>
      <c r="R31" s="700"/>
      <c r="S31" s="700"/>
      <c r="Y31" s="67"/>
      <c r="Z31" s="67"/>
      <c r="AA31" s="67"/>
      <c r="AB31" s="67"/>
      <c r="AC31" s="67"/>
      <c r="AD31" s="67"/>
      <c r="AE31" s="67"/>
      <c r="AF31" s="67"/>
      <c r="AG31" s="68"/>
      <c r="AH31" s="67"/>
    </row>
    <row r="32" spans="1:36" ht="27" customHeight="1" thickBot="1" x14ac:dyDescent="0.25">
      <c r="A32" s="1033" t="s">
        <v>154</v>
      </c>
      <c r="B32" s="1033"/>
      <c r="C32" s="1033"/>
      <c r="D32" s="1033"/>
      <c r="E32" s="1033"/>
      <c r="F32" s="1033"/>
      <c r="G32" s="1033"/>
      <c r="H32" s="1033"/>
      <c r="I32" s="1033"/>
      <c r="J32" s="1033"/>
      <c r="K32" s="1033"/>
      <c r="L32" s="1033"/>
      <c r="M32" s="1033"/>
      <c r="N32" s="1033"/>
      <c r="O32" s="1033"/>
      <c r="P32" s="1033"/>
      <c r="Q32" s="1033"/>
      <c r="R32" s="1033"/>
      <c r="S32" s="1033"/>
      <c r="T32" s="1033"/>
      <c r="U32" s="1033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</row>
    <row r="33" spans="1:36" ht="18" customHeight="1" x14ac:dyDescent="0.2">
      <c r="A33" s="811" t="s">
        <v>89</v>
      </c>
      <c r="B33" s="812"/>
      <c r="C33" s="813"/>
      <c r="D33" s="1107">
        <v>2011</v>
      </c>
      <c r="E33" s="1104">
        <v>2012</v>
      </c>
      <c r="F33" s="1104">
        <v>2013</v>
      </c>
      <c r="G33" s="1104">
        <v>2014</v>
      </c>
      <c r="H33" s="1104">
        <v>2015</v>
      </c>
      <c r="I33" s="1104">
        <v>2016</v>
      </c>
      <c r="J33" s="1104">
        <v>2017</v>
      </c>
      <c r="K33" s="1049">
        <v>2018</v>
      </c>
      <c r="L33" s="1050"/>
      <c r="M33" s="1050"/>
      <c r="N33" s="1050"/>
      <c r="O33" s="1050"/>
      <c r="P33" s="1110"/>
      <c r="Q33" s="811" t="s">
        <v>608</v>
      </c>
      <c r="R33" s="812"/>
      <c r="S33" s="813"/>
      <c r="X33" s="316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</row>
    <row r="34" spans="1:36" ht="16.5" customHeight="1" x14ac:dyDescent="0.2">
      <c r="A34" s="1064"/>
      <c r="B34" s="1065"/>
      <c r="C34" s="1066"/>
      <c r="D34" s="1108"/>
      <c r="E34" s="1105"/>
      <c r="F34" s="1105"/>
      <c r="G34" s="1105"/>
      <c r="H34" s="1105"/>
      <c r="I34" s="1105"/>
      <c r="J34" s="1105"/>
      <c r="K34" s="1111"/>
      <c r="L34" s="1112"/>
      <c r="M34" s="1112"/>
      <c r="N34" s="1112"/>
      <c r="O34" s="1112"/>
      <c r="P34" s="1113"/>
      <c r="Q34" s="1064"/>
      <c r="R34" s="1065"/>
      <c r="S34" s="1066"/>
    </row>
    <row r="35" spans="1:36" ht="15" customHeight="1" x14ac:dyDescent="0.2">
      <c r="A35" s="1064"/>
      <c r="B35" s="1065"/>
      <c r="C35" s="1066"/>
      <c r="D35" s="1108"/>
      <c r="E35" s="1105"/>
      <c r="F35" s="1105"/>
      <c r="G35" s="1105"/>
      <c r="H35" s="1105"/>
      <c r="I35" s="1105"/>
      <c r="J35" s="1105"/>
      <c r="K35" s="1101" t="s">
        <v>2</v>
      </c>
      <c r="L35" s="1103" t="s">
        <v>3</v>
      </c>
      <c r="M35" s="1103" t="s">
        <v>11</v>
      </c>
      <c r="N35" s="1103" t="s">
        <v>4</v>
      </c>
      <c r="O35" s="1103" t="s">
        <v>13</v>
      </c>
      <c r="P35" s="1114" t="s">
        <v>14</v>
      </c>
      <c r="Q35" s="1064"/>
      <c r="R35" s="1065"/>
      <c r="S35" s="1066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1:36" ht="13.5" thickBot="1" x14ac:dyDescent="0.25">
      <c r="A36" s="1064"/>
      <c r="B36" s="1065"/>
      <c r="C36" s="1066"/>
      <c r="D36" s="1109"/>
      <c r="E36" s="1106"/>
      <c r="F36" s="1106"/>
      <c r="G36" s="1106"/>
      <c r="H36" s="1106"/>
      <c r="I36" s="1106"/>
      <c r="J36" s="1106"/>
      <c r="K36" s="1102"/>
      <c r="L36" s="1056"/>
      <c r="M36" s="1056"/>
      <c r="N36" s="1056"/>
      <c r="O36" s="1056"/>
      <c r="P36" s="1115"/>
      <c r="Q36" s="1067"/>
      <c r="R36" s="1068"/>
      <c r="S36" s="1069"/>
      <c r="Y36" s="67"/>
      <c r="Z36" s="67"/>
      <c r="AA36" s="67"/>
      <c r="AB36" s="67"/>
      <c r="AC36" s="67"/>
      <c r="AD36" s="67"/>
      <c r="AE36" s="67"/>
      <c r="AF36" s="67"/>
      <c r="AG36" s="67"/>
      <c r="AH36" s="67"/>
    </row>
    <row r="37" spans="1:36" ht="16.5" customHeight="1" x14ac:dyDescent="0.2">
      <c r="A37" s="1070" t="s">
        <v>218</v>
      </c>
      <c r="B37" s="1071"/>
      <c r="C37" s="1072"/>
      <c r="D37" s="1061">
        <v>106.12</v>
      </c>
      <c r="E37" s="1034">
        <v>106.82</v>
      </c>
      <c r="F37" s="1034">
        <v>104.8</v>
      </c>
      <c r="G37" s="1034">
        <v>109.46</v>
      </c>
      <c r="H37" s="1034">
        <v>110.56</v>
      </c>
      <c r="I37" s="1034">
        <v>104.7</v>
      </c>
      <c r="J37" s="1092">
        <v>101.6</v>
      </c>
      <c r="K37" s="709">
        <v>100.19</v>
      </c>
      <c r="L37" s="710">
        <v>100.48</v>
      </c>
      <c r="M37" s="710">
        <v>100.16</v>
      </c>
      <c r="N37" s="710">
        <v>100.27</v>
      </c>
      <c r="O37" s="710">
        <v>100.33</v>
      </c>
      <c r="P37" s="711">
        <v>100.49</v>
      </c>
      <c r="Q37" s="1025">
        <v>102.05</v>
      </c>
      <c r="R37" s="1026"/>
      <c r="S37" s="1027"/>
      <c r="Y37" s="67"/>
      <c r="Z37" s="67"/>
      <c r="AA37" s="67"/>
      <c r="AB37" s="67"/>
      <c r="AC37" s="67"/>
      <c r="AD37" s="67"/>
      <c r="AE37" s="67"/>
      <c r="AF37" s="67"/>
      <c r="AG37" s="68"/>
      <c r="AH37" s="67"/>
    </row>
    <row r="38" spans="1:36" ht="16.5" customHeight="1" x14ac:dyDescent="0.25">
      <c r="A38" s="1073"/>
      <c r="B38" s="1074"/>
      <c r="C38" s="1075"/>
      <c r="D38" s="1062"/>
      <c r="E38" s="1035"/>
      <c r="F38" s="1035"/>
      <c r="G38" s="1035"/>
      <c r="H38" s="1035"/>
      <c r="I38" s="1035"/>
      <c r="J38" s="1093"/>
      <c r="K38" s="724" t="s">
        <v>73</v>
      </c>
      <c r="L38" s="712" t="s">
        <v>81</v>
      </c>
      <c r="M38" s="712" t="s">
        <v>82</v>
      </c>
      <c r="N38" s="712" t="s">
        <v>83</v>
      </c>
      <c r="O38" s="712" t="s">
        <v>84</v>
      </c>
      <c r="P38" s="713" t="s">
        <v>85</v>
      </c>
      <c r="Q38" s="1028"/>
      <c r="R38" s="1029"/>
      <c r="S38" s="1030"/>
      <c r="Y38" s="67"/>
      <c r="Z38" s="67"/>
      <c r="AA38" s="67"/>
      <c r="AB38" s="67"/>
      <c r="AC38" s="67"/>
      <c r="AD38" s="67"/>
      <c r="AE38" s="67"/>
      <c r="AF38" s="67"/>
      <c r="AG38" s="68"/>
      <c r="AH38" s="67"/>
    </row>
    <row r="39" spans="1:36" ht="20.25" customHeight="1" thickBot="1" x14ac:dyDescent="0.3">
      <c r="A39" s="1076"/>
      <c r="B39" s="1077"/>
      <c r="C39" s="1078"/>
      <c r="D39" s="1063"/>
      <c r="E39" s="1036"/>
      <c r="F39" s="1036"/>
      <c r="G39" s="1036"/>
      <c r="H39" s="1036"/>
      <c r="I39" s="1036"/>
      <c r="J39" s="1094"/>
      <c r="K39" s="729">
        <v>100.12</v>
      </c>
      <c r="L39" s="714"/>
      <c r="M39" s="714"/>
      <c r="N39" s="714"/>
      <c r="O39" s="714"/>
      <c r="P39" s="715"/>
      <c r="Q39" s="1028"/>
      <c r="R39" s="1029"/>
      <c r="S39" s="1030"/>
      <c r="Y39" s="67"/>
      <c r="Z39" s="67"/>
      <c r="AA39" s="67"/>
      <c r="AB39" s="67"/>
      <c r="AC39" s="67"/>
      <c r="AD39" s="67"/>
      <c r="AE39" s="67"/>
      <c r="AF39" s="67"/>
      <c r="AG39" s="68"/>
      <c r="AH39" s="67"/>
    </row>
    <row r="40" spans="1:36" ht="16.5" customHeight="1" x14ac:dyDescent="0.25">
      <c r="A40" s="1046" t="s">
        <v>90</v>
      </c>
      <c r="B40" s="1047"/>
      <c r="C40" s="1048"/>
      <c r="D40" s="1061">
        <v>105.93</v>
      </c>
      <c r="E40" s="1043">
        <v>106.85</v>
      </c>
      <c r="F40" s="1043">
        <v>104.67</v>
      </c>
      <c r="G40" s="1043">
        <v>109.88</v>
      </c>
      <c r="H40" s="1043">
        <v>112.05</v>
      </c>
      <c r="I40" s="1043">
        <v>105.3</v>
      </c>
      <c r="J40" s="1097">
        <v>101.4</v>
      </c>
      <c r="K40" s="724" t="s">
        <v>2</v>
      </c>
      <c r="L40" s="712" t="s">
        <v>3</v>
      </c>
      <c r="M40" s="712" t="s">
        <v>11</v>
      </c>
      <c r="N40" s="712" t="s">
        <v>4</v>
      </c>
      <c r="O40" s="712" t="s">
        <v>13</v>
      </c>
      <c r="P40" s="713" t="s">
        <v>14</v>
      </c>
      <c r="Q40" s="1025">
        <v>102.15</v>
      </c>
      <c r="R40" s="1026"/>
      <c r="S40" s="1027"/>
      <c r="AB40" s="67"/>
      <c r="AC40" s="67"/>
      <c r="AD40" s="67"/>
      <c r="AE40" s="67"/>
      <c r="AF40" s="67"/>
      <c r="AG40" s="68"/>
      <c r="AH40" s="67"/>
    </row>
    <row r="41" spans="1:36" ht="16.5" customHeight="1" x14ac:dyDescent="0.2">
      <c r="A41" s="1037"/>
      <c r="B41" s="1038"/>
      <c r="C41" s="1039"/>
      <c r="D41" s="1062"/>
      <c r="E41" s="1044"/>
      <c r="F41" s="1044"/>
      <c r="G41" s="1044"/>
      <c r="H41" s="1044"/>
      <c r="I41" s="1044"/>
      <c r="J41" s="1098"/>
      <c r="K41" s="719">
        <v>100.21</v>
      </c>
      <c r="L41" s="720">
        <v>100.55</v>
      </c>
      <c r="M41" s="720">
        <v>100.13</v>
      </c>
      <c r="N41" s="720">
        <v>100.32</v>
      </c>
      <c r="O41" s="720">
        <v>100.45</v>
      </c>
      <c r="P41" s="721">
        <v>100.39</v>
      </c>
      <c r="Q41" s="1028"/>
      <c r="R41" s="1029"/>
      <c r="S41" s="1030"/>
      <c r="Y41" s="67"/>
      <c r="Z41" s="67"/>
      <c r="AA41" s="67"/>
      <c r="AB41" s="67"/>
      <c r="AC41" s="67"/>
      <c r="AD41" s="67"/>
      <c r="AE41" s="67"/>
      <c r="AF41" s="67"/>
      <c r="AG41" s="68"/>
      <c r="AH41" s="67"/>
    </row>
    <row r="42" spans="1:36" ht="16.5" customHeight="1" x14ac:dyDescent="0.25">
      <c r="A42" s="1037"/>
      <c r="B42" s="1038"/>
      <c r="C42" s="1039"/>
      <c r="D42" s="1062"/>
      <c r="E42" s="1044"/>
      <c r="F42" s="1044"/>
      <c r="G42" s="1044"/>
      <c r="H42" s="1044"/>
      <c r="I42" s="1044"/>
      <c r="J42" s="1098"/>
      <c r="K42" s="724" t="s">
        <v>73</v>
      </c>
      <c r="L42" s="712" t="s">
        <v>81</v>
      </c>
      <c r="M42" s="712" t="s">
        <v>82</v>
      </c>
      <c r="N42" s="712" t="s">
        <v>83</v>
      </c>
      <c r="O42" s="712" t="s">
        <v>84</v>
      </c>
      <c r="P42" s="713" t="s">
        <v>85</v>
      </c>
      <c r="Q42" s="1028"/>
      <c r="R42" s="1029"/>
      <c r="S42" s="1030"/>
      <c r="Y42" s="67"/>
      <c r="Z42" s="67"/>
      <c r="AA42" s="67"/>
      <c r="AB42" s="67"/>
      <c r="AC42" s="67"/>
      <c r="AD42" s="67"/>
      <c r="AE42" s="67"/>
      <c r="AF42" s="67"/>
      <c r="AG42" s="68"/>
      <c r="AH42" s="67"/>
    </row>
    <row r="43" spans="1:36" ht="17.25" thickBot="1" x14ac:dyDescent="0.3">
      <c r="A43" s="1040"/>
      <c r="B43" s="1041"/>
      <c r="C43" s="1042"/>
      <c r="D43" s="1063"/>
      <c r="E43" s="1045"/>
      <c r="F43" s="1045"/>
      <c r="G43" s="1045"/>
      <c r="H43" s="1045"/>
      <c r="I43" s="1045"/>
      <c r="J43" s="1099"/>
      <c r="K43" s="730">
        <v>100.08</v>
      </c>
      <c r="L43" s="722"/>
      <c r="M43" s="722"/>
      <c r="N43" s="722"/>
      <c r="O43" s="722"/>
      <c r="P43" s="725"/>
      <c r="Q43" s="1028"/>
      <c r="R43" s="1029"/>
      <c r="S43" s="1030"/>
    </row>
    <row r="44" spans="1:36" ht="18.75" customHeight="1" x14ac:dyDescent="0.25">
      <c r="A44" s="1037" t="s">
        <v>88</v>
      </c>
      <c r="B44" s="1038"/>
      <c r="C44" s="1039"/>
      <c r="D44" s="1061">
        <v>106.61</v>
      </c>
      <c r="E44" s="1043">
        <v>106.78</v>
      </c>
      <c r="F44" s="1043">
        <v>105.16</v>
      </c>
      <c r="G44" s="1043">
        <v>108.32</v>
      </c>
      <c r="H44" s="1043">
        <v>106.89</v>
      </c>
      <c r="I44" s="1043">
        <v>103.2</v>
      </c>
      <c r="J44" s="1097">
        <v>102</v>
      </c>
      <c r="K44" s="716" t="s">
        <v>2</v>
      </c>
      <c r="L44" s="717" t="s">
        <v>3</v>
      </c>
      <c r="M44" s="717" t="s">
        <v>11</v>
      </c>
      <c r="N44" s="717" t="s">
        <v>4</v>
      </c>
      <c r="O44" s="717" t="s">
        <v>13</v>
      </c>
      <c r="P44" s="718" t="s">
        <v>14</v>
      </c>
      <c r="Q44" s="1025">
        <v>101.83</v>
      </c>
      <c r="R44" s="1026"/>
      <c r="S44" s="1027"/>
      <c r="Y44" s="67"/>
      <c r="Z44" s="67"/>
      <c r="AA44" s="67"/>
      <c r="AB44" s="67"/>
      <c r="AC44" s="67"/>
      <c r="AD44" s="67"/>
      <c r="AE44" s="67"/>
      <c r="AF44" s="67"/>
      <c r="AG44" s="68"/>
      <c r="AH44" s="67"/>
    </row>
    <row r="45" spans="1:36" ht="16.5" x14ac:dyDescent="0.2">
      <c r="A45" s="1037"/>
      <c r="B45" s="1038"/>
      <c r="C45" s="1039"/>
      <c r="D45" s="1062"/>
      <c r="E45" s="1044"/>
      <c r="F45" s="1044"/>
      <c r="G45" s="1044"/>
      <c r="H45" s="1044"/>
      <c r="I45" s="1044"/>
      <c r="J45" s="1098"/>
      <c r="K45" s="719">
        <v>100.14</v>
      </c>
      <c r="L45" s="720">
        <v>100.3</v>
      </c>
      <c r="M45" s="720">
        <v>100.22</v>
      </c>
      <c r="N45" s="720">
        <v>100.17</v>
      </c>
      <c r="O45" s="720">
        <v>100.03</v>
      </c>
      <c r="P45" s="721">
        <v>100.76</v>
      </c>
      <c r="Q45" s="1028"/>
      <c r="R45" s="1029"/>
      <c r="S45" s="1030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1:36" ht="15.75" customHeight="1" x14ac:dyDescent="0.25">
      <c r="A46" s="1037"/>
      <c r="B46" s="1038"/>
      <c r="C46" s="1039"/>
      <c r="D46" s="1062"/>
      <c r="E46" s="1044"/>
      <c r="F46" s="1044"/>
      <c r="G46" s="1044"/>
      <c r="H46" s="1044"/>
      <c r="I46" s="1044"/>
      <c r="J46" s="1098"/>
      <c r="K46" s="724" t="s">
        <v>73</v>
      </c>
      <c r="L46" s="712" t="s">
        <v>81</v>
      </c>
      <c r="M46" s="712" t="s">
        <v>82</v>
      </c>
      <c r="N46" s="712" t="s">
        <v>83</v>
      </c>
      <c r="O46" s="712" t="s">
        <v>84</v>
      </c>
      <c r="P46" s="713" t="s">
        <v>85</v>
      </c>
      <c r="Q46" s="1028"/>
      <c r="R46" s="1029"/>
      <c r="S46" s="1030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6" ht="17.25" thickBot="1" x14ac:dyDescent="0.3">
      <c r="A47" s="1040"/>
      <c r="B47" s="1041"/>
      <c r="C47" s="1042"/>
      <c r="D47" s="1063"/>
      <c r="E47" s="1045"/>
      <c r="F47" s="1045"/>
      <c r="G47" s="1045"/>
      <c r="H47" s="1045"/>
      <c r="I47" s="1045"/>
      <c r="J47" s="1099"/>
      <c r="K47" s="730">
        <v>100.2</v>
      </c>
      <c r="L47" s="722"/>
      <c r="M47" s="722"/>
      <c r="N47" s="722"/>
      <c r="O47" s="722"/>
      <c r="P47" s="723"/>
      <c r="Q47" s="1058"/>
      <c r="R47" s="1059"/>
      <c r="S47" s="1060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1:36" ht="15" customHeight="1" x14ac:dyDescent="0.25"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21" ht="27.75" customHeight="1" thickBot="1" x14ac:dyDescent="0.25">
      <c r="A49" s="1052" t="s">
        <v>160</v>
      </c>
      <c r="B49" s="1052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</row>
    <row r="50" spans="1:21" ht="15.75" customHeight="1" x14ac:dyDescent="0.2">
      <c r="A50" s="811" t="s">
        <v>89</v>
      </c>
      <c r="B50" s="812"/>
      <c r="C50" s="813"/>
      <c r="D50" s="1120">
        <v>2011</v>
      </c>
      <c r="E50" s="1132">
        <v>2012</v>
      </c>
      <c r="F50" s="1117">
        <v>2013</v>
      </c>
      <c r="G50" s="1117">
        <v>2014</v>
      </c>
      <c r="H50" s="1117">
        <v>2015</v>
      </c>
      <c r="I50" s="1053">
        <v>2016</v>
      </c>
      <c r="J50" s="1053">
        <v>2017</v>
      </c>
      <c r="K50" s="900">
        <v>2018</v>
      </c>
      <c r="L50" s="901"/>
      <c r="M50" s="901"/>
      <c r="N50" s="901"/>
      <c r="O50" s="901"/>
      <c r="P50" s="902"/>
      <c r="Q50" s="811" t="s">
        <v>608</v>
      </c>
      <c r="R50" s="812"/>
      <c r="S50" s="813"/>
    </row>
    <row r="51" spans="1:21" ht="12.75" customHeight="1" x14ac:dyDescent="0.2">
      <c r="A51" s="1064"/>
      <c r="B51" s="1065"/>
      <c r="C51" s="1066"/>
      <c r="D51" s="1121"/>
      <c r="E51" s="1133"/>
      <c r="F51" s="1118"/>
      <c r="G51" s="1118"/>
      <c r="H51" s="1118"/>
      <c r="I51" s="1054"/>
      <c r="J51" s="1054"/>
      <c r="K51" s="1079"/>
      <c r="L51" s="1080"/>
      <c r="M51" s="1080"/>
      <c r="N51" s="1080"/>
      <c r="O51" s="1080"/>
      <c r="P51" s="1081"/>
      <c r="Q51" s="1064"/>
      <c r="R51" s="1065"/>
      <c r="S51" s="1066"/>
    </row>
    <row r="52" spans="1:21" ht="12.75" customHeight="1" x14ac:dyDescent="0.2">
      <c r="A52" s="1064"/>
      <c r="B52" s="1065"/>
      <c r="C52" s="1066"/>
      <c r="D52" s="1121"/>
      <c r="E52" s="1133"/>
      <c r="F52" s="1118"/>
      <c r="G52" s="1118"/>
      <c r="H52" s="1118"/>
      <c r="I52" s="1054"/>
      <c r="J52" s="1054"/>
      <c r="K52" s="1095" t="s">
        <v>2</v>
      </c>
      <c r="L52" s="1056" t="s">
        <v>3</v>
      </c>
      <c r="M52" s="1056" t="s">
        <v>11</v>
      </c>
      <c r="N52" s="1056" t="s">
        <v>4</v>
      </c>
      <c r="O52" s="1056" t="s">
        <v>13</v>
      </c>
      <c r="P52" s="1082" t="s">
        <v>14</v>
      </c>
      <c r="Q52" s="1064"/>
      <c r="R52" s="1065"/>
      <c r="S52" s="1066"/>
    </row>
    <row r="53" spans="1:21" ht="13.5" customHeight="1" thickBot="1" x14ac:dyDescent="0.25">
      <c r="A53" s="1067"/>
      <c r="B53" s="1068"/>
      <c r="C53" s="1069"/>
      <c r="D53" s="1122"/>
      <c r="E53" s="1134"/>
      <c r="F53" s="1119"/>
      <c r="G53" s="1119"/>
      <c r="H53" s="1119"/>
      <c r="I53" s="1055"/>
      <c r="J53" s="1055"/>
      <c r="K53" s="1096"/>
      <c r="L53" s="1057"/>
      <c r="M53" s="1057"/>
      <c r="N53" s="1057"/>
      <c r="O53" s="1057"/>
      <c r="P53" s="1083"/>
      <c r="Q53" s="1067"/>
      <c r="R53" s="1068"/>
      <c r="S53" s="1069"/>
    </row>
    <row r="54" spans="1:21" ht="16.5" customHeight="1" x14ac:dyDescent="0.2">
      <c r="A54" s="1070" t="s">
        <v>217</v>
      </c>
      <c r="B54" s="1071"/>
      <c r="C54" s="1072"/>
      <c r="D54" s="1061">
        <v>106.1</v>
      </c>
      <c r="E54" s="1061">
        <v>106.57</v>
      </c>
      <c r="F54" s="1061">
        <v>106.47</v>
      </c>
      <c r="G54" s="1061">
        <v>111.35</v>
      </c>
      <c r="H54" s="1061">
        <v>112.91</v>
      </c>
      <c r="I54" s="1061">
        <v>105.4</v>
      </c>
      <c r="J54" s="1061">
        <v>102.51</v>
      </c>
      <c r="K54" s="709">
        <v>100.31</v>
      </c>
      <c r="L54" s="710">
        <v>100.21</v>
      </c>
      <c r="M54" s="710">
        <v>100.29</v>
      </c>
      <c r="N54" s="710">
        <v>100.38</v>
      </c>
      <c r="O54" s="710">
        <v>100.38</v>
      </c>
      <c r="P54" s="711">
        <v>100.49</v>
      </c>
      <c r="Q54" s="1123">
        <v>102.35</v>
      </c>
      <c r="R54" s="1124"/>
      <c r="S54" s="1125"/>
    </row>
    <row r="55" spans="1:21" ht="16.5" x14ac:dyDescent="0.25">
      <c r="A55" s="1073"/>
      <c r="B55" s="1074"/>
      <c r="C55" s="1075"/>
      <c r="D55" s="1062"/>
      <c r="E55" s="1062"/>
      <c r="F55" s="1062"/>
      <c r="G55" s="1062"/>
      <c r="H55" s="1062"/>
      <c r="I55" s="1062"/>
      <c r="J55" s="1062"/>
      <c r="K55" s="724" t="s">
        <v>73</v>
      </c>
      <c r="L55" s="712" t="s">
        <v>81</v>
      </c>
      <c r="M55" s="712" t="s">
        <v>82</v>
      </c>
      <c r="N55" s="712" t="s">
        <v>83</v>
      </c>
      <c r="O55" s="712" t="s">
        <v>84</v>
      </c>
      <c r="P55" s="713" t="s">
        <v>85</v>
      </c>
      <c r="Q55" s="1126"/>
      <c r="R55" s="1127"/>
      <c r="S55" s="1128"/>
    </row>
    <row r="56" spans="1:21" ht="20.25" customHeight="1" thickBot="1" x14ac:dyDescent="0.25">
      <c r="A56" s="1076"/>
      <c r="B56" s="1077"/>
      <c r="C56" s="1078"/>
      <c r="D56" s="1063"/>
      <c r="E56" s="1063"/>
      <c r="F56" s="1063"/>
      <c r="G56" s="1063"/>
      <c r="H56" s="1063"/>
      <c r="I56" s="1063"/>
      <c r="J56" s="1063"/>
      <c r="K56" s="731">
        <v>100.27</v>
      </c>
      <c r="L56" s="726"/>
      <c r="M56" s="726"/>
      <c r="N56" s="726"/>
      <c r="O56" s="726"/>
      <c r="P56" s="727"/>
      <c r="Q56" s="1129"/>
      <c r="R56" s="1130"/>
      <c r="S56" s="1131"/>
    </row>
    <row r="67" spans="1:228" s="14" customFormat="1" x14ac:dyDescent="0.25">
      <c r="A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</row>
  </sheetData>
  <mergeCells count="175">
    <mergeCell ref="L14:O14"/>
    <mergeCell ref="P14:S14"/>
    <mergeCell ref="A27:C27"/>
    <mergeCell ref="D27:G27"/>
    <mergeCell ref="H27:K27"/>
    <mergeCell ref="L27:O27"/>
    <mergeCell ref="P27:S27"/>
    <mergeCell ref="E54:E56"/>
    <mergeCell ref="F54:F56"/>
    <mergeCell ref="I54:I56"/>
    <mergeCell ref="I40:I43"/>
    <mergeCell ref="I44:I47"/>
    <mergeCell ref="G54:G56"/>
    <mergeCell ref="H54:H56"/>
    <mergeCell ref="G44:G47"/>
    <mergeCell ref="H44:H47"/>
    <mergeCell ref="G50:G53"/>
    <mergeCell ref="H50:H53"/>
    <mergeCell ref="I50:I53"/>
    <mergeCell ref="D50:D53"/>
    <mergeCell ref="Q54:S56"/>
    <mergeCell ref="F50:F53"/>
    <mergeCell ref="E50:E53"/>
    <mergeCell ref="D44:D47"/>
    <mergeCell ref="X19:AJ19"/>
    <mergeCell ref="A19:C19"/>
    <mergeCell ref="D19:G19"/>
    <mergeCell ref="D21:G21"/>
    <mergeCell ref="A29:S29"/>
    <mergeCell ref="H23:K23"/>
    <mergeCell ref="L23:O23"/>
    <mergeCell ref="P23:S23"/>
    <mergeCell ref="P21:S21"/>
    <mergeCell ref="A26:C26"/>
    <mergeCell ref="D26:G26"/>
    <mergeCell ref="H26:K26"/>
    <mergeCell ref="L26:O26"/>
    <mergeCell ref="P26:S26"/>
    <mergeCell ref="A25:C25"/>
    <mergeCell ref="D25:G25"/>
    <mergeCell ref="H25:K25"/>
    <mergeCell ref="L25:O25"/>
    <mergeCell ref="P25:S25"/>
    <mergeCell ref="A6:C6"/>
    <mergeCell ref="Q33:S36"/>
    <mergeCell ref="K35:K36"/>
    <mergeCell ref="L35:L36"/>
    <mergeCell ref="I33:I36"/>
    <mergeCell ref="M35:M36"/>
    <mergeCell ref="N35:N36"/>
    <mergeCell ref="O35:O36"/>
    <mergeCell ref="D33:D36"/>
    <mergeCell ref="E33:E36"/>
    <mergeCell ref="F33:F36"/>
    <mergeCell ref="G33:G36"/>
    <mergeCell ref="H33:H36"/>
    <mergeCell ref="K33:P34"/>
    <mergeCell ref="J33:J36"/>
    <mergeCell ref="P35:P36"/>
    <mergeCell ref="A20:C20"/>
    <mergeCell ref="A22:C22"/>
    <mergeCell ref="L11:O11"/>
    <mergeCell ref="H6:K6"/>
    <mergeCell ref="L8:O8"/>
    <mergeCell ref="H21:K21"/>
    <mergeCell ref="L21:O21"/>
    <mergeCell ref="P22:S22"/>
    <mergeCell ref="A2:S2"/>
    <mergeCell ref="A1:S1"/>
    <mergeCell ref="Q50:S53"/>
    <mergeCell ref="H37:H39"/>
    <mergeCell ref="A37:C39"/>
    <mergeCell ref="J37:J39"/>
    <mergeCell ref="D40:D43"/>
    <mergeCell ref="E40:E43"/>
    <mergeCell ref="F40:F43"/>
    <mergeCell ref="G40:G43"/>
    <mergeCell ref="D37:D39"/>
    <mergeCell ref="E37:E39"/>
    <mergeCell ref="F37:F39"/>
    <mergeCell ref="K52:K53"/>
    <mergeCell ref="L52:L53"/>
    <mergeCell ref="M52:M53"/>
    <mergeCell ref="F44:F47"/>
    <mergeCell ref="J40:J43"/>
    <mergeCell ref="J44:J47"/>
    <mergeCell ref="G37:G39"/>
    <mergeCell ref="A23:C23"/>
    <mergeCell ref="D8:G8"/>
    <mergeCell ref="A33:C36"/>
    <mergeCell ref="A30:S30"/>
    <mergeCell ref="A3:S3"/>
    <mergeCell ref="A4:C5"/>
    <mergeCell ref="D4:G5"/>
    <mergeCell ref="H4:S4"/>
    <mergeCell ref="A21:C21"/>
    <mergeCell ref="A16:S16"/>
    <mergeCell ref="P5:S5"/>
    <mergeCell ref="H18:K18"/>
    <mergeCell ref="L18:O18"/>
    <mergeCell ref="P18:S18"/>
    <mergeCell ref="L6:O6"/>
    <mergeCell ref="P6:S6"/>
    <mergeCell ref="H19:K19"/>
    <mergeCell ref="L19:O19"/>
    <mergeCell ref="P19:S19"/>
    <mergeCell ref="H8:K8"/>
    <mergeCell ref="P8:S8"/>
    <mergeCell ref="A8:C8"/>
    <mergeCell ref="D6:G6"/>
    <mergeCell ref="A7:C7"/>
    <mergeCell ref="D7:G7"/>
    <mergeCell ref="A9:C9"/>
    <mergeCell ref="L5:O5"/>
    <mergeCell ref="H5:K5"/>
    <mergeCell ref="E44:E47"/>
    <mergeCell ref="A49:U49"/>
    <mergeCell ref="J50:J53"/>
    <mergeCell ref="N52:N53"/>
    <mergeCell ref="O52:O53"/>
    <mergeCell ref="Q44:S47"/>
    <mergeCell ref="J54:J56"/>
    <mergeCell ref="A50:C53"/>
    <mergeCell ref="A54:C56"/>
    <mergeCell ref="K50:P51"/>
    <mergeCell ref="P52:P53"/>
    <mergeCell ref="D54:D56"/>
    <mergeCell ref="I37:I39"/>
    <mergeCell ref="D22:G22"/>
    <mergeCell ref="H22:K22"/>
    <mergeCell ref="L22:O22"/>
    <mergeCell ref="L12:O12"/>
    <mergeCell ref="P12:S12"/>
    <mergeCell ref="L10:O10"/>
    <mergeCell ref="P10:S10"/>
    <mergeCell ref="A44:C47"/>
    <mergeCell ref="Q40:S43"/>
    <mergeCell ref="H40:H43"/>
    <mergeCell ref="D20:G20"/>
    <mergeCell ref="A12:C12"/>
    <mergeCell ref="A40:C43"/>
    <mergeCell ref="L13:O13"/>
    <mergeCell ref="P13:S13"/>
    <mergeCell ref="H17:S17"/>
    <mergeCell ref="A13:C13"/>
    <mergeCell ref="D13:G13"/>
    <mergeCell ref="H13:K13"/>
    <mergeCell ref="A17:C18"/>
    <mergeCell ref="A14:C14"/>
    <mergeCell ref="D14:G14"/>
    <mergeCell ref="H14:K14"/>
    <mergeCell ref="H7:S7"/>
    <mergeCell ref="D17:G18"/>
    <mergeCell ref="D9:G9"/>
    <mergeCell ref="A11:C11"/>
    <mergeCell ref="D11:G11"/>
    <mergeCell ref="H11:K11"/>
    <mergeCell ref="D12:G12"/>
    <mergeCell ref="H12:K12"/>
    <mergeCell ref="Q37:S39"/>
    <mergeCell ref="H9:K9"/>
    <mergeCell ref="L9:O9"/>
    <mergeCell ref="P9:S9"/>
    <mergeCell ref="A10:C10"/>
    <mergeCell ref="D10:G10"/>
    <mergeCell ref="H10:K10"/>
    <mergeCell ref="A24:C24"/>
    <mergeCell ref="D24:G24"/>
    <mergeCell ref="H24:K24"/>
    <mergeCell ref="L24:O24"/>
    <mergeCell ref="P24:S24"/>
    <mergeCell ref="H20:S20"/>
    <mergeCell ref="A32:U32"/>
    <mergeCell ref="D23:G23"/>
    <mergeCell ref="P11:S11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2018-09-18T05:37:09Z</cp:lastPrinted>
  <dcterms:created xsi:type="dcterms:W3CDTF">1996-09-27T09:22:49Z</dcterms:created>
  <dcterms:modified xsi:type="dcterms:W3CDTF">2018-09-18T10:23:09Z</dcterms:modified>
</cp:coreProperties>
</file>