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8 год\на Сайт\"/>
    </mc:Choice>
  </mc:AlternateContent>
  <bookViews>
    <workbookView xWindow="0" yWindow="0" windowWidth="28800" windowHeight="12435" tabRatio="896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дин. цен " sheetId="293" r:id="rId6"/>
    <sheet name="цены на металл" sheetId="95" r:id="rId7"/>
    <sheet name="цены на металл 2" sheetId="96" r:id="rId8"/>
    <sheet name="Средние цены+ИПЦ" sheetId="271" r:id="rId9"/>
    <sheet name="сеть учреждений" sheetId="304" r:id="rId10"/>
  </sheets>
  <externalReferences>
    <externalReference r:id="rId11"/>
    <externalReference r:id="rId12"/>
  </externalReferences>
  <definedNames>
    <definedName name="_xlnm._FilterDatabase" localSheetId="0" hidden="1">диаграмма!$A$75:$C$83</definedName>
    <definedName name="_xlnm.Print_Titles" localSheetId="5">'дин. цен '!$3:$4</definedName>
    <definedName name="_xlnm.Print_Titles" localSheetId="9">'сеть учреждений'!$3:$4</definedName>
    <definedName name="_xlnm.Print_Area" localSheetId="1">демогр!$A$1:$J$61</definedName>
    <definedName name="_xlnm.Print_Area" localSheetId="5">'дин. цен '!$A$1:$F$94</definedName>
    <definedName name="_xlnm.Print_Area" localSheetId="3">занятость!$A$1:$H$51</definedName>
    <definedName name="_xlnm.Print_Area" localSheetId="9">'сеть учреждений'!$A$1:$E$131</definedName>
    <definedName name="_xlnm.Print_Area" localSheetId="8">'Средние цены+ИПЦ'!$A$1:$T$46</definedName>
    <definedName name="_xlnm.Print_Area" localSheetId="4">'Ст.мин. набора прод.'!$A$1:$K$155</definedName>
    <definedName name="_xlnm.Print_Area" localSheetId="2">'труд рес '!$A$1:$J$67</definedName>
    <definedName name="_xlnm.Print_Area" localSheetId="6">'цены на металл'!$A$1:$O$96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D69" i="293" l="1"/>
  <c r="E36" i="293" l="1"/>
  <c r="E6" i="293"/>
  <c r="J93" i="98" l="1"/>
  <c r="J94" i="98"/>
  <c r="I93" i="98"/>
  <c r="I94" i="98"/>
  <c r="G93" i="98"/>
  <c r="G94" i="98"/>
  <c r="F93" i="98"/>
  <c r="F94" i="98"/>
  <c r="D93" i="98"/>
  <c r="D94" i="98"/>
  <c r="C93" i="98"/>
  <c r="C94" i="98"/>
  <c r="G37" i="261" l="1"/>
  <c r="I41" i="261"/>
  <c r="I42" i="261"/>
  <c r="I43" i="261"/>
  <c r="I40" i="261"/>
  <c r="I38" i="261"/>
  <c r="I37" i="261"/>
  <c r="H41" i="261"/>
  <c r="H42" i="261"/>
  <c r="H43" i="261"/>
  <c r="H40" i="261"/>
  <c r="H37" i="261"/>
  <c r="H38" i="261"/>
  <c r="C20" i="26" l="1"/>
  <c r="F58" i="261" l="1"/>
  <c r="I59" i="261" l="1"/>
  <c r="I60" i="261"/>
  <c r="I58" i="261"/>
  <c r="H59" i="261"/>
  <c r="H60" i="261"/>
  <c r="H58" i="261"/>
  <c r="I55" i="261"/>
  <c r="I56" i="261"/>
  <c r="I54" i="261"/>
  <c r="H55" i="261"/>
  <c r="H56" i="261"/>
  <c r="H54" i="261"/>
  <c r="E54" i="261"/>
  <c r="E58" i="261"/>
  <c r="G58" i="261"/>
  <c r="F54" i="261"/>
  <c r="G54" i="261"/>
  <c r="I9" i="261"/>
  <c r="I10" i="261"/>
  <c r="I11" i="261"/>
  <c r="I12" i="261"/>
  <c r="I13" i="261"/>
  <c r="I14" i="261"/>
  <c r="I15" i="261"/>
  <c r="I16" i="261"/>
  <c r="I17" i="261"/>
  <c r="I18" i="261"/>
  <c r="I19" i="261"/>
  <c r="I20" i="261"/>
  <c r="I21" i="261"/>
  <c r="I22" i="261"/>
  <c r="I23" i="261"/>
  <c r="I24" i="261"/>
  <c r="I25" i="261"/>
  <c r="I8" i="26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H21" i="261"/>
  <c r="H22" i="261"/>
  <c r="H23" i="261"/>
  <c r="H24" i="261"/>
  <c r="H25" i="261"/>
  <c r="H8" i="261"/>
  <c r="H6" i="261"/>
  <c r="D13" i="149" l="1"/>
  <c r="F13" i="149"/>
  <c r="H13" i="149"/>
  <c r="I13" i="149"/>
  <c r="H11" i="149"/>
  <c r="H9" i="149"/>
  <c r="H25" i="149"/>
  <c r="H24" i="149"/>
  <c r="H22" i="149"/>
  <c r="H21" i="149"/>
  <c r="H20" i="149"/>
  <c r="E67" i="293" l="1"/>
  <c r="C69" i="293"/>
  <c r="E60" i="293" l="1"/>
  <c r="D17" i="95" l="1"/>
  <c r="B11" i="26"/>
  <c r="F5" i="23"/>
  <c r="G22" i="149" l="1"/>
  <c r="I6" i="261" l="1"/>
  <c r="H7" i="261"/>
  <c r="D115" i="304"/>
  <c r="C115" i="304"/>
  <c r="D104" i="304"/>
  <c r="D101" i="304"/>
  <c r="D91" i="304" s="1"/>
  <c r="C101" i="304"/>
  <c r="D92" i="304"/>
  <c r="D88" i="304"/>
  <c r="D64" i="304" s="1"/>
  <c r="C88" i="304"/>
  <c r="C64" i="304" s="1"/>
  <c r="D57" i="304"/>
  <c r="C57" i="304"/>
  <c r="D53" i="304"/>
  <c r="C53" i="304"/>
  <c r="D49" i="304"/>
  <c r="C49" i="304"/>
  <c r="D46" i="304"/>
  <c r="C46" i="304"/>
  <c r="C45" i="304" s="1"/>
  <c r="C7" i="304" s="1"/>
  <c r="E45" i="304"/>
  <c r="D45" i="304"/>
  <c r="D7" i="304" s="1"/>
  <c r="D41" i="304"/>
  <c r="C41" i="304"/>
  <c r="D30" i="304"/>
  <c r="D15" i="304"/>
  <c r="C15" i="304"/>
  <c r="C11" i="304" s="1"/>
  <c r="E11" i="304"/>
  <c r="E5" i="304" s="1"/>
  <c r="D11" i="304"/>
  <c r="D9" i="304"/>
  <c r="C9" i="304"/>
  <c r="D8" i="304"/>
  <c r="D6" i="304"/>
  <c r="D5" i="304" s="1"/>
  <c r="C6" i="304"/>
  <c r="C5" i="304" l="1"/>
  <c r="C8" i="304"/>
  <c r="H5" i="149" l="1"/>
  <c r="F8" i="23" l="1"/>
  <c r="F6" i="23"/>
  <c r="F7" i="23"/>
  <c r="F9" i="23"/>
  <c r="D91" i="98"/>
  <c r="D80" i="98" l="1"/>
  <c r="C78" i="98"/>
  <c r="F37" i="261" l="1"/>
  <c r="E37" i="261"/>
  <c r="C22" i="149"/>
  <c r="E22" i="149"/>
  <c r="F69" i="293" l="1"/>
  <c r="C13" i="149" l="1"/>
  <c r="I91" i="98" l="1"/>
  <c r="F91" i="98"/>
  <c r="C91" i="98"/>
  <c r="E54" i="293" l="1"/>
  <c r="G91" i="98" l="1"/>
  <c r="J91" i="98"/>
  <c r="C90" i="98" l="1"/>
  <c r="G46" i="261"/>
  <c r="H26" i="261"/>
  <c r="I26" i="261"/>
  <c r="H44" i="261"/>
  <c r="I44" i="261"/>
  <c r="H45" i="261"/>
  <c r="I45" i="261"/>
  <c r="F46" i="261"/>
  <c r="D46" i="261" l="1"/>
  <c r="H46" i="261" s="1"/>
  <c r="I46" i="261" l="1"/>
  <c r="E34" i="293" l="1"/>
  <c r="D90" i="98" l="1"/>
  <c r="F90" i="98"/>
  <c r="G90" i="98"/>
  <c r="I90" i="98"/>
  <c r="J90" i="98"/>
  <c r="E52" i="293" l="1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E70" i="293" l="1"/>
  <c r="D88" i="98" l="1"/>
  <c r="G88" i="98"/>
  <c r="J88" i="98"/>
  <c r="D87" i="98" l="1"/>
  <c r="G87" i="98"/>
  <c r="D86" i="98" l="1"/>
  <c r="G86" i="98"/>
  <c r="J86" i="98"/>
  <c r="E69" i="293" l="1"/>
  <c r="E48" i="293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7" i="293"/>
  <c r="E38" i="293"/>
  <c r="E39" i="293"/>
  <c r="E40" i="293"/>
  <c r="E41" i="293"/>
  <c r="E42" i="293"/>
  <c r="E43" i="293"/>
  <c r="E44" i="293"/>
  <c r="E45" i="293"/>
  <c r="E46" i="293"/>
  <c r="E47" i="293"/>
  <c r="E49" i="293"/>
  <c r="E50" i="293"/>
  <c r="E51" i="293"/>
  <c r="E53" i="293"/>
  <c r="E55" i="293"/>
  <c r="E56" i="293"/>
  <c r="E57" i="293"/>
  <c r="E58" i="293"/>
  <c r="E61" i="293"/>
  <c r="E62" i="293"/>
  <c r="E63" i="293"/>
  <c r="E64" i="293"/>
  <c r="E68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I22" i="149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sharedStrings.xml><?xml version="1.0" encoding="utf-8"?>
<sst xmlns="http://schemas.openxmlformats.org/spreadsheetml/2006/main" count="1047" uniqueCount="588">
  <si>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</si>
  <si>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</si>
  <si>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</si>
  <si>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</si>
  <si>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</si>
  <si>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</si>
  <si>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</si>
  <si>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</si>
  <si>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</si>
  <si>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</si>
  <si>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</si>
  <si>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</si>
  <si>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</si>
  <si>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</si>
  <si>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</si>
  <si>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</si>
  <si>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</si>
  <si>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</si>
  <si>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</si>
  <si>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</si>
  <si>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</si>
  <si>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</si>
  <si>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</si>
  <si>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</si>
  <si>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</si>
  <si>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</si>
  <si>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</si>
  <si>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</si>
  <si>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</si>
  <si>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</si>
  <si>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</si>
  <si>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</si>
  <si>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</si>
  <si>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</si>
  <si>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</si>
  <si>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</si>
  <si>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</si>
  <si>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</si>
  <si>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</si>
  <si>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</si>
  <si>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</si>
  <si>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</si>
  <si>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</si>
  <si>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</si>
  <si>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</si>
  <si>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</si>
  <si>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</si>
  <si>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</si>
  <si>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</si>
  <si>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</si>
  <si>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</si>
  <si>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</si>
  <si>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</si>
  <si>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</si>
  <si>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</si>
  <si>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</si>
  <si>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</si>
  <si>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</si>
  <si>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</si>
  <si>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</si>
  <si>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</si>
  <si>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</si>
  <si>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</si>
  <si>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</si>
  <si>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</si>
  <si>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</si>
  <si>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</si>
  <si>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</si>
  <si>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</si>
  <si>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</si>
  <si>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</si>
  <si>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</si>
  <si>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</si>
  <si>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</si>
  <si>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</si>
  <si>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</si>
  <si>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</si>
  <si>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</si>
  <si>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</si>
  <si>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</si>
  <si>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</si>
  <si>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</si>
  <si>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</si>
  <si>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</si>
  <si>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</si>
  <si>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</si>
  <si>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</si>
  <si>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</si>
  <si>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</si>
  <si>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</si>
  <si>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</si>
  <si>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</si>
  <si>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</si>
  <si>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</si>
  <si>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</si>
  <si>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</si>
  <si>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</si>
  <si>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</si>
  <si>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</si>
  <si>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</si>
  <si>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</si>
  <si>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</si>
  <si>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</si>
  <si>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</si>
  <si>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</si>
  <si>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</si>
  <si>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</si>
  <si>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</si>
  <si>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</si>
  <si>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</si>
  <si>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</si>
  <si>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</si>
  <si>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</si>
  <si>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</si>
  <si>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</si>
  <si>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</si>
  <si>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</si>
  <si>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</si>
  <si>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</si>
  <si>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</si>
  <si>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</si>
  <si>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</si>
  <si>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</si>
  <si>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</si>
  <si>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</si>
  <si>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</si>
  <si>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</si>
  <si>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</si>
  <si>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</si>
  <si>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</si>
  <si>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</si>
  <si>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</si>
  <si>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</si>
  <si>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</si>
  <si>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</si>
  <si>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</si>
  <si>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</si>
  <si>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</si>
  <si>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</si>
  <si>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</si>
  <si>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</si>
  <si>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</si>
  <si>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</si>
  <si>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</si>
  <si>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</si>
  <si>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</si>
  <si>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</si>
  <si>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</si>
  <si>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</si>
  <si>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</si>
  <si>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</si>
  <si>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</si>
  <si>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</si>
  <si>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</si>
  <si>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</si>
  <si>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</si>
  <si>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</si>
  <si>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</si>
  <si>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</si>
  <si>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</si>
  <si>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</si>
  <si>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</si>
  <si>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</si>
  <si>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</si>
  <si>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</si>
  <si>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</si>
  <si>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</si>
  <si>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</si>
  <si>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</si>
  <si>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</si>
  <si>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</si>
  <si>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</si>
  <si>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</si>
  <si>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</si>
  <si>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</si>
  <si>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</si>
  <si>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</si>
  <si>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</si>
  <si>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</si>
  <si>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</si>
  <si>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</si>
  <si>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</si>
  <si>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</si>
  <si>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</si>
  <si>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</si>
  <si>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</si>
  <si>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</si>
  <si>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</si>
  <si>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</si>
  <si>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</si>
  <si>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</si>
  <si>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</si>
  <si>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</si>
  <si>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</si>
  <si>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</si>
  <si>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</si>
  <si>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</si>
  <si>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</si>
  <si>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</si>
  <si>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</si>
  <si>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</si>
  <si>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</si>
  <si>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</si>
  <si>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</si>
  <si>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</si>
  <si>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</si>
  <si>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</si>
  <si>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</si>
  <si>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</si>
  <si>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</si>
  <si>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</si>
  <si>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</si>
  <si>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</si>
  <si>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</si>
  <si>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</si>
  <si>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</si>
  <si>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</si>
  <si>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</si>
  <si>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</si>
  <si>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</si>
  <si>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</si>
  <si>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</si>
  <si>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</si>
  <si>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</si>
  <si>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</si>
  <si>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</si>
  <si>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</si>
  <si>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</si>
  <si>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</si>
  <si>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</si>
  <si>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</si>
  <si>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</si>
  <si>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</si>
  <si>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</si>
  <si>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</si>
  <si>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</si>
  <si>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</si>
  <si>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</si>
  <si>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</si>
  <si>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</si>
  <si>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</si>
  <si>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</si>
  <si>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</si>
  <si>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</si>
  <si>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</si>
  <si>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</si>
  <si>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</si>
  <si>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</si>
  <si>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</si>
  <si>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</si>
  <si>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</si>
  <si>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</si>
  <si>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</si>
  <si>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</si>
  <si>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</si>
  <si>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</si>
  <si>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</si>
  <si>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</si>
  <si>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</si>
  <si>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</si>
  <si>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</si>
  <si>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</si>
  <si>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</si>
  <si>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</si>
  <si>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</si>
  <si>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</si>
  <si>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</si>
  <si>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</si>
  <si>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</si>
  <si>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</si>
  <si>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</si>
  <si>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</si>
  <si>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</si>
  <si>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</si>
  <si>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</si>
  <si>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</si>
  <si>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</si>
  <si>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</si>
  <si>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</si>
  <si>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</si>
  <si>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</si>
  <si>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</si>
  <si>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</si>
  <si>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</si>
  <si>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</si>
  <si>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</si>
  <si>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</si>
  <si>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</si>
  <si>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</si>
  <si>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</si>
  <si>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</si>
  <si>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</si>
  <si>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</si>
  <si>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</si>
  <si>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</si>
  <si>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</si>
  <si>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3 кв. 2015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</si>
  <si>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</si>
  <si>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</si>
  <si>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на 01.01.16г.</t>
  </si>
  <si>
    <t>4 кв. 2015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</si>
  <si>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</si>
  <si>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</si>
  <si>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</si>
  <si>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r>
      <t>26 / 40</t>
    </r>
    <r>
      <rPr>
        <vertAlign val="superscript"/>
        <sz val="13"/>
        <rFont val="Times New Roman Cyr"/>
        <charset val="204"/>
      </rPr>
      <t>1)</t>
    </r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</si>
  <si>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</si>
  <si>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</si>
  <si>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</si>
  <si>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</si>
  <si>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</si>
  <si>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</si>
  <si>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</si>
  <si>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</si>
  <si>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</si>
  <si>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</si>
  <si>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</si>
  <si>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</si>
  <si>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 xml:space="preserve">                - Управление по спорту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</si>
  <si>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</si>
  <si>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</si>
  <si>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</si>
  <si>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</si>
  <si>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</si>
  <si>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</si>
  <si>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</si>
  <si>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</si>
  <si>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на 01.01.17г.</t>
  </si>
  <si>
    <t>4 кв. 2016</t>
  </si>
  <si>
    <t>декабрь 2016</t>
  </si>
  <si>
    <t>2017</t>
  </si>
  <si>
    <t>в т.ч.: школа</t>
  </si>
  <si>
    <t xml:space="preserve">         лицей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</si>
  <si>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</si>
  <si>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</si>
  <si>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</si>
  <si>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</si>
  <si>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</si>
  <si>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 xml:space="preserve">Таймырский Долгано-Ненецкий муницип. район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</si>
  <si>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</si>
  <si>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</si>
  <si>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</si>
  <si>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</si>
  <si>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</si>
  <si>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</si>
  <si>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</si>
  <si>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</si>
  <si>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</si>
  <si>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</si>
  <si>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</si>
  <si>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</si>
  <si>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Деятельность финансовая и страховая </t>
  </si>
  <si>
    <t>№ п/п</t>
  </si>
  <si>
    <t xml:space="preserve">от 300 до 2200 </t>
  </si>
  <si>
    <t xml:space="preserve"> -</t>
  </si>
  <si>
    <t>1 кв. 2017</t>
  </si>
  <si>
    <t xml:space="preserve">    - муниципальные</t>
  </si>
  <si>
    <t>1/1</t>
  </si>
  <si>
    <t xml:space="preserve">чел. 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</si>
  <si>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</si>
  <si>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Деятельности по операциям с недвижимым имуществом</t>
  </si>
  <si>
    <t>0 / 0</t>
  </si>
  <si>
    <t>2 кв. 2017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</si>
  <si>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</si>
  <si>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</si>
  <si>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</si>
  <si>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</si>
  <si>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</si>
  <si>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</si>
  <si>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</si>
  <si>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</si>
  <si>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</si>
  <si>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t xml:space="preserve"> - НОЧУ ВО «Московский финансово-промышленный университет «Синергия», филиал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</si>
  <si>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</si>
  <si>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</si>
  <si>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1.3. Театры (Краевой бюджет):, всего: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</si>
  <si>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</si>
  <si>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</si>
  <si>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</si>
  <si>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</si>
  <si>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</si>
  <si>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</si>
  <si>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</si>
  <si>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</si>
  <si>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</si>
  <si>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</si>
  <si>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</si>
  <si>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t xml:space="preserve">Обрабатывающие производства, в т.ч. </t>
  </si>
  <si>
    <t xml:space="preserve"> ЗФ ПАО "ГМК "Норильский никель"</t>
  </si>
  <si>
    <t>услуга не оказывается (ремонт)</t>
  </si>
  <si>
    <t>39,5 / 40</t>
  </si>
  <si>
    <t>41,6 / 43</t>
  </si>
  <si>
    <t>43,5 / 45</t>
  </si>
  <si>
    <t>3 кв. 2017</t>
  </si>
  <si>
    <t>45 / 46</t>
  </si>
  <si>
    <t>Сеть учреждений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</si>
  <si>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</si>
  <si>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</si>
  <si>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40 / 41</t>
  </si>
  <si>
    <t>41 / 43</t>
  </si>
  <si>
    <t>46,5 / 48</t>
  </si>
  <si>
    <t>47,3 / 48,5</t>
  </si>
  <si>
    <t>67,00 / 71,00</t>
  </si>
  <si>
    <t>43,9 / 46</t>
  </si>
  <si>
    <t>45,7 / 48</t>
  </si>
  <si>
    <t>47,3 / 47,5</t>
  </si>
  <si>
    <t>декабрь 2017</t>
  </si>
  <si>
    <t>Средний курс за 2017 год</t>
  </si>
  <si>
    <t>57,17 / 60,34</t>
  </si>
  <si>
    <t>67,92 / 71,47</t>
  </si>
  <si>
    <t>58,46 / 58,97</t>
  </si>
  <si>
    <t>69,14 / 69,70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</si>
  <si>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</si>
  <si>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178 654</t>
    </r>
    <r>
      <rPr>
        <vertAlign val="superscript"/>
        <sz val="13"/>
        <rFont val="Times New Roman Cyr"/>
        <charset val="204"/>
      </rPr>
      <t>2)</t>
    </r>
  </si>
  <si>
    <t>4 кв. 2017</t>
  </si>
  <si>
    <t>6 344/ 0</t>
  </si>
  <si>
    <t xml:space="preserve">         центр образования</t>
  </si>
  <si>
    <t>0</t>
  </si>
  <si>
    <t>3 609/86 142</t>
  </si>
  <si>
    <t>3 519/88 381</t>
  </si>
  <si>
    <t xml:space="preserve"> - МБУ «Музейно-выставочный комплекс "Музей Норильска" / в том числе филиал в районе Талнах</t>
  </si>
  <si>
    <t>55,00 / 59,00</t>
  </si>
  <si>
    <t>2) Данные Красноярскстата</t>
  </si>
  <si>
    <t>3) По данным ЗАГС</t>
  </si>
  <si>
    <t>2018</t>
  </si>
  <si>
    <t>к декабрю 2017 г., %</t>
  </si>
  <si>
    <t>к декабрю 2017г., %</t>
  </si>
  <si>
    <t>2) По МО г. Дудинка информация приведена по состоянию на 01.01.2018 г.</t>
  </si>
  <si>
    <t>45 / 45,4</t>
  </si>
  <si>
    <t>56,00 / 59,00</t>
  </si>
  <si>
    <t>68,00 / 72,00</t>
  </si>
  <si>
    <t>56,29 / 56,77</t>
  </si>
  <si>
    <t>68,83 / 69,38</t>
  </si>
  <si>
    <r>
      <t>180 239</t>
    </r>
    <r>
      <rPr>
        <vertAlign val="superscript"/>
        <sz val="13"/>
        <rFont val="Times New Roman Cyr"/>
        <charset val="204"/>
      </rPr>
      <t>2)</t>
    </r>
  </si>
  <si>
    <t>4) Данные Красноярскстата</t>
  </si>
  <si>
    <t>5) Ежеквартальная информация</t>
  </si>
  <si>
    <t>55,45 / 58,67</t>
  </si>
  <si>
    <t>67,70 / 71,33</t>
  </si>
  <si>
    <t>6 122/0</t>
  </si>
  <si>
    <r>
      <t xml:space="preserve"> - АНО «Учебный центр в городе Норильске» (является представителем ФГАОУ ВО «Тюменский государственный университет» и БПОУ ОО «Омский авиационный колледж имени Н.Е.Жуковского»)</t>
    </r>
    <r>
      <rPr>
        <vertAlign val="superscript"/>
        <sz val="13"/>
        <color rgb="FF00B050"/>
        <rFont val="Times New Roman"/>
        <family val="1"/>
        <charset val="204"/>
      </rPr>
      <t>1</t>
    </r>
  </si>
  <si>
    <r>
      <t xml:space="preserve"> - КГБУЗ «Норильская городская больница №3» (п. Снежногорск)</t>
    </r>
    <r>
      <rPr>
        <vertAlign val="superscript"/>
        <sz val="13"/>
        <color rgb="FF0070C0"/>
        <rFont val="Times New Roman"/>
        <family val="1"/>
        <charset val="204"/>
      </rPr>
      <t>2</t>
    </r>
  </si>
  <si>
    <r>
      <t xml:space="preserve"> - КГБУЗ «Норильский межрайонный родильный дом» (Центральный р-н)</t>
    </r>
    <r>
      <rPr>
        <vertAlign val="superscript"/>
        <sz val="13"/>
        <color rgb="FF0070C0"/>
        <rFont val="Times New Roman"/>
        <family val="1"/>
        <charset val="204"/>
      </rPr>
      <t>2</t>
    </r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</si>
  <si>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</si>
  <si>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</si>
  <si>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t>Енисейский 
объединенный банк</t>
  </si>
  <si>
    <t>1) Среднемесячные курсы валют согласно данных ЦБ РФ 
2) Данные банков</t>
  </si>
  <si>
    <t>2) Данные банков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</si>
  <si>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2017 г. составила 97 689 чел. и рассчитывается как сумма среднесписочной численности работников занятых в крупных и средних организациях - 82 304 чел. (по форме Красноярскстата в среднем за период 2017 г.) и численности работников СМП которая по оценке 2017 г. составила - 15 385 чел.</t>
  </si>
  <si>
    <t>1.2.1</t>
  </si>
  <si>
    <t>1.14</t>
  </si>
  <si>
    <t>1.16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</si>
  <si>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</si>
  <si>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**</t>
  </si>
  <si>
    <t>**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</si>
  <si>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На 01.01.17 г.</t>
  </si>
  <si>
    <t>На 01.01.18 г.</t>
  </si>
  <si>
    <t>Январь-декабрь 2017</t>
  </si>
  <si>
    <t>Декабрь
2017</t>
  </si>
  <si>
    <t>Численность пенсионеров всего, в т.ч.:</t>
  </si>
  <si>
    <t>по инвалидности всего, в т.ч.:</t>
  </si>
  <si>
    <t>На 
01.01.18 г.</t>
  </si>
  <si>
    <r>
      <t>На 01.01.18 г.</t>
    </r>
    <r>
      <rPr>
        <b/>
        <vertAlign val="superscript"/>
        <sz val="13"/>
        <rFont val="Times New Roman Cyr"/>
        <charset val="204"/>
      </rPr>
      <t>4)</t>
    </r>
  </si>
  <si>
    <r>
      <t>На 01.01.18 г.</t>
    </r>
    <r>
      <rPr>
        <b/>
        <vertAlign val="superscript"/>
        <sz val="13"/>
        <rFont val="Times New Roman Cyr"/>
        <charset val="204"/>
      </rPr>
      <t>5)</t>
    </r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</si>
  <si>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</si>
  <si>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rPr>
        <sz val="13"/>
        <rFont val="Times New Roman Cyr"/>
        <family val="1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family val="1"/>
        <charset val="204"/>
      </rPr>
      <t>2)</t>
    </r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</si>
  <si>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charset val="204"/>
      </rPr>
      <t>, в т.ч.:</t>
    </r>
  </si>
  <si>
    <t>Численность пенсионеров состоящих на учете в Управлении Пенсионного фонда в г. Норильске</t>
  </si>
  <si>
    <r>
      <t>Тарифы для населения на жилищно-коммунальное хозяйство</t>
    </r>
    <r>
      <rPr>
        <b/>
        <sz val="13"/>
        <rFont val="Calibri"/>
        <family val="2"/>
        <charset val="204"/>
      </rPr>
      <t>²⁾</t>
    </r>
  </si>
  <si>
    <r>
      <t>Дудинка</t>
    </r>
    <r>
      <rPr>
        <b/>
        <vertAlign val="superscript"/>
        <sz val="13"/>
        <rFont val="Times New Roman"/>
        <family val="1"/>
        <charset val="204"/>
      </rPr>
      <t>3)</t>
    </r>
  </si>
  <si>
    <r>
      <t xml:space="preserve">26 / 40 </t>
    </r>
    <r>
      <rPr>
        <vertAlign val="superscript"/>
        <sz val="13"/>
        <rFont val="Times New Roman"/>
        <family val="1"/>
        <charset val="204"/>
      </rPr>
      <t>2)</t>
    </r>
  </si>
  <si>
    <t>3) По данным МО г. Дудинка на 01.01.2018 г.</t>
  </si>
  <si>
    <r>
      <t>Цены на дизельное топливо и бензин в МО г. Норильск,</t>
    </r>
    <r>
      <rPr>
        <sz val="14"/>
        <rFont val="Times New Roman"/>
        <family val="1"/>
        <charset val="204"/>
      </rPr>
      <t xml:space="preserve"> рублей/литр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</si>
  <si>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</si>
  <si>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</si>
  <si>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</si>
  <si>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</si>
  <si>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</si>
  <si>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</si>
  <si>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</si>
  <si>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</si>
  <si>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</si>
  <si>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</si>
  <si>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</si>
  <si>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</si>
  <si>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</si>
  <si>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</si>
  <si>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</si>
  <si>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</si>
  <si>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</si>
  <si>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</si>
  <si>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</si>
  <si>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</si>
  <si>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</si>
  <si>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>Декабрь 2017</t>
  </si>
  <si>
    <t>Январь 2018</t>
  </si>
  <si>
    <r>
      <t>ЦБ РФ</t>
    </r>
    <r>
      <rPr>
        <b/>
        <vertAlign val="superscript"/>
        <sz val="13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</si>
  <si>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b/>
        <vertAlign val="superscript"/>
        <sz val="13"/>
        <rFont val="Times New Roman"/>
        <family val="1"/>
        <charset val="204"/>
      </rPr>
      <t>2)</t>
    </r>
  </si>
  <si>
    <t>На 01.01.2018 г.</t>
  </si>
  <si>
    <t xml:space="preserve"> +, -</t>
  </si>
  <si>
    <r>
      <t>Таймырский Долгано-Ненецкий муницип. район</t>
    </r>
    <r>
      <rPr>
        <b/>
        <vertAlign val="superscript"/>
        <sz val="13"/>
        <rFont val="Times New Roman Cyr"/>
        <family val="1"/>
        <charset val="204"/>
      </rPr>
      <t>1)</t>
    </r>
  </si>
  <si>
    <t>На 01.01.2017 г.</t>
  </si>
  <si>
    <r>
      <t>На 01.03.17 г.</t>
    </r>
    <r>
      <rPr>
        <b/>
        <vertAlign val="superscript"/>
        <sz val="13"/>
        <rFont val="Times New Roman Cyr"/>
        <charset val="204"/>
      </rPr>
      <t>3)</t>
    </r>
  </si>
  <si>
    <r>
      <t>На 01.03.18 г.</t>
    </r>
    <r>
      <rPr>
        <b/>
        <vertAlign val="superscript"/>
        <sz val="13"/>
        <rFont val="Times New Roman Cyr"/>
        <charset val="204"/>
      </rPr>
      <t>3)</t>
    </r>
  </si>
  <si>
    <t>Февраль
 2018</t>
  </si>
  <si>
    <t>Февраль
 2017</t>
  </si>
  <si>
    <t>Февраль
2017</t>
  </si>
  <si>
    <t>Отклонение                                          февраль 2018 / 2017</t>
  </si>
  <si>
    <t>На 
01.03.17 г.</t>
  </si>
  <si>
    <t>На 
01.03.18 г.</t>
  </si>
  <si>
    <t>Отклонение                                    01.03.18 г. / 01.03.17 г.</t>
  </si>
  <si>
    <t>На 01.03.17 г.</t>
  </si>
  <si>
    <t>На 01.03.18 г.</t>
  </si>
  <si>
    <t>На 01.03.2017 г.</t>
  </si>
  <si>
    <t>На 01.03.2018 г.</t>
  </si>
  <si>
    <t>На 01.03.15 г.</t>
  </si>
  <si>
    <t>На 01.03.16 г.</t>
  </si>
  <si>
    <r>
      <t>Средние цены в городах РФ и МО г. Норильск в феврале 2018 года</t>
    </r>
    <r>
      <rPr>
        <vertAlign val="superscript"/>
        <sz val="14"/>
        <rFont val="Times New Roman"/>
        <family val="1"/>
        <charset val="204"/>
      </rPr>
      <t>1)</t>
    </r>
  </si>
  <si>
    <t>Итого 
за 2 месяца</t>
  </si>
  <si>
    <t>Отклонение
 01.01.18 г./ 01.01.17 г., +, -</t>
  </si>
  <si>
    <t>Отклонение 
01.03.18 г./ 01.03.17 г., +, -</t>
  </si>
  <si>
    <t>Отклонение                                        фев. 2018 / фев. 2017</t>
  </si>
  <si>
    <t>Отклонение 
01.03.18 / 01.03.17, 
+, -</t>
  </si>
  <si>
    <t>Февраль
2018</t>
  </si>
  <si>
    <t>За февраль 2017 г.</t>
  </si>
  <si>
    <t>За февраль 2018 г.</t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</si>
  <si>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</si>
  <si>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</si>
  <si>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</si>
  <si>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</si>
  <si>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</si>
  <si>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</si>
  <si>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</si>
  <si>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</si>
  <si>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</si>
  <si>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</si>
  <si>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</si>
  <si>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</si>
  <si>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</si>
  <si>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</si>
  <si>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</si>
  <si>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</si>
  <si>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</si>
  <si>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</si>
  <si>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</si>
  <si>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</si>
  <si>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</si>
  <si>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</si>
  <si>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</si>
  <si>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</si>
  <si>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</si>
  <si>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</si>
  <si>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</si>
  <si>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</si>
  <si>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</si>
  <si>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</si>
  <si>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</si>
  <si>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</si>
  <si>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</si>
  <si>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</si>
  <si>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</si>
  <si>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</si>
  <si>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</si>
  <si>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</si>
  <si>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</si>
  <si>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</si>
  <si>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</si>
  <si>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</si>
  <si>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</si>
  <si>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</si>
  <si>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</si>
  <si>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</si>
  <si>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</si>
  <si>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</si>
  <si>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</si>
  <si>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</si>
  <si>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</si>
  <si>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</si>
  <si>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r>
      <t>Детское дошкольное учреждение:</t>
    </r>
    <r>
      <rPr>
        <b/>
        <sz val="13"/>
        <rFont val="Calibri"/>
        <family val="2"/>
        <charset val="204"/>
      </rPr>
      <t>²⁾</t>
    </r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</si>
  <si>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</si>
  <si>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</si>
  <si>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</si>
  <si>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</si>
  <si>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Февраль 2018</t>
  </si>
  <si>
    <t>55,53 / 58,63</t>
  </si>
  <si>
    <t>68,76 / 72,26</t>
  </si>
  <si>
    <t>56,62 / 57,13</t>
  </si>
  <si>
    <t>70,01 / 70,53</t>
  </si>
  <si>
    <t>55,50 / 58,50</t>
  </si>
  <si>
    <t>68,80 / 72,50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</si>
</sst>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vertAlign val="superscript"/>
      <sz val="13"/>
      <color rgb="FF00B050"/>
      <name val="Times New Roman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sz val="12.5"/>
      <color indexed="8"/>
      <name val="Times New Roman Cyr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Calibri"/>
      <family val="2"/>
      <charset val="204"/>
    </font>
    <font>
      <vertAlign val="superscript"/>
      <sz val="14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30"/>
      <color rgb="FFFF0000"/>
      <name val="Times New Roman Cyr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01">
    <xf numFmtId="0" fontId="0" fillId="0" borderId="0"/>
    <xf numFmtId="164" fontId="3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5" fillId="0" borderId="0"/>
    <xf numFmtId="0" fontId="36" fillId="0" borderId="0"/>
    <xf numFmtId="9" fontId="36" fillId="0" borderId="0" applyFont="0" applyFill="0" applyBorder="0" applyAlignment="0" applyProtection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7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105" fillId="30" borderId="80" applyNumberFormat="0" applyAlignment="0" applyProtection="0"/>
    <xf numFmtId="0" fontId="104" fillId="31" borderId="81" applyNumberFormat="0" applyAlignment="0" applyProtection="0"/>
    <xf numFmtId="0" fontId="103" fillId="31" borderId="80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102" fillId="0" borderId="78" applyNumberFormat="0" applyFill="0" applyAlignment="0" applyProtection="0"/>
    <xf numFmtId="0" fontId="101" fillId="0" borderId="86" applyNumberFormat="0" applyFill="0" applyAlignment="0" applyProtection="0"/>
    <xf numFmtId="0" fontId="100" fillId="0" borderId="79" applyNumberFormat="0" applyFill="0" applyAlignment="0" applyProtection="0"/>
    <xf numFmtId="0" fontId="100" fillId="0" borderId="0" applyNumberFormat="0" applyFill="0" applyBorder="0" applyAlignment="0" applyProtection="0"/>
    <xf numFmtId="0" fontId="91" fillId="0" borderId="85" applyNumberFormat="0" applyFill="0" applyAlignment="0" applyProtection="0"/>
    <xf numFmtId="0" fontId="92" fillId="32" borderId="83" applyNumberFormat="0" applyAlignment="0" applyProtection="0"/>
    <xf numFmtId="0" fontId="99" fillId="0" borderId="0" applyNumberFormat="0" applyFill="0" applyBorder="0" applyAlignment="0" applyProtection="0"/>
    <xf numFmtId="0" fontId="98" fillId="33" borderId="0" applyNumberFormat="0" applyBorder="0" applyAlignment="0" applyProtection="0"/>
    <xf numFmtId="0" fontId="97" fillId="34" borderId="0" applyNumberFormat="0" applyBorder="0" applyAlignment="0" applyProtection="0"/>
    <xf numFmtId="0" fontId="96" fillId="0" borderId="0" applyNumberFormat="0" applyFill="0" applyBorder="0" applyAlignment="0" applyProtection="0"/>
    <xf numFmtId="0" fontId="36" fillId="35" borderId="84" applyNumberFormat="0" applyFont="0" applyAlignment="0" applyProtection="0"/>
    <xf numFmtId="9" fontId="36" fillId="0" borderId="0" applyFont="0" applyFill="0" applyBorder="0" applyAlignment="0" applyProtection="0"/>
    <xf numFmtId="0" fontId="95" fillId="0" borderId="82" applyNumberFormat="0" applyFill="0" applyAlignment="0" applyProtection="0"/>
    <xf numFmtId="0" fontId="9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94" fillId="36" borderId="0" applyNumberFormat="0" applyBorder="0" applyAlignment="0" applyProtection="0"/>
    <xf numFmtId="0" fontId="36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11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128">
    <xf numFmtId="0" fontId="0" fillId="0" borderId="0" xfId="0"/>
    <xf numFmtId="166" fontId="42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166" fontId="4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/>
    <xf numFmtId="167" fontId="37" fillId="0" borderId="0" xfId="0" applyNumberFormat="1" applyFont="1" applyFill="1"/>
    <xf numFmtId="0" fontId="46" fillId="0" borderId="0" xfId="0" applyFont="1" applyFill="1"/>
    <xf numFmtId="0" fontId="3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8" fillId="0" borderId="0" xfId="0" applyFont="1" applyFill="1" applyBorder="1" applyAlignment="1">
      <alignment horizontal="center"/>
    </xf>
    <xf numFmtId="0" fontId="62" fillId="0" borderId="0" xfId="0" applyFont="1" applyFill="1" applyBorder="1"/>
    <xf numFmtId="0" fontId="42" fillId="0" borderId="0" xfId="0" applyFont="1" applyFill="1" applyAlignment="1">
      <alignment wrapText="1"/>
    </xf>
    <xf numFmtId="0" fontId="60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wrapText="1"/>
    </xf>
    <xf numFmtId="0" fontId="38" fillId="0" borderId="0" xfId="0" applyFont="1" applyFill="1" applyBorder="1"/>
    <xf numFmtId="0" fontId="61" fillId="0" borderId="0" xfId="0" applyFont="1" applyFill="1" applyBorder="1" applyAlignment="1">
      <alignment vertical="top" wrapText="1"/>
    </xf>
    <xf numFmtId="2" fontId="37" fillId="0" borderId="0" xfId="0" applyNumberFormat="1" applyFont="1" applyFill="1"/>
    <xf numFmtId="1" fontId="37" fillId="0" borderId="0" xfId="0" applyNumberFormat="1" applyFont="1" applyFill="1"/>
    <xf numFmtId="49" fontId="37" fillId="0" borderId="0" xfId="0" applyNumberFormat="1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63" fillId="0" borderId="0" xfId="0" applyFont="1" applyFill="1" applyBorder="1"/>
    <xf numFmtId="3" fontId="37" fillId="0" borderId="0" xfId="0" applyNumberFormat="1" applyFont="1" applyFill="1"/>
    <xf numFmtId="167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/>
    <xf numFmtId="0" fontId="63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0" fontId="65" fillId="0" borderId="0" xfId="0" applyFont="1" applyFill="1" applyBorder="1"/>
    <xf numFmtId="0" fontId="66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justify"/>
    </xf>
    <xf numFmtId="0" fontId="62" fillId="0" borderId="0" xfId="0" applyFont="1" applyFill="1"/>
    <xf numFmtId="0" fontId="51" fillId="0" borderId="0" xfId="0" applyFont="1" applyFill="1" applyAlignment="1"/>
    <xf numFmtId="0" fontId="50" fillId="0" borderId="0" xfId="0" applyFont="1" applyFill="1" applyBorder="1" applyAlignment="1">
      <alignment horizontal="center"/>
    </xf>
    <xf numFmtId="2" fontId="47" fillId="0" borderId="0" xfId="0" applyNumberFormat="1" applyFont="1" applyFill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Alignment="1"/>
    <xf numFmtId="0" fontId="42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/>
    <xf numFmtId="3" fontId="42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/>
    <xf numFmtId="0" fontId="62" fillId="0" borderId="0" xfId="0" applyFont="1" applyFill="1" applyBorder="1"/>
    <xf numFmtId="0" fontId="69" fillId="0" borderId="0" xfId="0" applyFont="1" applyFill="1" applyAlignment="1">
      <alignment horizontal="center"/>
    </xf>
    <xf numFmtId="0" fontId="62" fillId="0" borderId="0" xfId="0" applyFont="1" applyFill="1" applyBorder="1" applyAlignment="1">
      <alignment vertical="center"/>
    </xf>
    <xf numFmtId="1" fontId="84" fillId="0" borderId="0" xfId="0" applyNumberFormat="1" applyFont="1" applyFill="1"/>
    <xf numFmtId="0" fontId="84" fillId="0" borderId="0" xfId="0" applyFont="1" applyFill="1"/>
    <xf numFmtId="4" fontId="84" fillId="0" borderId="0" xfId="0" applyNumberFormat="1" applyFont="1" applyFill="1"/>
    <xf numFmtId="0" fontId="39" fillId="0" borderId="0" xfId="0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/>
    <xf numFmtId="0" fontId="37" fillId="0" borderId="0" xfId="0" applyFont="1" applyFill="1"/>
    <xf numFmtId="0" fontId="38" fillId="0" borderId="0" xfId="0" applyFont="1" applyFill="1" applyAlignment="1">
      <alignment horizontal="center"/>
    </xf>
    <xf numFmtId="0" fontId="62" fillId="0" borderId="0" xfId="0" applyFont="1" applyFill="1" applyBorder="1"/>
    <xf numFmtId="0" fontId="62" fillId="0" borderId="0" xfId="0" applyFont="1" applyFill="1" applyBorder="1" applyAlignment="1"/>
    <xf numFmtId="0" fontId="62" fillId="0" borderId="0" xfId="0" applyFont="1" applyFill="1" applyBorder="1" applyAlignment="1">
      <alignment vertical="top"/>
    </xf>
    <xf numFmtId="0" fontId="37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justify" wrapText="1"/>
    </xf>
    <xf numFmtId="0" fontId="52" fillId="0" borderId="0" xfId="0" applyFont="1" applyFill="1" applyBorder="1" applyAlignment="1">
      <alignment horizontal="left" vertical="justify" wrapText="1"/>
    </xf>
    <xf numFmtId="0" fontId="42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Alignment="1">
      <alignment horizontal="center"/>
    </xf>
    <xf numFmtId="0" fontId="38" fillId="0" borderId="9" xfId="0" applyFont="1" applyFill="1" applyBorder="1" applyAlignment="1">
      <alignment horizontal="left" wrapText="1"/>
    </xf>
    <xf numFmtId="0" fontId="37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/>
    <xf numFmtId="0" fontId="38" fillId="0" borderId="0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2" borderId="0" xfId="0" applyFont="1" applyFill="1" applyBorder="1"/>
    <xf numFmtId="0" fontId="60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/>
    <xf numFmtId="167" fontId="38" fillId="0" borderId="0" xfId="0" applyNumberFormat="1" applyFont="1" applyFill="1" applyBorder="1"/>
    <xf numFmtId="166" fontId="42" fillId="2" borderId="2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vertical="center" wrapText="1"/>
    </xf>
    <xf numFmtId="0" fontId="42" fillId="2" borderId="5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0" fontId="37" fillId="2" borderId="1" xfId="0" applyFont="1" applyFill="1" applyBorder="1"/>
    <xf numFmtId="0" fontId="42" fillId="2" borderId="3" xfId="0" applyFont="1" applyFill="1" applyBorder="1" applyAlignment="1">
      <alignment vertical="center"/>
    </xf>
    <xf numFmtId="0" fontId="42" fillId="2" borderId="4" xfId="0" applyFont="1" applyFill="1" applyBorder="1" applyAlignment="1">
      <alignment horizontal="center" vertical="center"/>
    </xf>
    <xf numFmtId="166" fontId="42" fillId="2" borderId="3" xfId="0" applyNumberFormat="1" applyFont="1" applyFill="1" applyBorder="1" applyAlignment="1">
      <alignment horizontal="center" vertical="center"/>
    </xf>
    <xf numFmtId="167" fontId="37" fillId="2" borderId="3" xfId="0" applyNumberFormat="1" applyFont="1" applyFill="1" applyBorder="1"/>
    <xf numFmtId="0" fontId="42" fillId="2" borderId="2" xfId="0" applyFont="1" applyFill="1" applyBorder="1" applyAlignment="1">
      <alignment vertical="center" wrapText="1"/>
    </xf>
    <xf numFmtId="0" fontId="42" fillId="2" borderId="30" xfId="0" applyFont="1" applyFill="1" applyBorder="1" applyAlignment="1">
      <alignment horizontal="center" vertical="center"/>
    </xf>
    <xf numFmtId="167" fontId="37" fillId="2" borderId="2" xfId="0" applyNumberFormat="1" applyFont="1" applyFill="1" applyBorder="1"/>
    <xf numFmtId="0" fontId="62" fillId="0" borderId="0" xfId="19" applyFont="1" applyFill="1"/>
    <xf numFmtId="0" fontId="59" fillId="0" borderId="31" xfId="19" applyFont="1" applyFill="1" applyBorder="1" applyAlignment="1">
      <alignment horizontal="center" vertical="center"/>
    </xf>
    <xf numFmtId="14" fontId="59" fillId="0" borderId="31" xfId="19" applyNumberFormat="1" applyFont="1" applyFill="1" applyBorder="1" applyAlignment="1">
      <alignment horizontal="center" vertical="center"/>
    </xf>
    <xf numFmtId="14" fontId="59" fillId="0" borderId="54" xfId="19" applyNumberFormat="1" applyFont="1" applyFill="1" applyBorder="1" applyAlignment="1">
      <alignment horizontal="center" vertical="center"/>
    </xf>
    <xf numFmtId="0" fontId="62" fillId="0" borderId="0" xfId="19" applyFont="1" applyFill="1" applyBorder="1"/>
    <xf numFmtId="0" fontId="62" fillId="6" borderId="0" xfId="19" applyFont="1" applyFill="1" applyBorder="1"/>
    <xf numFmtId="0" fontId="62" fillId="6" borderId="0" xfId="19" applyFont="1" applyFill="1"/>
    <xf numFmtId="0" fontId="62" fillId="5" borderId="0" xfId="19" applyFont="1" applyFill="1"/>
    <xf numFmtId="0" fontId="62" fillId="5" borderId="0" xfId="19" applyFont="1" applyFill="1" applyBorder="1"/>
    <xf numFmtId="0" fontId="72" fillId="5" borderId="0" xfId="19" applyFont="1" applyFill="1"/>
    <xf numFmtId="0" fontId="72" fillId="5" borderId="0" xfId="19" applyFont="1" applyFill="1" applyBorder="1"/>
    <xf numFmtId="0" fontId="72" fillId="0" borderId="0" xfId="19" applyFont="1" applyFill="1"/>
    <xf numFmtId="167" fontId="84" fillId="0" borderId="0" xfId="0" applyNumberFormat="1" applyFont="1" applyFill="1"/>
    <xf numFmtId="0" fontId="37" fillId="0" borderId="1" xfId="0" applyFont="1" applyFill="1" applyBorder="1" applyAlignment="1">
      <alignment horizontal="center" vertical="center"/>
    </xf>
    <xf numFmtId="0" fontId="108" fillId="0" borderId="0" xfId="0" applyFont="1" applyFill="1" applyBorder="1"/>
    <xf numFmtId="0" fontId="59" fillId="0" borderId="5" xfId="19" applyFont="1" applyFill="1" applyBorder="1"/>
    <xf numFmtId="0" fontId="54" fillId="0" borderId="1" xfId="19" applyFont="1" applyFill="1" applyBorder="1" applyAlignment="1">
      <alignment horizontal="center"/>
    </xf>
    <xf numFmtId="0" fontId="59" fillId="0" borderId="4" xfId="19" applyFont="1" applyFill="1" applyBorder="1"/>
    <xf numFmtId="0" fontId="59" fillId="0" borderId="3" xfId="19" applyFont="1" applyFill="1" applyBorder="1" applyAlignment="1">
      <alignment horizontal="center"/>
    </xf>
    <xf numFmtId="0" fontId="54" fillId="0" borderId="3" xfId="19" applyFont="1" applyFill="1" applyBorder="1" applyAlignment="1">
      <alignment horizontal="center"/>
    </xf>
    <xf numFmtId="3" fontId="54" fillId="0" borderId="3" xfId="19" applyNumberFormat="1" applyFont="1" applyFill="1" applyBorder="1" applyAlignment="1">
      <alignment horizontal="center"/>
    </xf>
    <xf numFmtId="49" fontId="54" fillId="0" borderId="3" xfId="19" applyNumberFormat="1" applyFont="1" applyFill="1" applyBorder="1" applyAlignment="1">
      <alignment horizontal="center" vertical="center"/>
    </xf>
    <xf numFmtId="3" fontId="54" fillId="0" borderId="3" xfId="19" applyNumberFormat="1" applyFont="1" applyFill="1" applyBorder="1" applyAlignment="1">
      <alignment horizontal="center" vertical="center"/>
    </xf>
    <xf numFmtId="0" fontId="54" fillId="0" borderId="4" xfId="19" applyFont="1" applyFill="1" applyBorder="1" applyAlignment="1">
      <alignment horizontal="center"/>
    </xf>
    <xf numFmtId="0" fontId="54" fillId="0" borderId="4" xfId="19" applyFont="1" applyFill="1" applyBorder="1"/>
    <xf numFmtId="0" fontId="54" fillId="0" borderId="2" xfId="19" applyFont="1" applyFill="1" applyBorder="1" applyAlignment="1">
      <alignment horizontal="center"/>
    </xf>
    <xf numFmtId="0" fontId="59" fillId="0" borderId="5" xfId="19" applyFont="1" applyFill="1" applyBorder="1" applyAlignment="1">
      <alignment vertical="center"/>
    </xf>
    <xf numFmtId="0" fontId="59" fillId="0" borderId="1" xfId="19" applyFont="1" applyFill="1" applyBorder="1" applyAlignment="1">
      <alignment horizontal="center"/>
    </xf>
    <xf numFmtId="167" fontId="110" fillId="0" borderId="0" xfId="0" applyNumberFormat="1" applyFont="1" applyFill="1"/>
    <xf numFmtId="167" fontId="109" fillId="0" borderId="0" xfId="0" applyNumberFormat="1" applyFont="1" applyFill="1"/>
    <xf numFmtId="0" fontId="62" fillId="2" borderId="0" xfId="0" applyFont="1" applyFill="1" applyBorder="1"/>
    <xf numFmtId="3" fontId="5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 wrapText="1"/>
    </xf>
    <xf numFmtId="0" fontId="37" fillId="2" borderId="37" xfId="0" applyFont="1" applyFill="1" applyBorder="1"/>
    <xf numFmtId="167" fontId="37" fillId="2" borderId="38" xfId="0" applyNumberFormat="1" applyFont="1" applyFill="1" applyBorder="1"/>
    <xf numFmtId="167" fontId="37" fillId="2" borderId="39" xfId="0" applyNumberFormat="1" applyFont="1" applyFill="1" applyBorder="1"/>
    <xf numFmtId="0" fontId="41" fillId="0" borderId="5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 vertical="center"/>
    </xf>
    <xf numFmtId="0" fontId="41" fillId="0" borderId="54" xfId="0" applyFont="1" applyFill="1" applyBorder="1" applyAlignment="1">
      <alignment vertical="center"/>
    </xf>
    <xf numFmtId="0" fontId="41" fillId="0" borderId="54" xfId="0" applyFont="1" applyFill="1" applyBorder="1" applyAlignment="1">
      <alignment horizontal="left" vertical="center" wrapText="1"/>
    </xf>
    <xf numFmtId="0" fontId="41" fillId="0" borderId="54" xfId="0" applyFont="1" applyFill="1" applyBorder="1" applyAlignment="1">
      <alignment vertical="center" wrapText="1"/>
    </xf>
    <xf numFmtId="0" fontId="42" fillId="0" borderId="30" xfId="0" applyNumberFormat="1" applyFont="1" applyFill="1" applyBorder="1" applyAlignment="1">
      <alignment horizontal="center" vertical="center"/>
    </xf>
    <xf numFmtId="0" fontId="42" fillId="0" borderId="54" xfId="0" applyNumberFormat="1" applyFont="1" applyFill="1" applyBorder="1" applyAlignment="1">
      <alignment horizontal="center" vertical="center"/>
    </xf>
    <xf numFmtId="0" fontId="42" fillId="0" borderId="5" xfId="0" applyNumberFormat="1" applyFont="1" applyFill="1" applyBorder="1" applyAlignment="1">
      <alignment horizontal="center" vertical="center" wrapText="1"/>
    </xf>
    <xf numFmtId="167" fontId="37" fillId="0" borderId="0" xfId="0" applyNumberFormat="1" applyFont="1" applyFill="1" applyAlignment="1">
      <alignment horizontal="center" vertical="center"/>
    </xf>
    <xf numFmtId="0" fontId="60" fillId="0" borderId="0" xfId="0" applyFont="1" applyFill="1" applyBorder="1" applyAlignment="1">
      <alignment vertical="top" wrapText="1"/>
    </xf>
    <xf numFmtId="0" fontId="42" fillId="0" borderId="4" xfId="0" applyNumberFormat="1" applyFont="1" applyFill="1" applyBorder="1" applyAlignment="1">
      <alignment horizontal="center" vertical="center" wrapText="1"/>
    </xf>
    <xf numFmtId="0" fontId="42" fillId="0" borderId="30" xfId="0" applyNumberFormat="1" applyFont="1" applyFill="1" applyBorder="1" applyAlignment="1">
      <alignment horizontal="center" vertical="center" wrapText="1"/>
    </xf>
    <xf numFmtId="166" fontId="42" fillId="0" borderId="66" xfId="0" applyNumberFormat="1" applyFont="1" applyFill="1" applyBorder="1" applyAlignment="1">
      <alignment horizontal="center" vertical="center"/>
    </xf>
    <xf numFmtId="0" fontId="52" fillId="0" borderId="40" xfId="0" applyNumberFormat="1" applyFont="1" applyFill="1" applyBorder="1" applyAlignment="1">
      <alignment horizontal="center" vertical="center"/>
    </xf>
    <xf numFmtId="0" fontId="42" fillId="0" borderId="47" xfId="0" applyNumberFormat="1" applyFont="1" applyFill="1" applyBorder="1" applyAlignment="1">
      <alignment horizontal="center" vertical="center"/>
    </xf>
    <xf numFmtId="0" fontId="57" fillId="0" borderId="42" xfId="0" applyNumberFormat="1" applyFont="1" applyFill="1" applyBorder="1" applyAlignment="1">
      <alignment horizontal="center" vertical="center"/>
    </xf>
    <xf numFmtId="0" fontId="57" fillId="0" borderId="48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49" fontId="59" fillId="3" borderId="1" xfId="19" applyNumberFormat="1" applyFont="1" applyFill="1" applyBorder="1" applyAlignment="1">
      <alignment horizontal="center"/>
    </xf>
    <xf numFmtId="0" fontId="112" fillId="0" borderId="4" xfId="19" applyFont="1" applyFill="1" applyBorder="1"/>
    <xf numFmtId="0" fontId="112" fillId="0" borderId="3" xfId="19" applyFont="1" applyFill="1" applyBorder="1" applyAlignment="1">
      <alignment horizontal="center"/>
    </xf>
    <xf numFmtId="0" fontId="113" fillId="0" borderId="4" xfId="19" applyFont="1" applyFill="1" applyBorder="1" applyAlignment="1">
      <alignment horizontal="left"/>
    </xf>
    <xf numFmtId="0" fontId="113" fillId="0" borderId="3" xfId="19" applyFont="1" applyFill="1" applyBorder="1" applyAlignment="1">
      <alignment horizontal="center"/>
    </xf>
    <xf numFmtId="3" fontId="112" fillId="0" borderId="3" xfId="19" applyNumberFormat="1" applyFont="1" applyFill="1" applyBorder="1" applyAlignment="1">
      <alignment horizontal="center"/>
    </xf>
    <xf numFmtId="0" fontId="113" fillId="0" borderId="3" xfId="19" applyNumberFormat="1" applyFont="1" applyFill="1" applyBorder="1" applyAlignment="1">
      <alignment horizontal="center"/>
    </xf>
    <xf numFmtId="49" fontId="62" fillId="0" borderId="0" xfId="19" applyNumberFormat="1" applyFont="1" applyFill="1" applyBorder="1"/>
    <xf numFmtId="3" fontId="113" fillId="0" borderId="3" xfId="19" applyNumberFormat="1" applyFont="1" applyFill="1" applyBorder="1" applyAlignment="1">
      <alignment horizontal="center" vertical="center"/>
    </xf>
    <xf numFmtId="0" fontId="114" fillId="0" borderId="4" xfId="19" applyFont="1" applyFill="1" applyBorder="1"/>
    <xf numFmtId="0" fontId="114" fillId="0" borderId="3" xfId="19" applyFont="1" applyFill="1" applyBorder="1" applyAlignment="1">
      <alignment horizontal="center"/>
    </xf>
    <xf numFmtId="0" fontId="115" fillId="0" borderId="4" xfId="19" applyFont="1" applyFill="1" applyBorder="1" applyAlignment="1">
      <alignment horizontal="left"/>
    </xf>
    <xf numFmtId="0" fontId="115" fillId="0" borderId="3" xfId="19" applyFont="1" applyFill="1" applyBorder="1" applyAlignment="1">
      <alignment horizontal="center"/>
    </xf>
    <xf numFmtId="49" fontId="115" fillId="0" borderId="3" xfId="19" applyNumberFormat="1" applyFont="1" applyFill="1" applyBorder="1" applyAlignment="1">
      <alignment horizontal="center" vertical="center"/>
    </xf>
    <xf numFmtId="0" fontId="115" fillId="0" borderId="4" xfId="19" applyFont="1" applyFill="1" applyBorder="1" applyAlignment="1">
      <alignment horizontal="center"/>
    </xf>
    <xf numFmtId="0" fontId="114" fillId="5" borderId="4" xfId="19" applyFont="1" applyFill="1" applyBorder="1" applyAlignment="1">
      <alignment horizontal="left"/>
    </xf>
    <xf numFmtId="0" fontId="115" fillId="5" borderId="4" xfId="19" applyFont="1" applyFill="1" applyBorder="1" applyAlignment="1">
      <alignment horizontal="center"/>
    </xf>
    <xf numFmtId="3" fontId="114" fillId="5" borderId="3" xfId="19" applyNumberFormat="1" applyFont="1" applyFill="1" applyBorder="1" applyAlignment="1">
      <alignment horizontal="center"/>
    </xf>
    <xf numFmtId="0" fontId="114" fillId="5" borderId="4" xfId="19" applyFont="1" applyFill="1" applyBorder="1" applyAlignment="1">
      <alignment horizontal="center"/>
    </xf>
    <xf numFmtId="0" fontId="59" fillId="5" borderId="3" xfId="19" applyFont="1" applyFill="1" applyBorder="1" applyAlignment="1">
      <alignment horizontal="center"/>
    </xf>
    <xf numFmtId="0" fontId="106" fillId="0" borderId="4" xfId="19" applyFont="1" applyFill="1" applyBorder="1" applyAlignment="1">
      <alignment horizontal="left"/>
    </xf>
    <xf numFmtId="0" fontId="106" fillId="0" borderId="3" xfId="19" applyFont="1" applyFill="1" applyBorder="1" applyAlignment="1">
      <alignment horizontal="center"/>
    </xf>
    <xf numFmtId="0" fontId="59" fillId="5" borderId="4" xfId="19" applyFont="1" applyFill="1" applyBorder="1"/>
    <xf numFmtId="3" fontId="106" fillId="0" borderId="3" xfId="19" applyNumberFormat="1" applyFont="1" applyFill="1" applyBorder="1" applyAlignment="1">
      <alignment horizontal="center" vertical="center"/>
    </xf>
    <xf numFmtId="0" fontId="116" fillId="0" borderId="4" xfId="19" applyFont="1" applyFill="1" applyBorder="1" applyAlignment="1">
      <alignment horizontal="left"/>
    </xf>
    <xf numFmtId="0" fontId="116" fillId="0" borderId="3" xfId="19" applyFont="1" applyFill="1" applyBorder="1" applyAlignment="1">
      <alignment horizontal="center"/>
    </xf>
    <xf numFmtId="0" fontId="116" fillId="0" borderId="3" xfId="19" applyNumberFormat="1" applyFont="1" applyFill="1" applyBorder="1" applyAlignment="1">
      <alignment horizontal="center" vertical="center"/>
    </xf>
    <xf numFmtId="49" fontId="106" fillId="0" borderId="3" xfId="19" applyNumberFormat="1" applyFont="1" applyFill="1" applyBorder="1" applyAlignment="1">
      <alignment horizontal="center" vertical="center"/>
    </xf>
    <xf numFmtId="0" fontId="117" fillId="0" borderId="0" xfId="292"/>
    <xf numFmtId="0" fontId="113" fillId="0" borderId="4" xfId="19" applyFont="1" applyFill="1" applyBorder="1"/>
    <xf numFmtId="0" fontId="113" fillId="0" borderId="2" xfId="19" applyFont="1" applyFill="1" applyBorder="1" applyAlignment="1">
      <alignment horizontal="center"/>
    </xf>
    <xf numFmtId="0" fontId="114" fillId="0" borderId="5" xfId="19" applyFont="1" applyFill="1" applyBorder="1"/>
    <xf numFmtId="0" fontId="115" fillId="0" borderId="1" xfId="19" applyFont="1" applyFill="1" applyBorder="1" applyAlignment="1">
      <alignment horizontal="center" vertical="center"/>
    </xf>
    <xf numFmtId="0" fontId="54" fillId="3" borderId="1" xfId="19" applyFont="1" applyFill="1" applyBorder="1" applyAlignment="1">
      <alignment horizontal="center"/>
    </xf>
    <xf numFmtId="0" fontId="114" fillId="0" borderId="3" xfId="19" applyFont="1" applyFill="1" applyBorder="1" applyAlignment="1">
      <alignment horizontal="center" vertical="center"/>
    </xf>
    <xf numFmtId="0" fontId="115" fillId="0" borderId="4" xfId="19" applyFont="1" applyFill="1" applyBorder="1"/>
    <xf numFmtId="0" fontId="115" fillId="0" borderId="3" xfId="19" applyFont="1" applyFill="1" applyBorder="1" applyAlignment="1">
      <alignment horizontal="center" vertical="center"/>
    </xf>
    <xf numFmtId="49" fontId="115" fillId="0" borderId="3" xfId="19" applyNumberFormat="1" applyFont="1" applyFill="1" applyBorder="1" applyAlignment="1">
      <alignment horizontal="center"/>
    </xf>
    <xf numFmtId="0" fontId="115" fillId="0" borderId="4" xfId="19" applyFont="1" applyFill="1" applyBorder="1" applyAlignment="1">
      <alignment vertical="center" wrapText="1"/>
    </xf>
    <xf numFmtId="0" fontId="115" fillId="0" borderId="2" xfId="19" applyFont="1" applyFill="1" applyBorder="1" applyAlignment="1">
      <alignment horizontal="center"/>
    </xf>
    <xf numFmtId="0" fontId="54" fillId="0" borderId="5" xfId="19" applyFont="1" applyFill="1" applyBorder="1" applyAlignment="1">
      <alignment horizontal="center"/>
    </xf>
    <xf numFmtId="3" fontId="54" fillId="3" borderId="1" xfId="19" applyNumberFormat="1" applyFont="1" applyFill="1" applyBorder="1" applyAlignment="1">
      <alignment horizontal="center"/>
    </xf>
    <xf numFmtId="0" fontId="112" fillId="0" borderId="4" xfId="19" applyFont="1" applyFill="1" applyBorder="1" applyAlignment="1">
      <alignment horizontal="center"/>
    </xf>
    <xf numFmtId="0" fontId="59" fillId="0" borderId="4" xfId="19" applyFont="1" applyFill="1" applyBorder="1" applyAlignment="1">
      <alignment horizontal="center" vertical="center"/>
    </xf>
    <xf numFmtId="0" fontId="113" fillId="0" borderId="4" xfId="19" applyFont="1" applyFill="1" applyBorder="1" applyAlignment="1">
      <alignment horizontal="center" vertical="center"/>
    </xf>
    <xf numFmtId="0" fontId="54" fillId="0" borderId="4" xfId="19" applyFont="1" applyFill="1" applyBorder="1" applyAlignment="1">
      <alignment horizontal="center" vertical="center"/>
    </xf>
    <xf numFmtId="0" fontId="116" fillId="0" borderId="4" xfId="19" applyFont="1" applyFill="1" applyBorder="1" applyAlignment="1">
      <alignment wrapText="1"/>
    </xf>
    <xf numFmtId="0" fontId="116" fillId="0" borderId="4" xfId="19" applyFont="1" applyFill="1" applyBorder="1" applyAlignment="1">
      <alignment horizontal="center" vertical="center"/>
    </xf>
    <xf numFmtId="0" fontId="116" fillId="0" borderId="3" xfId="19" applyFont="1" applyFill="1" applyBorder="1" applyAlignment="1">
      <alignment horizontal="center" vertical="center"/>
    </xf>
    <xf numFmtId="0" fontId="114" fillId="0" borderId="4" xfId="19" applyFont="1" applyFill="1" applyBorder="1" applyAlignment="1">
      <alignment horizontal="center" vertical="center"/>
    </xf>
    <xf numFmtId="0" fontId="115" fillId="0" borderId="4" xfId="19" applyFont="1" applyFill="1" applyBorder="1" applyAlignment="1">
      <alignment horizontal="center" vertical="center"/>
    </xf>
    <xf numFmtId="0" fontId="112" fillId="0" borderId="4" xfId="19" applyFont="1" applyFill="1" applyBorder="1" applyAlignment="1">
      <alignment horizontal="center" vertical="center"/>
    </xf>
    <xf numFmtId="0" fontId="112" fillId="0" borderId="3" xfId="19" applyFont="1" applyFill="1" applyBorder="1" applyAlignment="1">
      <alignment horizontal="left"/>
    </xf>
    <xf numFmtId="0" fontId="113" fillId="0" borderId="3" xfId="19" applyFont="1" applyFill="1" applyBorder="1" applyAlignment="1">
      <alignment horizontal="left"/>
    </xf>
    <xf numFmtId="3" fontId="113" fillId="0" borderId="3" xfId="19" applyNumberFormat="1" applyFont="1" applyFill="1" applyBorder="1" applyAlignment="1">
      <alignment horizontal="center"/>
    </xf>
    <xf numFmtId="0" fontId="116" fillId="0" borderId="3" xfId="19" applyFont="1" applyFill="1" applyBorder="1" applyAlignment="1">
      <alignment horizontal="left" wrapText="1"/>
    </xf>
    <xf numFmtId="0" fontId="113" fillId="0" borderId="3" xfId="19" applyFont="1" applyFill="1" applyBorder="1" applyAlignment="1">
      <alignment horizontal="left" wrapText="1"/>
    </xf>
    <xf numFmtId="49" fontId="113" fillId="0" borderId="3" xfId="19" applyNumberFormat="1" applyFont="1" applyFill="1" applyBorder="1" applyAlignment="1">
      <alignment horizontal="center"/>
    </xf>
    <xf numFmtId="0" fontId="113" fillId="0" borderId="4" xfId="19" applyFont="1" applyFill="1" applyBorder="1" applyAlignment="1">
      <alignment horizontal="center"/>
    </xf>
    <xf numFmtId="0" fontId="112" fillId="0" borderId="1" xfId="19" applyFont="1" applyFill="1" applyBorder="1" applyAlignment="1">
      <alignment horizontal="left"/>
    </xf>
    <xf numFmtId="0" fontId="113" fillId="0" borderId="1" xfId="19" applyFont="1" applyFill="1" applyBorder="1" applyAlignment="1">
      <alignment horizontal="center"/>
    </xf>
    <xf numFmtId="0" fontId="59" fillId="3" borderId="1" xfId="19" applyFont="1" applyFill="1" applyBorder="1" applyAlignment="1">
      <alignment horizontal="center"/>
    </xf>
    <xf numFmtId="0" fontId="59" fillId="3" borderId="37" xfId="19" applyFont="1" applyFill="1" applyBorder="1" applyAlignment="1">
      <alignment horizontal="center"/>
    </xf>
    <xf numFmtId="0" fontId="112" fillId="0" borderId="38" xfId="19" applyFont="1" applyFill="1" applyBorder="1" applyAlignment="1">
      <alignment horizontal="center"/>
    </xf>
    <xf numFmtId="0" fontId="113" fillId="0" borderId="38" xfId="19" applyFont="1" applyFill="1" applyBorder="1" applyAlignment="1">
      <alignment horizontal="center"/>
    </xf>
    <xf numFmtId="0" fontId="113" fillId="0" borderId="3" xfId="19" applyFont="1" applyFill="1" applyBorder="1"/>
    <xf numFmtId="0" fontId="113" fillId="0" borderId="3" xfId="19" applyFont="1" applyFill="1" applyBorder="1" applyAlignment="1">
      <alignment vertical="center" wrapText="1"/>
    </xf>
    <xf numFmtId="3" fontId="113" fillId="5" borderId="3" xfId="19" applyNumberFormat="1" applyFont="1" applyFill="1" applyBorder="1" applyAlignment="1">
      <alignment horizontal="center" vertical="center"/>
    </xf>
    <xf numFmtId="3" fontId="113" fillId="5" borderId="38" xfId="19" applyNumberFormat="1" applyFont="1" applyFill="1" applyBorder="1" applyAlignment="1">
      <alignment horizontal="center" vertical="center"/>
    </xf>
    <xf numFmtId="0" fontId="112" fillId="0" borderId="4" xfId="19" applyFont="1" applyFill="1" applyBorder="1" applyAlignment="1">
      <alignment horizontal="left"/>
    </xf>
    <xf numFmtId="0" fontId="113" fillId="0" borderId="2" xfId="19" applyFont="1" applyFill="1" applyBorder="1" applyAlignment="1">
      <alignment horizontal="center" vertical="center"/>
    </xf>
    <xf numFmtId="0" fontId="113" fillId="0" borderId="38" xfId="19" applyFont="1" applyFill="1" applyBorder="1" applyAlignment="1">
      <alignment horizontal="center" vertical="center"/>
    </xf>
    <xf numFmtId="0" fontId="112" fillId="0" borderId="5" xfId="19" applyFont="1" applyFill="1" applyBorder="1" applyAlignment="1">
      <alignment horizontal="left"/>
    </xf>
    <xf numFmtId="0" fontId="113" fillId="0" borderId="1" xfId="19" applyFont="1" applyFill="1" applyBorder="1" applyAlignment="1">
      <alignment horizontal="center" vertical="center"/>
    </xf>
    <xf numFmtId="3" fontId="59" fillId="3" borderId="1" xfId="19" applyNumberFormat="1" applyFont="1" applyFill="1" applyBorder="1" applyAlignment="1">
      <alignment horizontal="center" vertical="center"/>
    </xf>
    <xf numFmtId="0" fontId="112" fillId="0" borderId="3" xfId="19" applyFont="1" applyFill="1" applyBorder="1" applyAlignment="1">
      <alignment horizontal="left" wrapText="1"/>
    </xf>
    <xf numFmtId="3" fontId="113" fillId="0" borderId="2" xfId="19" applyNumberFormat="1" applyFont="1" applyFill="1" applyBorder="1" applyAlignment="1">
      <alignment horizontal="center"/>
    </xf>
    <xf numFmtId="0" fontId="112" fillId="0" borderId="1" xfId="19" applyFont="1" applyFill="1" applyBorder="1" applyAlignment="1">
      <alignment horizontal="center"/>
    </xf>
    <xf numFmtId="3" fontId="59" fillId="3" borderId="1" xfId="19" applyNumberFormat="1" applyFont="1" applyFill="1" applyBorder="1" applyAlignment="1">
      <alignment horizontal="center"/>
    </xf>
    <xf numFmtId="0" fontId="113" fillId="0" borderId="3" xfId="19" applyFont="1" applyFill="1" applyBorder="1" applyAlignment="1">
      <alignment horizontal="left" vertical="distributed"/>
    </xf>
    <xf numFmtId="0" fontId="112" fillId="0" borderId="3" xfId="19" applyFont="1" applyFill="1" applyBorder="1" applyAlignment="1">
      <alignment horizontal="left" vertical="center"/>
    </xf>
    <xf numFmtId="0" fontId="112" fillId="0" borderId="2" xfId="19" applyFont="1" applyFill="1" applyBorder="1" applyAlignment="1">
      <alignment horizontal="left" vertical="center"/>
    </xf>
    <xf numFmtId="0" fontId="112" fillId="0" borderId="2" xfId="19" applyFont="1" applyFill="1" applyBorder="1" applyAlignment="1">
      <alignment horizontal="center"/>
    </xf>
    <xf numFmtId="0" fontId="59" fillId="0" borderId="38" xfId="19" applyFont="1" applyFill="1" applyBorder="1" applyAlignment="1">
      <alignment horizontal="center"/>
    </xf>
    <xf numFmtId="3" fontId="54" fillId="0" borderId="38" xfId="19" applyNumberFormat="1" applyFont="1" applyFill="1" applyBorder="1" applyAlignment="1">
      <alignment horizontal="center"/>
    </xf>
    <xf numFmtId="0" fontId="54" fillId="0" borderId="38" xfId="19" applyFont="1" applyFill="1" applyBorder="1" applyAlignment="1">
      <alignment horizontal="center"/>
    </xf>
    <xf numFmtId="0" fontId="106" fillId="0" borderId="2" xfId="19" applyFont="1" applyFill="1" applyBorder="1" applyAlignment="1">
      <alignment horizontal="center"/>
    </xf>
    <xf numFmtId="49" fontId="106" fillId="0" borderId="3" xfId="19" applyNumberFormat="1" applyFont="1" applyFill="1" applyBorder="1" applyAlignment="1">
      <alignment horizontal="center"/>
    </xf>
    <xf numFmtId="0" fontId="107" fillId="0" borderId="3" xfId="19" applyFont="1" applyFill="1" applyBorder="1" applyAlignment="1">
      <alignment horizontal="center"/>
    </xf>
    <xf numFmtId="0" fontId="59" fillId="0" borderId="37" xfId="19" applyFont="1" applyFill="1" applyBorder="1" applyAlignment="1">
      <alignment horizontal="center"/>
    </xf>
    <xf numFmtId="3" fontId="106" fillId="0" borderId="3" xfId="19" applyNumberFormat="1" applyFont="1" applyFill="1" applyBorder="1" applyAlignment="1">
      <alignment horizontal="center"/>
    </xf>
    <xf numFmtId="0" fontId="54" fillId="0" borderId="30" xfId="19" applyFont="1" applyFill="1" applyBorder="1"/>
    <xf numFmtId="0" fontId="54" fillId="0" borderId="30" xfId="19" applyFont="1" applyFill="1" applyBorder="1" applyAlignment="1">
      <alignment horizontal="center" vertical="center"/>
    </xf>
    <xf numFmtId="0" fontId="54" fillId="0" borderId="39" xfId="19" applyFont="1" applyFill="1" applyBorder="1" applyAlignment="1">
      <alignment horizontal="center"/>
    </xf>
    <xf numFmtId="0" fontId="0" fillId="2" borderId="0" xfId="0" applyFill="1" applyBorder="1"/>
    <xf numFmtId="0" fontId="108" fillId="2" borderId="0" xfId="0" applyFont="1" applyFill="1" applyBorder="1"/>
    <xf numFmtId="0" fontId="38" fillId="0" borderId="6" xfId="0" applyFont="1" applyFill="1" applyBorder="1" applyAlignment="1">
      <alignment horizontal="center"/>
    </xf>
    <xf numFmtId="166" fontId="42" fillId="0" borderId="31" xfId="0" applyNumberFormat="1" applyFont="1" applyFill="1" applyBorder="1" applyAlignment="1">
      <alignment horizontal="center" vertical="center"/>
    </xf>
    <xf numFmtId="0" fontId="54" fillId="0" borderId="0" xfId="19" applyFont="1" applyFill="1" applyBorder="1" applyAlignment="1">
      <alignment horizontal="center"/>
    </xf>
    <xf numFmtId="166" fontId="52" fillId="0" borderId="14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vertical="center" wrapText="1"/>
    </xf>
    <xf numFmtId="167" fontId="60" fillId="0" borderId="0" xfId="0" applyNumberFormat="1" applyFont="1" applyFill="1" applyBorder="1" applyAlignment="1">
      <alignment vertical="center"/>
    </xf>
    <xf numFmtId="2" fontId="60" fillId="0" borderId="0" xfId="0" applyNumberFormat="1" applyFont="1" applyFill="1" applyBorder="1" applyAlignment="1">
      <alignment vertical="center"/>
    </xf>
    <xf numFmtId="4" fontId="60" fillId="0" borderId="0" xfId="0" applyNumberFormat="1" applyFont="1" applyFill="1" applyBorder="1" applyAlignment="1">
      <alignment vertical="center"/>
    </xf>
    <xf numFmtId="1" fontId="60" fillId="0" borderId="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/>
    <xf numFmtId="0" fontId="60" fillId="0" borderId="0" xfId="0" applyFont="1" applyFill="1" applyAlignment="1">
      <alignment horizontal="center"/>
    </xf>
    <xf numFmtId="0" fontId="59" fillId="0" borderId="0" xfId="0" applyFont="1" applyFill="1" applyBorder="1" applyAlignment="1">
      <alignment vertical="top" wrapText="1"/>
    </xf>
    <xf numFmtId="3" fontId="4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2" fontId="41" fillId="0" borderId="49" xfId="0" applyNumberFormat="1" applyFont="1" applyFill="1" applyBorder="1" applyAlignment="1">
      <alignment horizontal="center" vertical="top"/>
    </xf>
    <xf numFmtId="49" fontId="41" fillId="0" borderId="49" xfId="0" applyNumberFormat="1" applyFont="1" applyFill="1" applyBorder="1" applyAlignment="1">
      <alignment horizontal="center" vertical="center" wrapText="1"/>
    </xf>
    <xf numFmtId="0" fontId="51" fillId="0" borderId="47" xfId="0" applyNumberFormat="1" applyFont="1" applyFill="1" applyBorder="1" applyAlignment="1">
      <alignment horizontal="center" vertical="center"/>
    </xf>
    <xf numFmtId="3" fontId="52" fillId="0" borderId="22" xfId="0" applyNumberFormat="1" applyFont="1" applyFill="1" applyBorder="1" applyAlignment="1">
      <alignment horizontal="center" vertical="center"/>
    </xf>
    <xf numFmtId="166" fontId="52" fillId="0" borderId="22" xfId="0" applyNumberFormat="1" applyFont="1" applyFill="1" applyBorder="1" applyAlignment="1">
      <alignment horizontal="center" vertical="center"/>
    </xf>
    <xf numFmtId="0" fontId="51" fillId="0" borderId="42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0" fontId="85" fillId="0" borderId="44" xfId="0" applyNumberFormat="1" applyFont="1" applyFill="1" applyBorder="1" applyAlignment="1">
      <alignment horizontal="center" vertical="center"/>
    </xf>
    <xf numFmtId="3" fontId="52" fillId="0" borderId="66" xfId="0" applyNumberFormat="1" applyFont="1" applyFill="1" applyBorder="1" applyAlignment="1">
      <alignment horizontal="center" vertical="center"/>
    </xf>
    <xf numFmtId="3" fontId="52" fillId="0" borderId="2" xfId="0" applyNumberFormat="1" applyFont="1" applyFill="1" applyBorder="1" applyAlignment="1">
      <alignment horizontal="center" vertical="center"/>
    </xf>
    <xf numFmtId="166" fontId="52" fillId="0" borderId="2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1" fontId="37" fillId="0" borderId="0" xfId="0" applyNumberFormat="1" applyFont="1" applyFill="1" applyBorder="1"/>
    <xf numFmtId="2" fontId="37" fillId="0" borderId="0" xfId="0" applyNumberFormat="1" applyFont="1" applyFill="1" applyAlignment="1">
      <alignment horizontal="left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44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66" fontId="42" fillId="0" borderId="9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left" vertical="top" wrapText="1"/>
    </xf>
    <xf numFmtId="0" fontId="72" fillId="0" borderId="58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/>
    </xf>
    <xf numFmtId="0" fontId="113" fillId="5" borderId="3" xfId="19" applyFont="1" applyFill="1" applyBorder="1" applyAlignment="1">
      <alignment horizontal="center"/>
    </xf>
    <xf numFmtId="0" fontId="113" fillId="5" borderId="38" xfId="19" applyFont="1" applyFill="1" applyBorder="1" applyAlignment="1">
      <alignment horizontal="center"/>
    </xf>
    <xf numFmtId="0" fontId="112" fillId="5" borderId="3" xfId="19" applyFont="1" applyFill="1" applyBorder="1" applyAlignment="1">
      <alignment horizontal="center"/>
    </xf>
    <xf numFmtId="0" fontId="112" fillId="5" borderId="38" xfId="19" applyFont="1" applyFill="1" applyBorder="1" applyAlignment="1">
      <alignment horizontal="center"/>
    </xf>
    <xf numFmtId="3" fontId="59" fillId="0" borderId="3" xfId="19" applyNumberFormat="1" applyFont="1" applyFill="1" applyBorder="1" applyAlignment="1">
      <alignment horizontal="center"/>
    </xf>
    <xf numFmtId="167" fontId="83" fillId="0" borderId="0" xfId="0" applyNumberFormat="1" applyFont="1" applyFill="1"/>
    <xf numFmtId="0" fontId="43" fillId="0" borderId="0" xfId="0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3" fontId="42" fillId="0" borderId="31" xfId="0" applyNumberFormat="1" applyFont="1" applyFill="1" applyBorder="1" applyAlignment="1">
      <alignment horizontal="center" vertical="center"/>
    </xf>
    <xf numFmtId="2" fontId="41" fillId="0" borderId="31" xfId="0" applyNumberFormat="1" applyFont="1" applyFill="1" applyBorder="1" applyAlignment="1">
      <alignment horizontal="center" vertical="center" wrapText="1"/>
    </xf>
    <xf numFmtId="3" fontId="52" fillId="0" borderId="56" xfId="0" applyNumberFormat="1" applyFont="1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horizontal="center" vertical="center"/>
    </xf>
    <xf numFmtId="3" fontId="57" fillId="0" borderId="28" xfId="0" applyNumberFormat="1" applyFont="1" applyFill="1" applyBorder="1" applyAlignment="1">
      <alignment horizontal="center" vertical="center"/>
    </xf>
    <xf numFmtId="3" fontId="42" fillId="0" borderId="65" xfId="0" applyNumberFormat="1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/>
    </xf>
    <xf numFmtId="3" fontId="42" fillId="0" borderId="66" xfId="0" applyNumberFormat="1" applyFont="1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 wrapText="1"/>
    </xf>
    <xf numFmtId="3" fontId="53" fillId="0" borderId="3" xfId="0" applyNumberFormat="1" applyFont="1" applyFill="1" applyBorder="1" applyAlignment="1">
      <alignment horizontal="center" vertical="center" wrapText="1"/>
    </xf>
    <xf numFmtId="167" fontId="42" fillId="0" borderId="31" xfId="0" applyNumberFormat="1" applyFont="1" applyFill="1" applyBorder="1" applyAlignment="1">
      <alignment horizontal="center" vertical="center" wrapText="1"/>
    </xf>
    <xf numFmtId="3" fontId="42" fillId="0" borderId="3" xfId="0" applyNumberFormat="1" applyFont="1" applyFill="1" applyBorder="1" applyAlignment="1">
      <alignment horizontal="center" vertical="center" wrapText="1"/>
    </xf>
    <xf numFmtId="166" fontId="42" fillId="0" borderId="3" xfId="0" applyNumberFormat="1" applyFont="1" applyFill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center" vertical="center"/>
    </xf>
    <xf numFmtId="166" fontId="42" fillId="0" borderId="31" xfId="0" applyNumberFormat="1" applyFont="1" applyFill="1" applyBorder="1" applyAlignment="1">
      <alignment horizontal="center" vertical="center" wrapText="1"/>
    </xf>
    <xf numFmtId="166" fontId="37" fillId="0" borderId="3" xfId="0" applyNumberFormat="1" applyFont="1" applyFill="1" applyBorder="1" applyAlignment="1">
      <alignment horizontal="center" vertical="center" wrapText="1"/>
    </xf>
    <xf numFmtId="4" fontId="42" fillId="0" borderId="3" xfId="0" applyNumberFormat="1" applyFont="1" applyFill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center" vertical="center" wrapText="1"/>
    </xf>
    <xf numFmtId="167" fontId="42" fillId="0" borderId="31" xfId="0" applyNumberFormat="1" applyFont="1" applyFill="1" applyBorder="1" applyAlignment="1">
      <alignment horizontal="center" vertical="center"/>
    </xf>
    <xf numFmtId="3" fontId="42" fillId="0" borderId="31" xfId="0" applyNumberFormat="1" applyFont="1" applyFill="1" applyBorder="1" applyAlignment="1">
      <alignment horizontal="center" vertical="center" wrapText="1"/>
    </xf>
    <xf numFmtId="167" fontId="42" fillId="0" borderId="54" xfId="0" applyNumberFormat="1" applyFont="1" applyFill="1" applyBorder="1" applyAlignment="1">
      <alignment horizontal="center" vertical="center"/>
    </xf>
    <xf numFmtId="3" fontId="42" fillId="0" borderId="54" xfId="0" applyNumberFormat="1" applyFont="1" applyFill="1" applyBorder="1" applyAlignment="1">
      <alignment horizontal="center" vertical="center" wrapText="1"/>
    </xf>
    <xf numFmtId="3" fontId="42" fillId="0" borderId="3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1" fillId="0" borderId="11" xfId="0" applyFont="1" applyFill="1" applyBorder="1"/>
    <xf numFmtId="3" fontId="42" fillId="0" borderId="59" xfId="0" applyNumberFormat="1" applyFont="1" applyFill="1" applyBorder="1" applyAlignment="1">
      <alignment horizontal="center" vertical="center"/>
    </xf>
    <xf numFmtId="167" fontId="42" fillId="0" borderId="57" xfId="0" applyNumberFormat="1" applyFont="1" applyFill="1" applyBorder="1" applyAlignment="1">
      <alignment horizontal="center"/>
    </xf>
    <xf numFmtId="0" fontId="41" fillId="0" borderId="56" xfId="0" applyFont="1" applyFill="1" applyBorder="1"/>
    <xf numFmtId="0" fontId="42" fillId="0" borderId="11" xfId="0" applyFont="1" applyFill="1" applyBorder="1"/>
    <xf numFmtId="0" fontId="42" fillId="0" borderId="57" xfId="0" applyFont="1" applyFill="1" applyBorder="1"/>
    <xf numFmtId="0" fontId="37" fillId="0" borderId="17" xfId="0" applyFont="1" applyFill="1" applyBorder="1"/>
    <xf numFmtId="0" fontId="42" fillId="0" borderId="17" xfId="0" applyFont="1" applyFill="1" applyBorder="1"/>
    <xf numFmtId="0" fontId="42" fillId="0" borderId="43" xfId="0" applyFont="1" applyFill="1" applyBorder="1"/>
    <xf numFmtId="0" fontId="42" fillId="0" borderId="28" xfId="0" applyFont="1" applyFill="1" applyBorder="1"/>
    <xf numFmtId="0" fontId="42" fillId="0" borderId="35" xfId="0" applyFont="1" applyFill="1" applyBorder="1"/>
    <xf numFmtId="0" fontId="37" fillId="0" borderId="56" xfId="0" applyFont="1" applyFill="1" applyBorder="1"/>
    <xf numFmtId="0" fontId="38" fillId="0" borderId="17" xfId="0" applyFont="1" applyFill="1" applyBorder="1"/>
    <xf numFmtId="0" fontId="38" fillId="0" borderId="24" xfId="0" applyFont="1" applyFill="1" applyBorder="1"/>
    <xf numFmtId="0" fontId="37" fillId="0" borderId="58" xfId="0" applyFont="1" applyFill="1" applyBorder="1"/>
    <xf numFmtId="0" fontId="37" fillId="0" borderId="38" xfId="0" applyFont="1" applyFill="1" applyBorder="1"/>
    <xf numFmtId="166" fontId="42" fillId="0" borderId="58" xfId="0" applyNumberFormat="1" applyFont="1" applyFill="1" applyBorder="1" applyAlignment="1">
      <alignment horizontal="center" vertical="center"/>
    </xf>
    <xf numFmtId="166" fontId="42" fillId="0" borderId="64" xfId="0" applyNumberFormat="1" applyFont="1" applyFill="1" applyBorder="1" applyAlignment="1">
      <alignment horizontal="center" vertical="center"/>
    </xf>
    <xf numFmtId="166" fontId="87" fillId="0" borderId="11" xfId="0" applyNumberFormat="1" applyFont="1" applyFill="1" applyBorder="1" applyAlignment="1">
      <alignment horizontal="center" vertical="center"/>
    </xf>
    <xf numFmtId="166" fontId="87" fillId="0" borderId="12" xfId="0" applyNumberFormat="1" applyFont="1" applyFill="1" applyBorder="1" applyAlignment="1">
      <alignment horizontal="center" vertical="center"/>
    </xf>
    <xf numFmtId="166" fontId="87" fillId="0" borderId="59" xfId="0" applyNumberFormat="1" applyFont="1" applyFill="1" applyBorder="1" applyAlignment="1">
      <alignment horizontal="center" vertical="center"/>
    </xf>
    <xf numFmtId="166" fontId="87" fillId="0" borderId="40" xfId="0" applyNumberFormat="1" applyFont="1" applyFill="1" applyBorder="1" applyAlignment="1">
      <alignment horizontal="center" vertical="center"/>
    </xf>
    <xf numFmtId="167" fontId="38" fillId="0" borderId="58" xfId="0" applyNumberFormat="1" applyFont="1" applyFill="1" applyBorder="1" applyAlignment="1">
      <alignment horizontal="center"/>
    </xf>
    <xf numFmtId="167" fontId="38" fillId="0" borderId="18" xfId="0" applyNumberFormat="1" applyFont="1" applyFill="1" applyBorder="1" applyAlignment="1">
      <alignment horizontal="center"/>
    </xf>
    <xf numFmtId="167" fontId="38" fillId="0" borderId="76" xfId="0" applyNumberFormat="1" applyFont="1" applyFill="1" applyBorder="1" applyAlignment="1">
      <alignment horizontal="center"/>
    </xf>
    <xf numFmtId="167" fontId="38" fillId="0" borderId="29" xfId="0" applyNumberFormat="1" applyFont="1" applyFill="1" applyBorder="1" applyAlignment="1">
      <alignment horizontal="center"/>
    </xf>
    <xf numFmtId="166" fontId="42" fillId="0" borderId="3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/>
    </xf>
    <xf numFmtId="4" fontId="54" fillId="0" borderId="58" xfId="0" applyNumberFormat="1" applyFont="1" applyFill="1" applyBorder="1" applyAlignment="1">
      <alignment horizontal="center"/>
    </xf>
    <xf numFmtId="4" fontId="54" fillId="0" borderId="20" xfId="0" applyNumberFormat="1" applyFont="1" applyFill="1" applyBorder="1" applyAlignment="1">
      <alignment horizontal="center"/>
    </xf>
    <xf numFmtId="167" fontId="54" fillId="0" borderId="43" xfId="0" applyNumberFormat="1" applyFont="1" applyFill="1" applyBorder="1" applyAlignment="1">
      <alignment horizontal="center"/>
    </xf>
    <xf numFmtId="167" fontId="54" fillId="0" borderId="64" xfId="0" applyNumberFormat="1" applyFont="1" applyFill="1" applyBorder="1" applyAlignment="1">
      <alignment horizontal="center"/>
    </xf>
    <xf numFmtId="167" fontId="54" fillId="0" borderId="73" xfId="0" applyNumberFormat="1" applyFont="1" applyFill="1" applyBorder="1" applyAlignment="1">
      <alignment horizontal="center"/>
    </xf>
    <xf numFmtId="166" fontId="54" fillId="0" borderId="59" xfId="0" applyNumberFormat="1" applyFont="1" applyFill="1" applyBorder="1" applyAlignment="1">
      <alignment horizontal="center" vertical="center"/>
    </xf>
    <xf numFmtId="166" fontId="54" fillId="0" borderId="52" xfId="0" applyNumberFormat="1" applyFont="1" applyFill="1" applyBorder="1" applyAlignment="1">
      <alignment horizontal="center" vertical="center"/>
    </xf>
    <xf numFmtId="166" fontId="54" fillId="0" borderId="58" xfId="0" applyNumberFormat="1" applyFont="1" applyFill="1" applyBorder="1" applyAlignment="1">
      <alignment horizontal="center" vertical="center"/>
    </xf>
    <xf numFmtId="166" fontId="54" fillId="0" borderId="20" xfId="0" applyNumberFormat="1" applyFont="1" applyFill="1" applyBorder="1" applyAlignment="1">
      <alignment horizontal="center" vertical="center"/>
    </xf>
    <xf numFmtId="166" fontId="54" fillId="0" borderId="64" xfId="0" applyNumberFormat="1" applyFont="1" applyFill="1" applyBorder="1" applyAlignment="1">
      <alignment horizontal="center"/>
    </xf>
    <xf numFmtId="166" fontId="54" fillId="0" borderId="73" xfId="0" applyNumberFormat="1" applyFont="1" applyFill="1" applyBorder="1" applyAlignment="1">
      <alignment horizontal="center"/>
    </xf>
    <xf numFmtId="166" fontId="54" fillId="0" borderId="43" xfId="0" applyNumberFormat="1" applyFont="1" applyFill="1" applyBorder="1" applyAlignment="1">
      <alignment horizontal="center"/>
    </xf>
    <xf numFmtId="4" fontId="54" fillId="0" borderId="11" xfId="0" applyNumberFormat="1" applyFont="1" applyFill="1" applyBorder="1" applyAlignment="1">
      <alignment horizontal="center"/>
    </xf>
    <xf numFmtId="4" fontId="54" fillId="0" borderId="59" xfId="0" applyNumberFormat="1" applyFont="1" applyFill="1" applyBorder="1" applyAlignment="1">
      <alignment horizontal="center"/>
    </xf>
    <xf numFmtId="4" fontId="54" fillId="0" borderId="52" xfId="0" applyNumberFormat="1" applyFont="1" applyFill="1" applyBorder="1" applyAlignment="1">
      <alignment horizontal="center"/>
    </xf>
    <xf numFmtId="167" fontId="54" fillId="0" borderId="73" xfId="0" applyNumberFormat="1" applyFont="1" applyFill="1" applyBorder="1" applyAlignment="1">
      <alignment horizontal="center" vertical="center"/>
    </xf>
    <xf numFmtId="166" fontId="54" fillId="0" borderId="64" xfId="0" applyNumberFormat="1" applyFont="1" applyFill="1" applyBorder="1" applyAlignment="1">
      <alignment horizontal="center" vertical="center"/>
    </xf>
    <xf numFmtId="166" fontId="54" fillId="0" borderId="73" xfId="0" applyNumberFormat="1" applyFont="1" applyFill="1" applyBorder="1" applyAlignment="1">
      <alignment horizontal="center" vertical="center"/>
    </xf>
    <xf numFmtId="166" fontId="54" fillId="0" borderId="43" xfId="0" applyNumberFormat="1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 wrapText="1"/>
    </xf>
    <xf numFmtId="3" fontId="53" fillId="0" borderId="14" xfId="0" applyNumberFormat="1" applyFont="1" applyFill="1" applyBorder="1" applyAlignment="1">
      <alignment horizontal="center" vertical="center" wrapText="1"/>
    </xf>
    <xf numFmtId="3" fontId="57" fillId="0" borderId="23" xfId="0" applyNumberFormat="1" applyFont="1" applyFill="1" applyBorder="1" applyAlignment="1">
      <alignment horizontal="center" vertical="center"/>
    </xf>
    <xf numFmtId="3" fontId="42" fillId="0" borderId="22" xfId="0" applyNumberFormat="1" applyFont="1" applyFill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 vertical="center"/>
    </xf>
    <xf numFmtId="166" fontId="52" fillId="0" borderId="12" xfId="0" applyNumberFormat="1" applyFont="1" applyFill="1" applyBorder="1" applyAlignment="1">
      <alignment horizontal="center" vertical="center"/>
    </xf>
    <xf numFmtId="166" fontId="42" fillId="0" borderId="22" xfId="0" applyNumberFormat="1" applyFont="1" applyFill="1" applyBorder="1" applyAlignment="1">
      <alignment horizontal="center" vertical="center"/>
    </xf>
    <xf numFmtId="3" fontId="57" fillId="0" borderId="22" xfId="0" applyNumberFormat="1" applyFont="1" applyFill="1" applyBorder="1" applyAlignment="1">
      <alignment horizontal="center" vertical="center"/>
    </xf>
    <xf numFmtId="166" fontId="57" fillId="0" borderId="22" xfId="0" applyNumberFormat="1" applyFont="1" applyFill="1" applyBorder="1" applyAlignment="1">
      <alignment horizontal="center" vertical="center"/>
    </xf>
    <xf numFmtId="166" fontId="54" fillId="0" borderId="11" xfId="0" applyNumberFormat="1" applyFont="1" applyFill="1" applyBorder="1" applyAlignment="1">
      <alignment horizontal="center" vertical="center"/>
    </xf>
    <xf numFmtId="166" fontId="54" fillId="0" borderId="17" xfId="0" applyNumberFormat="1" applyFont="1" applyFill="1" applyBorder="1" applyAlignment="1">
      <alignment horizontal="center" vertical="center"/>
    </xf>
    <xf numFmtId="166" fontId="53" fillId="0" borderId="22" xfId="0" applyNumberFormat="1" applyFont="1" applyFill="1" applyBorder="1" applyAlignment="1">
      <alignment horizontal="center" vertical="center"/>
    </xf>
    <xf numFmtId="0" fontId="116" fillId="0" borderId="4" xfId="19" applyFont="1" applyFill="1" applyBorder="1" applyAlignment="1">
      <alignment horizontal="left" wrapText="1"/>
    </xf>
    <xf numFmtId="3" fontId="113" fillId="0" borderId="3" xfId="300" applyNumberFormat="1" applyFont="1" applyFill="1" applyBorder="1" applyAlignment="1">
      <alignment horizontal="center"/>
    </xf>
    <xf numFmtId="3" fontId="113" fillId="0" borderId="0" xfId="300" applyNumberFormat="1" applyFont="1" applyFill="1" applyAlignment="1">
      <alignment horizontal="center"/>
    </xf>
    <xf numFmtId="3" fontId="113" fillId="5" borderId="3" xfId="300" applyNumberFormat="1" applyFont="1" applyFill="1" applyBorder="1" applyAlignment="1">
      <alignment horizontal="center"/>
    </xf>
    <xf numFmtId="3" fontId="113" fillId="5" borderId="0" xfId="300" applyNumberFormat="1" applyFont="1" applyFill="1" applyAlignment="1">
      <alignment horizontal="center"/>
    </xf>
    <xf numFmtId="0" fontId="112" fillId="0" borderId="0" xfId="19" applyFont="1" applyFill="1" applyBorder="1" applyAlignment="1">
      <alignment horizontal="left" vertical="center"/>
    </xf>
    <xf numFmtId="0" fontId="112" fillId="0" borderId="0" xfId="19" applyFont="1" applyFill="1" applyBorder="1" applyAlignment="1">
      <alignment horizontal="center"/>
    </xf>
    <xf numFmtId="0" fontId="106" fillId="0" borderId="0" xfId="19" applyFont="1" applyFill="1" applyBorder="1" applyAlignment="1">
      <alignment horizontal="center"/>
    </xf>
    <xf numFmtId="3" fontId="53" fillId="0" borderId="28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/>
    </xf>
    <xf numFmtId="166" fontId="42" fillId="0" borderId="14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 wrapText="1"/>
    </xf>
    <xf numFmtId="3" fontId="42" fillId="0" borderId="66" xfId="0" applyNumberFormat="1" applyFont="1" applyFill="1" applyBorder="1" applyAlignment="1">
      <alignment horizontal="center" vertical="center" wrapText="1"/>
    </xf>
    <xf numFmtId="3" fontId="57" fillId="0" borderId="28" xfId="0" applyNumberFormat="1" applyFont="1" applyFill="1" applyBorder="1" applyAlignment="1">
      <alignment vertical="center"/>
    </xf>
    <xf numFmtId="3" fontId="88" fillId="0" borderId="14" xfId="0" applyNumberFormat="1" applyFont="1" applyFill="1" applyBorder="1" applyAlignment="1">
      <alignment horizontal="center" vertical="center"/>
    </xf>
    <xf numFmtId="2" fontId="52" fillId="0" borderId="31" xfId="0" applyNumberFormat="1" applyFont="1" applyFill="1" applyBorder="1" applyAlignment="1">
      <alignment horizontal="center" vertical="center" wrapText="1"/>
    </xf>
    <xf numFmtId="3" fontId="53" fillId="0" borderId="56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Fill="1" applyBorder="1" applyAlignment="1">
      <alignment horizontal="center" vertical="center" wrapText="1"/>
    </xf>
    <xf numFmtId="3" fontId="53" fillId="0" borderId="22" xfId="0" applyNumberFormat="1" applyFont="1" applyFill="1" applyBorder="1" applyAlignment="1">
      <alignment horizontal="center" vertical="center"/>
    </xf>
    <xf numFmtId="3" fontId="53" fillId="0" borderId="66" xfId="0" applyNumberFormat="1" applyFont="1" applyFill="1" applyBorder="1" applyAlignment="1">
      <alignment horizontal="center" vertical="center"/>
    </xf>
    <xf numFmtId="2" fontId="41" fillId="0" borderId="31" xfId="0" applyNumberFormat="1" applyFont="1" applyFill="1" applyBorder="1" applyAlignment="1">
      <alignment horizontal="center" vertical="center"/>
    </xf>
    <xf numFmtId="49" fontId="54" fillId="0" borderId="31" xfId="0" applyNumberFormat="1" applyFont="1" applyFill="1" applyBorder="1" applyAlignment="1">
      <alignment horizontal="center" vertical="center" wrapText="1"/>
    </xf>
    <xf numFmtId="166" fontId="54" fillId="0" borderId="26" xfId="0" applyNumberFormat="1" applyFont="1" applyFill="1" applyBorder="1" applyAlignment="1">
      <alignment horizontal="center" vertical="center" wrapText="1"/>
    </xf>
    <xf numFmtId="167" fontId="54" fillId="0" borderId="63" xfId="0" applyNumberFormat="1" applyFont="1" applyFill="1" applyBorder="1" applyAlignment="1">
      <alignment horizontal="center" vertical="center" wrapText="1"/>
    </xf>
    <xf numFmtId="167" fontId="54" fillId="0" borderId="27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167" fontId="54" fillId="0" borderId="31" xfId="0" applyNumberFormat="1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 wrapText="1"/>
    </xf>
    <xf numFmtId="166" fontId="132" fillId="0" borderId="12" xfId="0" applyNumberFormat="1" applyFont="1" applyFill="1" applyBorder="1" applyAlignment="1">
      <alignment horizontal="center" vertical="center" wrapText="1"/>
    </xf>
    <xf numFmtId="166" fontId="132" fillId="0" borderId="13" xfId="0" applyNumberFormat="1" applyFont="1" applyFill="1" applyBorder="1" applyAlignment="1">
      <alignment horizontal="center" vertical="center" wrapText="1"/>
    </xf>
    <xf numFmtId="166" fontId="132" fillId="0" borderId="40" xfId="0" applyNumberFormat="1" applyFont="1" applyFill="1" applyBorder="1" applyAlignment="1">
      <alignment horizontal="center" vertical="center" wrapText="1"/>
    </xf>
    <xf numFmtId="166" fontId="132" fillId="0" borderId="14" xfId="0" applyNumberFormat="1" applyFont="1" applyFill="1" applyBorder="1" applyAlignment="1">
      <alignment horizontal="center" vertical="center" wrapText="1"/>
    </xf>
    <xf numFmtId="166" fontId="132" fillId="0" borderId="16" xfId="0" applyNumberFormat="1" applyFont="1" applyFill="1" applyBorder="1" applyAlignment="1">
      <alignment horizontal="center" vertical="center" wrapText="1"/>
    </xf>
    <xf numFmtId="166" fontId="132" fillId="0" borderId="42" xfId="0" applyNumberFormat="1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166" fontId="132" fillId="0" borderId="23" xfId="0" applyNumberFormat="1" applyFont="1" applyFill="1" applyBorder="1" applyAlignment="1">
      <alignment horizontal="center" vertical="center" wrapText="1"/>
    </xf>
    <xf numFmtId="166" fontId="132" fillId="0" borderId="48" xfId="0" applyNumberFormat="1" applyFont="1" applyFill="1" applyBorder="1" applyAlignment="1">
      <alignment horizontal="center" vertical="center" wrapText="1"/>
    </xf>
    <xf numFmtId="166" fontId="132" fillId="0" borderId="15" xfId="0" applyNumberFormat="1" applyFont="1" applyFill="1" applyBorder="1" applyAlignment="1">
      <alignment horizontal="center" vertical="center" wrapText="1"/>
    </xf>
    <xf numFmtId="166" fontId="132" fillId="0" borderId="22" xfId="0" applyNumberFormat="1" applyFont="1" applyFill="1" applyBorder="1" applyAlignment="1">
      <alignment horizontal="center" vertical="center" wrapText="1"/>
    </xf>
    <xf numFmtId="166" fontId="132" fillId="0" borderId="21" xfId="0" applyNumberFormat="1" applyFont="1" applyFill="1" applyBorder="1" applyAlignment="1">
      <alignment horizontal="center" vertical="center" wrapText="1"/>
    </xf>
    <xf numFmtId="166" fontId="132" fillId="0" borderId="47" xfId="0" applyNumberFormat="1" applyFont="1" applyFill="1" applyBorder="1" applyAlignment="1">
      <alignment horizontal="center" vertical="center" wrapText="1"/>
    </xf>
    <xf numFmtId="166" fontId="132" fillId="0" borderId="66" xfId="0" applyNumberFormat="1" applyFont="1" applyFill="1" applyBorder="1" applyAlignment="1">
      <alignment horizontal="center" vertical="center" wrapText="1"/>
    </xf>
    <xf numFmtId="166" fontId="75" fillId="0" borderId="26" xfId="0" applyNumberFormat="1" applyFont="1" applyFill="1" applyBorder="1" applyAlignment="1">
      <alignment horizontal="center" vertical="center" wrapText="1"/>
    </xf>
    <xf numFmtId="166" fontId="75" fillId="0" borderId="31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9" fillId="0" borderId="1" xfId="19" applyFont="1" applyFill="1" applyBorder="1" applyAlignment="1">
      <alignment horizontal="left" vertical="center" wrapText="1"/>
    </xf>
    <xf numFmtId="0" fontId="59" fillId="0" borderId="1" xfId="19" applyFont="1" applyFill="1" applyBorder="1" applyAlignment="1">
      <alignment horizontal="center" vertical="center"/>
    </xf>
    <xf numFmtId="3" fontId="59" fillId="0" borderId="1" xfId="19" applyNumberFormat="1" applyFont="1" applyFill="1" applyBorder="1" applyAlignment="1">
      <alignment horizontal="center" vertical="center"/>
    </xf>
    <xf numFmtId="3" fontId="59" fillId="0" borderId="37" xfId="19" applyNumberFormat="1" applyFont="1" applyFill="1" applyBorder="1" applyAlignment="1">
      <alignment horizontal="center" vertical="center"/>
    </xf>
    <xf numFmtId="0" fontId="107" fillId="0" borderId="3" xfId="19" applyNumberFormat="1" applyFont="1" applyFill="1" applyBorder="1" applyAlignment="1">
      <alignment horizontal="left" vertical="center" indent="2"/>
    </xf>
    <xf numFmtId="0" fontId="107" fillId="0" borderId="3" xfId="19" applyFont="1" applyFill="1" applyBorder="1" applyAlignment="1">
      <alignment horizontal="center" vertical="center"/>
    </xf>
    <xf numFmtId="3" fontId="107" fillId="0" borderId="4" xfId="19" applyNumberFormat="1" applyFont="1" applyFill="1" applyBorder="1" applyAlignment="1">
      <alignment horizontal="center" vertical="center"/>
    </xf>
    <xf numFmtId="3" fontId="59" fillId="0" borderId="3" xfId="19" applyNumberFormat="1" applyFont="1" applyFill="1" applyBorder="1" applyAlignment="1">
      <alignment horizontal="center" vertical="center"/>
    </xf>
    <xf numFmtId="0" fontId="114" fillId="0" borderId="3" xfId="19" applyNumberFormat="1" applyFont="1" applyFill="1" applyBorder="1" applyAlignment="1">
      <alignment horizontal="left" vertical="center" indent="2"/>
    </xf>
    <xf numFmtId="3" fontId="114" fillId="0" borderId="4" xfId="19" applyNumberFormat="1" applyFont="1" applyFill="1" applyBorder="1" applyAlignment="1">
      <alignment horizontal="center" vertical="center"/>
    </xf>
    <xf numFmtId="0" fontId="112" fillId="0" borderId="3" xfId="19" applyNumberFormat="1" applyFont="1" applyFill="1" applyBorder="1" applyAlignment="1">
      <alignment horizontal="left" vertical="center" indent="2"/>
    </xf>
    <xf numFmtId="0" fontId="112" fillId="0" borderId="3" xfId="19" applyFont="1" applyFill="1" applyBorder="1" applyAlignment="1">
      <alignment horizontal="center" vertical="center"/>
    </xf>
    <xf numFmtId="3" fontId="112" fillId="0" borderId="4" xfId="19" applyNumberFormat="1" applyFont="1" applyFill="1" applyBorder="1" applyAlignment="1">
      <alignment horizontal="center" vertical="center"/>
    </xf>
    <xf numFmtId="0" fontId="133" fillId="0" borderId="2" xfId="19" applyNumberFormat="1" applyFont="1" applyFill="1" applyBorder="1" applyAlignment="1">
      <alignment horizontal="left" vertical="center" wrapText="1" indent="2"/>
    </xf>
    <xf numFmtId="0" fontId="133" fillId="0" borderId="2" xfId="19" applyFont="1" applyFill="1" applyBorder="1" applyAlignment="1">
      <alignment horizontal="center" vertical="center"/>
    </xf>
    <xf numFmtId="3" fontId="133" fillId="0" borderId="30" xfId="19" applyNumberFormat="1" applyFont="1" applyFill="1" applyBorder="1" applyAlignment="1">
      <alignment horizontal="center" vertical="center"/>
    </xf>
    <xf numFmtId="3" fontId="59" fillId="0" borderId="2" xfId="19" applyNumberFormat="1" applyFont="1" applyFill="1" applyBorder="1" applyAlignment="1">
      <alignment horizontal="center" vertical="center"/>
    </xf>
    <xf numFmtId="0" fontId="106" fillId="0" borderId="38" xfId="19" applyFont="1" applyFill="1" applyBorder="1"/>
    <xf numFmtId="3" fontId="134" fillId="5" borderId="3" xfId="292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59" fillId="0" borderId="31" xfId="19" applyFont="1" applyFill="1" applyBorder="1" applyAlignment="1">
      <alignment horizontal="center" vertical="center" wrapText="1"/>
    </xf>
    <xf numFmtId="0" fontId="74" fillId="0" borderId="0" xfId="0" applyFont="1" applyFill="1" applyAlignment="1"/>
    <xf numFmtId="0" fontId="49" fillId="0" borderId="0" xfId="0" applyFont="1" applyFill="1" applyAlignment="1"/>
    <xf numFmtId="0" fontId="71" fillId="0" borderId="0" xfId="0" applyFont="1" applyFill="1"/>
    <xf numFmtId="0" fontId="41" fillId="0" borderId="0" xfId="0" applyFont="1" applyFill="1" applyBorder="1"/>
    <xf numFmtId="167" fontId="37" fillId="0" borderId="0" xfId="0" applyNumberFormat="1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166" fontId="38" fillId="0" borderId="7" xfId="0" applyNumberFormat="1" applyFont="1" applyFill="1" applyBorder="1" applyAlignment="1">
      <alignment horizontal="center" vertical="center"/>
    </xf>
    <xf numFmtId="0" fontId="38" fillId="0" borderId="8" xfId="0" applyFont="1" applyFill="1" applyBorder="1"/>
    <xf numFmtId="166" fontId="38" fillId="0" borderId="0" xfId="0" applyNumberFormat="1" applyFont="1" applyFill="1" applyBorder="1"/>
    <xf numFmtId="0" fontId="77" fillId="0" borderId="0" xfId="10" applyFont="1" applyFill="1"/>
    <xf numFmtId="0" fontId="77" fillId="0" borderId="0" xfId="7" applyFont="1" applyFill="1"/>
    <xf numFmtId="167" fontId="77" fillId="0" borderId="0" xfId="10" applyNumberFormat="1" applyFont="1" applyFill="1" applyBorder="1"/>
    <xf numFmtId="0" fontId="60" fillId="0" borderId="0" xfId="0" applyFont="1" applyFill="1" applyAlignment="1">
      <alignment horizontal="left"/>
    </xf>
    <xf numFmtId="0" fontId="77" fillId="0" borderId="0" xfId="11" applyFont="1" applyFill="1"/>
    <xf numFmtId="0" fontId="77" fillId="0" borderId="0" xfId="12" applyFont="1" applyFill="1"/>
    <xf numFmtId="0" fontId="77" fillId="0" borderId="0" xfId="13" applyFont="1" applyFill="1"/>
    <xf numFmtId="0" fontId="60" fillId="0" borderId="0" xfId="0" applyFont="1" applyFill="1" applyBorder="1" applyAlignment="1">
      <alignment horizontal="left" wrapText="1"/>
    </xf>
    <xf numFmtId="0" fontId="80" fillId="0" borderId="0" xfId="3" applyFont="1" applyFill="1" applyBorder="1" applyAlignment="1">
      <alignment horizontal="right" wrapText="1"/>
    </xf>
    <xf numFmtId="0" fontId="78" fillId="0" borderId="0" xfId="2" applyFont="1" applyFill="1" applyBorder="1" applyAlignment="1">
      <alignment horizontal="right" wrapText="1"/>
    </xf>
    <xf numFmtId="0" fontId="76" fillId="0" borderId="0" xfId="14" applyFill="1"/>
    <xf numFmtId="0" fontId="76" fillId="0" borderId="0" xfId="15" applyFill="1"/>
    <xf numFmtId="167" fontId="82" fillId="0" borderId="0" xfId="17" applyNumberFormat="1" applyFont="1" applyFill="1" applyBorder="1" applyAlignment="1">
      <alignment horizontal="center" wrapText="1"/>
    </xf>
    <xf numFmtId="0" fontId="80" fillId="0" borderId="0" xfId="4" applyFont="1" applyFill="1" applyBorder="1" applyAlignment="1">
      <alignment horizontal="right" wrapText="1"/>
    </xf>
    <xf numFmtId="0" fontId="77" fillId="0" borderId="0" xfId="16" applyFont="1" applyFill="1"/>
    <xf numFmtId="0" fontId="77" fillId="0" borderId="0" xfId="8" applyFont="1" applyFill="1"/>
    <xf numFmtId="0" fontId="60" fillId="0" borderId="0" xfId="17" applyFont="1" applyFill="1" applyBorder="1" applyAlignment="1">
      <alignment horizontal="left" wrapText="1"/>
    </xf>
    <xf numFmtId="0" fontId="77" fillId="0" borderId="0" xfId="9" applyFont="1" applyFill="1"/>
    <xf numFmtId="167" fontId="60" fillId="0" borderId="0" xfId="0" applyNumberFormat="1" applyFont="1" applyFill="1" applyBorder="1" applyAlignment="1">
      <alignment horizontal="center" vertical="center" wrapText="1"/>
    </xf>
    <xf numFmtId="0" fontId="81" fillId="0" borderId="0" xfId="5" applyFont="1" applyFill="1" applyBorder="1" applyAlignment="1">
      <alignment horizontal="right" wrapText="1"/>
    </xf>
    <xf numFmtId="0" fontId="79" fillId="0" borderId="0" xfId="8" applyFont="1" applyFill="1"/>
    <xf numFmtId="0" fontId="39" fillId="0" borderId="0" xfId="0" applyFont="1" applyFill="1" applyBorder="1"/>
    <xf numFmtId="0" fontId="79" fillId="0" borderId="0" xfId="10" applyFont="1" applyFill="1"/>
    <xf numFmtId="0" fontId="79" fillId="0" borderId="0" xfId="9" applyFont="1" applyFill="1"/>
    <xf numFmtId="0" fontId="39" fillId="0" borderId="0" xfId="0" applyFont="1" applyFill="1"/>
    <xf numFmtId="0" fontId="40" fillId="0" borderId="0" xfId="0" applyFont="1" applyFill="1" applyBorder="1" applyAlignment="1">
      <alignment vertical="center"/>
    </xf>
    <xf numFmtId="2" fontId="58" fillId="0" borderId="0" xfId="0" applyNumberFormat="1" applyFont="1" applyFill="1" applyBorder="1" applyAlignment="1">
      <alignment vertical="center"/>
    </xf>
    <xf numFmtId="3" fontId="42" fillId="0" borderId="5" xfId="0" applyNumberFormat="1" applyFont="1" applyFill="1" applyBorder="1" applyAlignment="1">
      <alignment horizontal="center" vertical="center"/>
    </xf>
    <xf numFmtId="3" fontId="42" fillId="0" borderId="30" xfId="0" applyNumberFormat="1" applyFont="1" applyFill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 vertical="center"/>
    </xf>
    <xf numFmtId="166" fontId="42" fillId="0" borderId="17" xfId="0" applyNumberFormat="1" applyFont="1" applyFill="1" applyBorder="1" applyAlignment="1">
      <alignment horizontal="center" vertical="center"/>
    </xf>
    <xf numFmtId="166" fontId="42" fillId="0" borderId="18" xfId="0" applyNumberFormat="1" applyFont="1" applyFill="1" applyBorder="1" applyAlignment="1">
      <alignment horizontal="center" vertical="center"/>
    </xf>
    <xf numFmtId="166" fontId="42" fillId="0" borderId="43" xfId="0" applyNumberFormat="1" applyFont="1" applyFill="1" applyBorder="1" applyAlignment="1">
      <alignment horizontal="center" vertical="center"/>
    </xf>
    <xf numFmtId="166" fontId="42" fillId="0" borderId="67" xfId="0" applyNumberFormat="1" applyFont="1" applyFill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center" vertical="center"/>
    </xf>
    <xf numFmtId="0" fontId="42" fillId="2" borderId="2" xfId="0" applyNumberFormat="1" applyFont="1" applyFill="1" applyBorder="1" applyAlignment="1">
      <alignment horizontal="center" vertical="center"/>
    </xf>
    <xf numFmtId="1" fontId="135" fillId="0" borderId="0" xfId="0" applyNumberFormat="1" applyFont="1" applyFill="1"/>
    <xf numFmtId="49" fontId="38" fillId="2" borderId="39" xfId="0" applyNumberFormat="1" applyFont="1" applyFill="1" applyBorder="1" applyAlignment="1">
      <alignment horizontal="center" vertical="center"/>
    </xf>
    <xf numFmtId="3" fontId="53" fillId="2" borderId="2" xfId="0" applyNumberFormat="1" applyFont="1" applyFill="1" applyBorder="1" applyAlignment="1">
      <alignment horizontal="center" vertical="center" wrapText="1"/>
    </xf>
    <xf numFmtId="166" fontId="53" fillId="2" borderId="2" xfId="0" applyNumberFormat="1" applyFont="1" applyFill="1" applyBorder="1" applyAlignment="1">
      <alignment horizontal="center" vertical="center" wrapText="1"/>
    </xf>
    <xf numFmtId="49" fontId="38" fillId="2" borderId="47" xfId="0" applyNumberFormat="1" applyFont="1" applyFill="1" applyBorder="1" applyAlignment="1">
      <alignment horizontal="center" vertical="center"/>
    </xf>
    <xf numFmtId="0" fontId="41" fillId="2" borderId="22" xfId="0" applyFont="1" applyFill="1" applyBorder="1" applyAlignment="1">
      <alignment vertical="center"/>
    </xf>
    <xf numFmtId="0" fontId="42" fillId="2" borderId="22" xfId="0" applyNumberFormat="1" applyFont="1" applyFill="1" applyBorder="1" applyAlignment="1">
      <alignment horizontal="center" vertical="center"/>
    </xf>
    <xf numFmtId="3" fontId="56" fillId="2" borderId="22" xfId="0" applyNumberFormat="1" applyFont="1" applyFill="1" applyBorder="1" applyAlignment="1">
      <alignment horizontal="center" vertical="center" wrapText="1"/>
    </xf>
    <xf numFmtId="3" fontId="53" fillId="2" borderId="22" xfId="0" applyNumberFormat="1" applyFont="1" applyFill="1" applyBorder="1" applyAlignment="1">
      <alignment horizontal="center" vertical="center" wrapText="1"/>
    </xf>
    <xf numFmtId="166" fontId="53" fillId="2" borderId="22" xfId="0" applyNumberFormat="1" applyFont="1" applyFill="1" applyBorder="1" applyAlignment="1">
      <alignment horizontal="center" vertical="center" wrapText="1"/>
    </xf>
    <xf numFmtId="3" fontId="53" fillId="0" borderId="14" xfId="0" applyNumberFormat="1" applyFont="1" applyFill="1" applyBorder="1" applyAlignment="1">
      <alignment horizontal="center" vertical="center"/>
    </xf>
    <xf numFmtId="0" fontId="37" fillId="2" borderId="0" xfId="0" applyFont="1" applyFill="1"/>
    <xf numFmtId="0" fontId="75" fillId="0" borderId="56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42" fillId="0" borderId="30" xfId="0" applyFont="1" applyFill="1" applyBorder="1" applyAlignment="1">
      <alignment horizontal="left"/>
    </xf>
    <xf numFmtId="166" fontId="42" fillId="0" borderId="5" xfId="0" applyNumberFormat="1" applyFont="1" applyFill="1" applyBorder="1" applyAlignment="1">
      <alignment horizontal="center" vertical="center"/>
    </xf>
    <xf numFmtId="3" fontId="42" fillId="0" borderId="30" xfId="0" applyNumberFormat="1" applyFont="1" applyFill="1" applyBorder="1" applyAlignment="1">
      <alignment horizontal="center" vertical="center"/>
    </xf>
    <xf numFmtId="3" fontId="42" fillId="0" borderId="39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2" fontId="122" fillId="0" borderId="2" xfId="0" applyNumberFormat="1" applyFont="1" applyFill="1" applyBorder="1" applyAlignment="1">
      <alignment horizontal="center" vertical="center"/>
    </xf>
    <xf numFmtId="2" fontId="123" fillId="0" borderId="54" xfId="0" applyNumberFormat="1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left" vertical="center"/>
    </xf>
    <xf numFmtId="0" fontId="42" fillId="0" borderId="1" xfId="0" applyNumberFormat="1" applyFont="1" applyFill="1" applyBorder="1" applyAlignment="1">
      <alignment horizontal="center" vertical="center"/>
    </xf>
    <xf numFmtId="3" fontId="42" fillId="0" borderId="37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vertical="center"/>
    </xf>
    <xf numFmtId="0" fontId="42" fillId="0" borderId="3" xfId="0" applyNumberFormat="1" applyFont="1" applyFill="1" applyBorder="1" applyAlignment="1">
      <alignment horizontal="center" vertical="center"/>
    </xf>
    <xf numFmtId="3" fontId="42" fillId="0" borderId="4" xfId="0" applyNumberFormat="1" applyFont="1" applyFill="1" applyBorder="1" applyAlignment="1">
      <alignment horizontal="center" vertical="center"/>
    </xf>
    <xf numFmtId="2" fontId="42" fillId="0" borderId="38" xfId="0" applyNumberFormat="1" applyFont="1" applyFill="1" applyBorder="1" applyAlignment="1">
      <alignment horizontal="center"/>
    </xf>
    <xf numFmtId="3" fontId="42" fillId="0" borderId="38" xfId="0" applyNumberFormat="1" applyFont="1" applyFill="1" applyBorder="1" applyAlignment="1">
      <alignment horizontal="center" vertical="center"/>
    </xf>
    <xf numFmtId="0" fontId="42" fillId="0" borderId="2" xfId="0" applyFont="1" applyFill="1" applyBorder="1"/>
    <xf numFmtId="0" fontId="42" fillId="0" borderId="39" xfId="0" applyNumberFormat="1" applyFont="1" applyFill="1" applyBorder="1" applyAlignment="1">
      <alignment horizontal="center" vertical="center"/>
    </xf>
    <xf numFmtId="0" fontId="41" fillId="0" borderId="1" xfId="0" applyFont="1" applyFill="1" applyBorder="1"/>
    <xf numFmtId="0" fontId="42" fillId="0" borderId="2" xfId="0" applyFont="1" applyFill="1" applyBorder="1" applyAlignment="1">
      <alignment horizontal="left"/>
    </xf>
    <xf numFmtId="3" fontId="42" fillId="0" borderId="37" xfId="0" applyNumberFormat="1" applyFont="1" applyFill="1" applyBorder="1" applyAlignment="1">
      <alignment horizontal="center"/>
    </xf>
    <xf numFmtId="0" fontId="42" fillId="0" borderId="3" xfId="0" applyFont="1" applyFill="1" applyBorder="1" applyAlignment="1">
      <alignment horizontal="left"/>
    </xf>
    <xf numFmtId="0" fontId="41" fillId="0" borderId="5" xfId="0" applyFont="1" applyFill="1" applyBorder="1"/>
    <xf numFmtId="0" fontId="42" fillId="0" borderId="2" xfId="0" applyNumberFormat="1" applyFont="1" applyFill="1" applyBorder="1" applyAlignment="1">
      <alignment horizontal="center" vertical="center"/>
    </xf>
    <xf numFmtId="3" fontId="52" fillId="0" borderId="31" xfId="0" applyNumberFormat="1" applyFont="1" applyFill="1" applyBorder="1" applyAlignment="1">
      <alignment horizontal="center" vertical="center"/>
    </xf>
    <xf numFmtId="3" fontId="52" fillId="0" borderId="54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left"/>
    </xf>
    <xf numFmtId="3" fontId="42" fillId="0" borderId="54" xfId="0" applyNumberFormat="1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left"/>
    </xf>
    <xf numFmtId="0" fontId="42" fillId="0" borderId="31" xfId="0" applyNumberFormat="1" applyFont="1" applyFill="1" applyBorder="1" applyAlignment="1">
      <alignment horizontal="center" vertical="center"/>
    </xf>
    <xf numFmtId="0" fontId="41" fillId="0" borderId="2" xfId="0" applyFont="1" applyFill="1" applyBorder="1"/>
    <xf numFmtId="0" fontId="41" fillId="0" borderId="31" xfId="0" applyFont="1" applyFill="1" applyBorder="1"/>
    <xf numFmtId="0" fontId="50" fillId="0" borderId="0" xfId="0" applyFont="1" applyFill="1" applyBorder="1"/>
    <xf numFmtId="166" fontId="42" fillId="2" borderId="1" xfId="0" applyNumberFormat="1" applyFont="1" applyFill="1" applyBorder="1" applyAlignment="1">
      <alignment horizontal="center" vertical="center"/>
    </xf>
    <xf numFmtId="166" fontId="42" fillId="2" borderId="37" xfId="0" applyNumberFormat="1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vertical="center"/>
    </xf>
    <xf numFmtId="0" fontId="68" fillId="2" borderId="0" xfId="0" applyFont="1" applyFill="1" applyBorder="1" applyAlignment="1">
      <alignment vertical="center" wrapText="1"/>
    </xf>
    <xf numFmtId="167" fontId="60" fillId="2" borderId="0" xfId="0" applyNumberFormat="1" applyFont="1" applyFill="1" applyBorder="1" applyAlignment="1">
      <alignment vertical="center"/>
    </xf>
    <xf numFmtId="2" fontId="60" fillId="2" borderId="0" xfId="0" applyNumberFormat="1" applyFont="1" applyFill="1" applyBorder="1" applyAlignment="1">
      <alignment vertical="center"/>
    </xf>
    <xf numFmtId="4" fontId="60" fillId="2" borderId="0" xfId="0" applyNumberFormat="1" applyFont="1" applyFill="1" applyBorder="1" applyAlignment="1">
      <alignment vertical="center"/>
    </xf>
    <xf numFmtId="1" fontId="60" fillId="2" borderId="0" xfId="0" applyNumberFormat="1" applyFont="1" applyFill="1" applyBorder="1" applyAlignment="1">
      <alignment vertical="center"/>
    </xf>
    <xf numFmtId="0" fontId="60" fillId="2" borderId="0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center" wrapText="1"/>
    </xf>
    <xf numFmtId="0" fontId="54" fillId="0" borderId="59" xfId="0" applyFont="1" applyFill="1" applyBorder="1" applyAlignment="1">
      <alignment horizontal="center" wrapText="1"/>
    </xf>
    <xf numFmtId="0" fontId="54" fillId="0" borderId="57" xfId="0" applyFont="1" applyFill="1" applyBorder="1" applyAlignment="1">
      <alignment horizontal="center" wrapText="1"/>
    </xf>
    <xf numFmtId="167" fontId="54" fillId="0" borderId="59" xfId="0" applyNumberFormat="1" applyFont="1" applyFill="1" applyBorder="1" applyAlignment="1">
      <alignment horizontal="center" wrapText="1"/>
    </xf>
    <xf numFmtId="167" fontId="54" fillId="0" borderId="57" xfId="0" applyNumberFormat="1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center" wrapText="1"/>
    </xf>
    <xf numFmtId="0" fontId="54" fillId="0" borderId="58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 horizontal="center" wrapText="1"/>
    </xf>
    <xf numFmtId="167" fontId="54" fillId="0" borderId="58" xfId="0" applyNumberFormat="1" applyFont="1" applyFill="1" applyBorder="1" applyAlignment="1">
      <alignment horizontal="center" wrapText="1"/>
    </xf>
    <xf numFmtId="167" fontId="54" fillId="0" borderId="18" xfId="0" applyNumberFormat="1" applyFont="1" applyFill="1" applyBorder="1" applyAlignment="1">
      <alignment horizontal="center" wrapText="1"/>
    </xf>
    <xf numFmtId="2" fontId="54" fillId="0" borderId="18" xfId="0" applyNumberFormat="1" applyFont="1" applyFill="1" applyBorder="1" applyAlignment="1">
      <alignment horizontal="center" wrapText="1"/>
    </xf>
    <xf numFmtId="0" fontId="54" fillId="0" borderId="35" xfId="0" applyFont="1" applyFill="1" applyBorder="1" applyAlignment="1">
      <alignment horizontal="center" vertical="top" wrapText="1"/>
    </xf>
    <xf numFmtId="0" fontId="54" fillId="0" borderId="45" xfId="0" applyFont="1" applyFill="1" applyBorder="1" applyAlignment="1">
      <alignment horizontal="center" wrapText="1"/>
    </xf>
    <xf numFmtId="167" fontId="54" fillId="0" borderId="61" xfId="0" applyNumberFormat="1" applyFont="1" applyFill="1" applyBorder="1" applyAlignment="1">
      <alignment horizontal="center" wrapText="1"/>
    </xf>
    <xf numFmtId="2" fontId="54" fillId="0" borderId="36" xfId="0" applyNumberFormat="1" applyFont="1" applyFill="1" applyBorder="1" applyAlignment="1">
      <alignment horizontal="center" wrapText="1"/>
    </xf>
    <xf numFmtId="167" fontId="54" fillId="0" borderId="36" xfId="0" applyNumberFormat="1" applyFont="1" applyFill="1" applyBorder="1" applyAlignment="1">
      <alignment horizontal="center" wrapText="1"/>
    </xf>
    <xf numFmtId="49" fontId="54" fillId="0" borderId="12" xfId="0" applyNumberFormat="1" applyFont="1" applyFill="1" applyBorder="1" applyAlignment="1">
      <alignment horizontal="center" vertical="top" wrapText="1"/>
    </xf>
    <xf numFmtId="2" fontId="54" fillId="0" borderId="57" xfId="0" applyNumberFormat="1" applyFont="1" applyFill="1" applyBorder="1" applyAlignment="1">
      <alignment horizontal="center" wrapText="1"/>
    </xf>
    <xf numFmtId="167" fontId="54" fillId="0" borderId="11" xfId="0" applyNumberFormat="1" applyFont="1" applyFill="1" applyBorder="1" applyAlignment="1">
      <alignment horizontal="center" wrapText="1"/>
    </xf>
    <xf numFmtId="49" fontId="54" fillId="0" borderId="23" xfId="0" applyNumberFormat="1" applyFont="1" applyFill="1" applyBorder="1" applyAlignment="1">
      <alignment horizontal="center" vertical="top" wrapText="1"/>
    </xf>
    <xf numFmtId="167" fontId="54" fillId="0" borderId="45" xfId="0" applyNumberFormat="1" applyFont="1" applyFill="1" applyBorder="1" applyAlignment="1">
      <alignment horizontal="center" wrapText="1"/>
    </xf>
    <xf numFmtId="0" fontId="54" fillId="0" borderId="23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 wrapText="1"/>
    </xf>
    <xf numFmtId="167" fontId="54" fillId="0" borderId="17" xfId="0" applyNumberFormat="1" applyFont="1" applyFill="1" applyBorder="1" applyAlignment="1">
      <alignment horizontal="center" wrapText="1"/>
    </xf>
    <xf numFmtId="49" fontId="54" fillId="0" borderId="56" xfId="0" applyNumberFormat="1" applyFont="1" applyFill="1" applyBorder="1" applyAlignment="1">
      <alignment horizontal="center" vertical="top" wrapText="1"/>
    </xf>
    <xf numFmtId="167" fontId="54" fillId="0" borderId="60" xfId="0" applyNumberFormat="1" applyFont="1" applyFill="1" applyBorder="1" applyAlignment="1">
      <alignment horizontal="center" wrapText="1"/>
    </xf>
    <xf numFmtId="167" fontId="54" fillId="0" borderId="52" xfId="0" applyNumberFormat="1" applyFont="1" applyFill="1" applyBorder="1" applyAlignment="1">
      <alignment horizontal="center" wrapText="1"/>
    </xf>
    <xf numFmtId="2" fontId="54" fillId="0" borderId="11" xfId="0" applyNumberFormat="1" applyFont="1" applyFill="1" applyBorder="1" applyAlignment="1">
      <alignment horizontal="center" wrapText="1"/>
    </xf>
    <xf numFmtId="49" fontId="54" fillId="0" borderId="28" xfId="0" applyNumberFormat="1" applyFont="1" applyFill="1" applyBorder="1" applyAlignment="1">
      <alignment horizontal="center" vertical="top" wrapText="1"/>
    </xf>
    <xf numFmtId="167" fontId="54" fillId="0" borderId="19" xfId="0" applyNumberFormat="1" applyFont="1" applyFill="1" applyBorder="1" applyAlignment="1">
      <alignment horizontal="center" wrapText="1"/>
    </xf>
    <xf numFmtId="167" fontId="54" fillId="0" borderId="20" xfId="0" applyNumberFormat="1" applyFont="1" applyFill="1" applyBorder="1" applyAlignment="1">
      <alignment horizontal="center" wrapText="1"/>
    </xf>
    <xf numFmtId="49" fontId="54" fillId="0" borderId="35" xfId="0" applyNumberFormat="1" applyFont="1" applyFill="1" applyBorder="1" applyAlignment="1">
      <alignment horizontal="center" vertical="top" wrapText="1"/>
    </xf>
    <xf numFmtId="167" fontId="54" fillId="0" borderId="62" xfId="0" applyNumberFormat="1" applyFont="1" applyFill="1" applyBorder="1" applyAlignment="1">
      <alignment horizontal="center" wrapText="1"/>
    </xf>
    <xf numFmtId="2" fontId="54" fillId="0" borderId="61" xfId="0" applyNumberFormat="1" applyFont="1" applyFill="1" applyBorder="1" applyAlignment="1">
      <alignment horizontal="center" wrapText="1"/>
    </xf>
    <xf numFmtId="167" fontId="54" fillId="0" borderId="25" xfId="0" applyNumberFormat="1" applyFont="1" applyFill="1" applyBorder="1" applyAlignment="1">
      <alignment horizontal="center" wrapText="1"/>
    </xf>
    <xf numFmtId="2" fontId="54" fillId="0" borderId="45" xfId="0" applyNumberFormat="1" applyFont="1" applyFill="1" applyBorder="1" applyAlignment="1">
      <alignment horizontal="center" wrapText="1"/>
    </xf>
    <xf numFmtId="2" fontId="54" fillId="0" borderId="58" xfId="0" applyNumberFormat="1" applyFont="1" applyFill="1" applyBorder="1" applyAlignment="1">
      <alignment horizontal="center" wrapText="1"/>
    </xf>
    <xf numFmtId="2" fontId="54" fillId="0" borderId="17" xfId="0" applyNumberFormat="1" applyFont="1" applyFill="1" applyBorder="1" applyAlignment="1">
      <alignment horizontal="center" wrapText="1"/>
    </xf>
    <xf numFmtId="49" fontId="54" fillId="0" borderId="14" xfId="0" applyNumberFormat="1" applyFont="1" applyFill="1" applyBorder="1" applyAlignment="1">
      <alignment horizontal="center" vertical="top" wrapText="1"/>
    </xf>
    <xf numFmtId="49" fontId="54" fillId="0" borderId="66" xfId="0" applyNumberFormat="1" applyFont="1" applyFill="1" applyBorder="1" applyAlignment="1">
      <alignment horizontal="center" vertical="top" wrapText="1"/>
    </xf>
    <xf numFmtId="167" fontId="54" fillId="0" borderId="43" xfId="0" applyNumberFormat="1" applyFont="1" applyFill="1" applyBorder="1" applyAlignment="1">
      <alignment horizontal="center" wrapText="1"/>
    </xf>
    <xf numFmtId="167" fontId="54" fillId="0" borderId="64" xfId="0" applyNumberFormat="1" applyFont="1" applyFill="1" applyBorder="1" applyAlignment="1">
      <alignment horizontal="center" wrapText="1"/>
    </xf>
    <xf numFmtId="167" fontId="54" fillId="0" borderId="67" xfId="0" applyNumberFormat="1" applyFont="1" applyFill="1" applyBorder="1" applyAlignment="1">
      <alignment horizontal="center" wrapText="1"/>
    </xf>
    <xf numFmtId="167" fontId="54" fillId="0" borderId="68" xfId="0" applyNumberFormat="1" applyFont="1" applyFill="1" applyBorder="1" applyAlignment="1">
      <alignment horizontal="center" wrapText="1"/>
    </xf>
    <xf numFmtId="167" fontId="54" fillId="0" borderId="11" xfId="0" applyNumberFormat="1" applyFont="1" applyFill="1" applyBorder="1" applyAlignment="1">
      <alignment horizontal="center" vertical="center" wrapText="1"/>
    </xf>
    <xf numFmtId="167" fontId="54" fillId="0" borderId="59" xfId="0" applyNumberFormat="1" applyFont="1" applyFill="1" applyBorder="1" applyAlignment="1">
      <alignment horizontal="center" vertical="center" wrapText="1"/>
    </xf>
    <xf numFmtId="167" fontId="54" fillId="0" borderId="57" xfId="0" applyNumberFormat="1" applyFont="1" applyFill="1" applyBorder="1" applyAlignment="1">
      <alignment horizontal="center" vertical="center" wrapText="1"/>
    </xf>
    <xf numFmtId="167" fontId="54" fillId="0" borderId="60" xfId="0" applyNumberFormat="1" applyFont="1" applyFill="1" applyBorder="1" applyAlignment="1">
      <alignment horizontal="center" vertical="center" wrapText="1"/>
    </xf>
    <xf numFmtId="167" fontId="54" fillId="0" borderId="52" xfId="0" applyNumberFormat="1" applyFont="1" applyFill="1" applyBorder="1" applyAlignment="1">
      <alignment horizontal="center" vertical="center" wrapText="1"/>
    </xf>
    <xf numFmtId="167" fontId="54" fillId="0" borderId="18" xfId="0" applyNumberFormat="1" applyFont="1" applyFill="1" applyBorder="1" applyAlignment="1">
      <alignment horizontal="center" vertical="center" wrapText="1"/>
    </xf>
    <xf numFmtId="167" fontId="54" fillId="0" borderId="20" xfId="0" applyNumberFormat="1" applyFont="1" applyFill="1" applyBorder="1" applyAlignment="1">
      <alignment horizontal="center" vertical="center" wrapText="1"/>
    </xf>
    <xf numFmtId="167" fontId="54" fillId="0" borderId="17" xfId="0" applyNumberFormat="1" applyFont="1" applyFill="1" applyBorder="1" applyAlignment="1">
      <alignment horizontal="center" vertical="center" wrapText="1"/>
    </xf>
    <xf numFmtId="49" fontId="54" fillId="0" borderId="28" xfId="0" applyNumberFormat="1" applyFont="1" applyFill="1" applyBorder="1" applyAlignment="1">
      <alignment horizontal="center" vertical="center" wrapText="1"/>
    </xf>
    <xf numFmtId="167" fontId="54" fillId="0" borderId="58" xfId="0" applyNumberFormat="1" applyFont="1" applyFill="1" applyBorder="1" applyAlignment="1">
      <alignment horizontal="center" vertical="center" wrapText="1"/>
    </xf>
    <xf numFmtId="167" fontId="54" fillId="0" borderId="19" xfId="0" applyNumberFormat="1" applyFont="1" applyFill="1" applyBorder="1" applyAlignment="1">
      <alignment horizontal="center" vertical="center" wrapText="1"/>
    </xf>
    <xf numFmtId="49" fontId="54" fillId="0" borderId="35" xfId="0" applyNumberFormat="1" applyFont="1" applyFill="1" applyBorder="1" applyAlignment="1">
      <alignment horizontal="center" vertical="center" wrapText="1"/>
    </xf>
    <xf numFmtId="167" fontId="54" fillId="0" borderId="45" xfId="0" applyNumberFormat="1" applyFont="1" applyFill="1" applyBorder="1" applyAlignment="1">
      <alignment horizontal="center" vertical="center" wrapText="1"/>
    </xf>
    <xf numFmtId="167" fontId="54" fillId="0" borderId="61" xfId="0" applyNumberFormat="1" applyFont="1" applyFill="1" applyBorder="1" applyAlignment="1">
      <alignment horizontal="center" vertical="center" wrapText="1"/>
    </xf>
    <xf numFmtId="167" fontId="54" fillId="0" borderId="36" xfId="0" applyNumberFormat="1" applyFont="1" applyFill="1" applyBorder="1" applyAlignment="1">
      <alignment horizontal="center" vertical="center" wrapText="1"/>
    </xf>
    <xf numFmtId="167" fontId="54" fillId="0" borderId="62" xfId="0" applyNumberFormat="1" applyFont="1" applyFill="1" applyBorder="1" applyAlignment="1">
      <alignment horizontal="center" vertical="center" wrapText="1"/>
    </xf>
    <xf numFmtId="167" fontId="54" fillId="0" borderId="25" xfId="0" applyNumberFormat="1" applyFont="1" applyFill="1" applyBorder="1" applyAlignment="1">
      <alignment horizontal="center" vertical="center" wrapText="1"/>
    </xf>
    <xf numFmtId="49" fontId="54" fillId="0" borderId="66" xfId="0" applyNumberFormat="1" applyFont="1" applyFill="1" applyBorder="1" applyAlignment="1">
      <alignment horizontal="center" vertical="center" wrapText="1"/>
    </xf>
    <xf numFmtId="166" fontId="54" fillId="0" borderId="43" xfId="0" applyNumberFormat="1" applyFont="1" applyFill="1" applyBorder="1" applyAlignment="1">
      <alignment horizontal="center" vertical="center" wrapText="1"/>
    </xf>
    <xf numFmtId="167" fontId="54" fillId="0" borderId="64" xfId="0" applyNumberFormat="1" applyFont="1" applyFill="1" applyBorder="1" applyAlignment="1">
      <alignment horizontal="center" vertical="center" wrapText="1"/>
    </xf>
    <xf numFmtId="167" fontId="54" fillId="0" borderId="67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166" fontId="54" fillId="0" borderId="11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166" fontId="54" fillId="0" borderId="17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center" vertical="center" wrapText="1"/>
    </xf>
    <xf numFmtId="166" fontId="54" fillId="0" borderId="45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166" fontId="54" fillId="0" borderId="77" xfId="0" applyNumberFormat="1" applyFont="1" applyFill="1" applyBorder="1" applyAlignment="1">
      <alignment horizontal="center" vertical="center" wrapText="1"/>
    </xf>
    <xf numFmtId="167" fontId="54" fillId="0" borderId="7" xfId="0" applyNumberFormat="1" applyFont="1" applyFill="1" applyBorder="1" applyAlignment="1">
      <alignment horizontal="center" vertical="center" wrapText="1"/>
    </xf>
    <xf numFmtId="167" fontId="54" fillId="0" borderId="46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166" fontId="54" fillId="0" borderId="70" xfId="0" applyNumberFormat="1" applyFont="1" applyFill="1" applyBorder="1" applyAlignment="1">
      <alignment horizontal="center" vertical="center" wrapText="1"/>
    </xf>
    <xf numFmtId="167" fontId="54" fillId="0" borderId="75" xfId="0" applyNumberFormat="1" applyFont="1" applyFill="1" applyBorder="1" applyAlignment="1">
      <alignment horizontal="center" vertical="center" wrapText="1"/>
    </xf>
    <xf numFmtId="167" fontId="54" fillId="0" borderId="71" xfId="0" applyNumberFormat="1" applyFont="1" applyFill="1" applyBorder="1" applyAlignment="1">
      <alignment horizontal="center" vertical="center" wrapText="1"/>
    </xf>
    <xf numFmtId="49" fontId="54" fillId="0" borderId="3" xfId="19" applyNumberFormat="1" applyFont="1" applyFill="1" applyBorder="1" applyAlignment="1">
      <alignment horizontal="center" vertical="center" wrapText="1"/>
    </xf>
    <xf numFmtId="166" fontId="54" fillId="0" borderId="77" xfId="19" applyNumberFormat="1" applyFont="1" applyFill="1" applyBorder="1" applyAlignment="1">
      <alignment horizontal="center" vertical="center" wrapText="1"/>
    </xf>
    <xf numFmtId="167" fontId="54" fillId="0" borderId="7" xfId="19" applyNumberFormat="1" applyFont="1" applyFill="1" applyBorder="1" applyAlignment="1">
      <alignment horizontal="center" vertical="center" wrapText="1"/>
    </xf>
    <xf numFmtId="167" fontId="54" fillId="0" borderId="46" xfId="19" applyNumberFormat="1" applyFont="1" applyFill="1" applyBorder="1" applyAlignment="1">
      <alignment horizontal="center" vertical="center" wrapText="1"/>
    </xf>
    <xf numFmtId="49" fontId="54" fillId="0" borderId="14" xfId="19" applyNumberFormat="1" applyFont="1" applyFill="1" applyBorder="1" applyAlignment="1">
      <alignment horizontal="center" vertical="center" wrapText="1"/>
    </xf>
    <xf numFmtId="166" fontId="54" fillId="0" borderId="17" xfId="19" applyNumberFormat="1" applyFont="1" applyFill="1" applyBorder="1" applyAlignment="1">
      <alignment horizontal="center" vertical="center" wrapText="1"/>
    </xf>
    <xf numFmtId="167" fontId="54" fillId="0" borderId="58" xfId="19" applyNumberFormat="1" applyFont="1" applyFill="1" applyBorder="1" applyAlignment="1">
      <alignment horizontal="center" vertical="center" wrapText="1"/>
    </xf>
    <xf numFmtId="167" fontId="54" fillId="0" borderId="18" xfId="19" applyNumberFormat="1" applyFont="1" applyFill="1" applyBorder="1" applyAlignment="1">
      <alignment horizontal="center" vertical="center" wrapText="1"/>
    </xf>
    <xf numFmtId="49" fontId="54" fillId="0" borderId="2" xfId="19" applyNumberFormat="1" applyFont="1" applyFill="1" applyBorder="1" applyAlignment="1">
      <alignment horizontal="center" vertical="center" wrapText="1"/>
    </xf>
    <xf numFmtId="166" fontId="54" fillId="0" borderId="24" xfId="19" applyNumberFormat="1" applyFont="1" applyFill="1" applyBorder="1" applyAlignment="1">
      <alignment horizontal="center" vertical="center" wrapText="1"/>
    </xf>
    <xf numFmtId="167" fontId="54" fillId="0" borderId="76" xfId="19" applyNumberFormat="1" applyFont="1" applyFill="1" applyBorder="1" applyAlignment="1">
      <alignment horizontal="center" vertical="center" wrapText="1"/>
    </xf>
    <xf numFmtId="167" fontId="54" fillId="0" borderId="29" xfId="19" applyNumberFormat="1" applyFont="1" applyFill="1" applyBorder="1" applyAlignment="1">
      <alignment horizontal="center" vertical="center" wrapText="1"/>
    </xf>
    <xf numFmtId="49" fontId="54" fillId="0" borderId="54" xfId="0" applyNumberFormat="1" applyFont="1" applyFill="1" applyBorder="1" applyAlignment="1">
      <alignment horizontal="center" vertical="center" wrapText="1"/>
    </xf>
    <xf numFmtId="166" fontId="54" fillId="0" borderId="72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37" fillId="0" borderId="5" xfId="0" applyFont="1" applyFill="1" applyBorder="1"/>
    <xf numFmtId="0" fontId="37" fillId="0" borderId="1" xfId="0" applyFont="1" applyFill="1" applyBorder="1" applyAlignment="1">
      <alignment horizontal="center"/>
    </xf>
    <xf numFmtId="0" fontId="37" fillId="0" borderId="40" xfId="0" applyFont="1" applyFill="1" applyBorder="1"/>
    <xf numFmtId="0" fontId="60" fillId="0" borderId="14" xfId="0" applyFont="1" applyFill="1" applyBorder="1" applyAlignment="1">
      <alignment horizontal="left" wrapText="1"/>
    </xf>
    <xf numFmtId="2" fontId="60" fillId="0" borderId="14" xfId="120" applyNumberFormat="1" applyFont="1" applyFill="1" applyBorder="1" applyAlignment="1">
      <alignment horizontal="center" wrapText="1"/>
    </xf>
    <xf numFmtId="0" fontId="61" fillId="0" borderId="14" xfId="0" applyFont="1" applyFill="1" applyBorder="1" applyAlignment="1">
      <alignment horizontal="left" wrapText="1"/>
    </xf>
    <xf numFmtId="2" fontId="61" fillId="0" borderId="14" xfId="120" applyNumberFormat="1" applyFont="1" applyFill="1" applyBorder="1" applyAlignment="1">
      <alignment horizontal="center" wrapText="1"/>
    </xf>
    <xf numFmtId="0" fontId="60" fillId="0" borderId="66" xfId="0" applyFont="1" applyFill="1" applyBorder="1" applyAlignment="1">
      <alignment horizontal="left" wrapText="1"/>
    </xf>
    <xf numFmtId="2" fontId="60" fillId="0" borderId="66" xfId="120" applyNumberFormat="1" applyFont="1" applyFill="1" applyBorder="1" applyAlignment="1">
      <alignment horizontal="center" wrapText="1"/>
    </xf>
    <xf numFmtId="3" fontId="42" fillId="0" borderId="30" xfId="0" applyNumberFormat="1" applyFont="1" applyFill="1" applyBorder="1" applyAlignment="1">
      <alignment horizontal="center" vertical="center"/>
    </xf>
    <xf numFmtId="166" fontId="42" fillId="0" borderId="5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top" wrapText="1"/>
    </xf>
    <xf numFmtId="0" fontId="54" fillId="0" borderId="54" xfId="0" applyFont="1" applyFill="1" applyBorder="1" applyAlignment="1">
      <alignment horizontal="center" vertical="center" wrapText="1"/>
    </xf>
    <xf numFmtId="0" fontId="54" fillId="0" borderId="54" xfId="0" applyNumberFormat="1" applyFont="1" applyFill="1" applyBorder="1" applyAlignment="1">
      <alignment horizontal="center" vertical="center"/>
    </xf>
    <xf numFmtId="1" fontId="59" fillId="0" borderId="54" xfId="0" applyNumberFormat="1" applyFont="1" applyFill="1" applyBorder="1" applyAlignment="1">
      <alignment horizontal="center" vertical="center"/>
    </xf>
    <xf numFmtId="1" fontId="54" fillId="0" borderId="54" xfId="0" applyNumberFormat="1" applyFont="1" applyFill="1" applyBorder="1" applyAlignment="1">
      <alignment horizontal="center" vertical="center"/>
    </xf>
    <xf numFmtId="2" fontId="54" fillId="0" borderId="54" xfId="0" applyNumberFormat="1" applyFont="1" applyFill="1" applyBorder="1" applyAlignment="1">
      <alignment horizontal="center" vertical="center"/>
    </xf>
    <xf numFmtId="4" fontId="54" fillId="0" borderId="54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left" vertical="center" wrapText="1"/>
    </xf>
    <xf numFmtId="0" fontId="41" fillId="0" borderId="5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left" vertical="center" wrapText="1"/>
    </xf>
    <xf numFmtId="0" fontId="42" fillId="0" borderId="54" xfId="0" applyFont="1" applyFill="1" applyBorder="1" applyAlignment="1">
      <alignment horizontal="left" vertical="center"/>
    </xf>
    <xf numFmtId="0" fontId="42" fillId="0" borderId="54" xfId="0" applyFont="1" applyFill="1" applyBorder="1" applyAlignment="1">
      <alignment horizontal="left" wrapText="1"/>
    </xf>
    <xf numFmtId="0" fontId="42" fillId="0" borderId="54" xfId="0" applyFont="1" applyFill="1" applyBorder="1" applyAlignment="1">
      <alignment horizontal="left" vertical="center" wrapText="1"/>
    </xf>
    <xf numFmtId="166" fontId="42" fillId="0" borderId="4" xfId="0" applyNumberFormat="1" applyFont="1" applyFill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/>
    </xf>
    <xf numFmtId="166" fontId="42" fillId="0" borderId="4" xfId="0" applyNumberFormat="1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 wrapText="1"/>
    </xf>
    <xf numFmtId="0" fontId="42" fillId="0" borderId="30" xfId="0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 vertical="center"/>
    </xf>
    <xf numFmtId="0" fontId="42" fillId="0" borderId="30" xfId="0" applyFont="1" applyFill="1" applyBorder="1" applyAlignment="1">
      <alignment horizontal="left" vertical="center"/>
    </xf>
    <xf numFmtId="0" fontId="41" fillId="0" borderId="54" xfId="0" applyFont="1" applyFill="1" applyBorder="1" applyAlignment="1">
      <alignment horizontal="center" vertical="center" wrapText="1"/>
    </xf>
    <xf numFmtId="166" fontId="42" fillId="0" borderId="30" xfId="0" applyNumberFormat="1" applyFont="1" applyFill="1" applyBorder="1" applyAlignment="1">
      <alignment horizontal="center" vertical="center"/>
    </xf>
    <xf numFmtId="166" fontId="42" fillId="0" borderId="54" xfId="0" applyNumberFormat="1" applyFont="1" applyFill="1" applyBorder="1" applyAlignment="1">
      <alignment horizontal="center" vertical="center"/>
    </xf>
    <xf numFmtId="166" fontId="42" fillId="2" borderId="54" xfId="0" applyNumberFormat="1" applyFont="1" applyFill="1" applyBorder="1" applyAlignment="1">
      <alignment horizontal="center" vertical="center"/>
    </xf>
    <xf numFmtId="4" fontId="42" fillId="0" borderId="4" xfId="0" applyNumberFormat="1" applyFont="1" applyFill="1" applyBorder="1" applyAlignment="1">
      <alignment horizontal="center" vertical="center" wrapText="1"/>
    </xf>
    <xf numFmtId="4" fontId="42" fillId="0" borderId="30" xfId="0" applyNumberFormat="1" applyFont="1" applyFill="1" applyBorder="1" applyAlignment="1">
      <alignment horizontal="center" vertical="center"/>
    </xf>
    <xf numFmtId="4" fontId="42" fillId="0" borderId="5" xfId="0" applyNumberFormat="1" applyFont="1" applyFill="1" applyBorder="1" applyAlignment="1">
      <alignment horizontal="center" vertical="center"/>
    </xf>
    <xf numFmtId="166" fontId="41" fillId="0" borderId="5" xfId="0" applyNumberFormat="1" applyFont="1" applyFill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/>
    </xf>
    <xf numFmtId="167" fontId="54" fillId="0" borderId="54" xfId="0" applyNumberFormat="1" applyFont="1" applyFill="1" applyBorder="1" applyAlignment="1">
      <alignment horizontal="center" vertical="center"/>
    </xf>
    <xf numFmtId="166" fontId="42" fillId="0" borderId="54" xfId="0" applyNumberFormat="1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54" xfId="0" applyNumberFormat="1" applyFont="1" applyFill="1" applyBorder="1" applyAlignment="1">
      <alignment horizontal="center" vertical="center" wrapText="1"/>
    </xf>
    <xf numFmtId="167" fontId="54" fillId="0" borderId="54" xfId="0" applyNumberFormat="1" applyFont="1" applyFill="1" applyBorder="1" applyAlignment="1">
      <alignment horizontal="center" vertical="center" wrapText="1"/>
    </xf>
    <xf numFmtId="2" fontId="54" fillId="0" borderId="54" xfId="0" applyNumberFormat="1" applyFont="1" applyFill="1" applyBorder="1" applyAlignment="1">
      <alignment horizontal="center" vertical="center" wrapText="1"/>
    </xf>
    <xf numFmtId="4" fontId="54" fillId="0" borderId="54" xfId="0" applyNumberFormat="1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/>
    </xf>
    <xf numFmtId="166" fontId="42" fillId="0" borderId="1" xfId="0" applyNumberFormat="1" applyFont="1" applyFill="1" applyBorder="1" applyAlignment="1">
      <alignment horizontal="center" vertical="center"/>
    </xf>
    <xf numFmtId="166" fontId="42" fillId="0" borderId="3" xfId="0" applyNumberFormat="1" applyFont="1" applyFill="1" applyBorder="1" applyAlignment="1">
      <alignment horizontal="center" vertical="center"/>
    </xf>
    <xf numFmtId="3" fontId="41" fillId="0" borderId="56" xfId="0" applyNumberFormat="1" applyFont="1" applyFill="1" applyBorder="1" applyAlignment="1">
      <alignment horizontal="center" vertical="center" wrapText="1"/>
    </xf>
    <xf numFmtId="3" fontId="42" fillId="0" borderId="65" xfId="0" applyNumberFormat="1" applyFont="1" applyFill="1" applyBorder="1" applyAlignment="1">
      <alignment horizontal="center" vertical="center" wrapText="1"/>
    </xf>
    <xf numFmtId="3" fontId="41" fillId="0" borderId="13" xfId="0" applyNumberFormat="1" applyFont="1" applyFill="1" applyBorder="1" applyAlignment="1">
      <alignment horizontal="center" vertical="center" wrapText="1"/>
    </xf>
    <xf numFmtId="3" fontId="42" fillId="0" borderId="53" xfId="0" applyNumberFormat="1" applyFont="1" applyFill="1" applyBorder="1" applyAlignment="1">
      <alignment horizontal="center" vertical="center" wrapText="1"/>
    </xf>
    <xf numFmtId="166" fontId="41" fillId="0" borderId="12" xfId="0" applyNumberFormat="1" applyFont="1" applyFill="1" applyBorder="1" applyAlignment="1">
      <alignment horizontal="center" vertical="center" wrapText="1"/>
    </xf>
    <xf numFmtId="3" fontId="41" fillId="0" borderId="22" xfId="0" applyNumberFormat="1" applyFont="1" applyFill="1" applyBorder="1" applyAlignment="1">
      <alignment horizontal="center" vertical="center" wrapText="1"/>
    </xf>
    <xf numFmtId="166" fontId="42" fillId="0" borderId="66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/>
    </xf>
    <xf numFmtId="0" fontId="42" fillId="0" borderId="14" xfId="0" applyFont="1" applyFill="1" applyBorder="1"/>
    <xf numFmtId="0" fontId="42" fillId="0" borderId="14" xfId="0" applyNumberFormat="1" applyFont="1" applyFill="1" applyBorder="1" applyAlignment="1">
      <alignment horizontal="center" vertical="center"/>
    </xf>
    <xf numFmtId="49" fontId="42" fillId="0" borderId="66" xfId="0" applyNumberFormat="1" applyFont="1" applyFill="1" applyBorder="1" applyAlignment="1">
      <alignment horizontal="center" vertical="center"/>
    </xf>
    <xf numFmtId="0" fontId="42" fillId="0" borderId="66" xfId="0" applyNumberFormat="1" applyFont="1" applyFill="1" applyBorder="1" applyAlignment="1">
      <alignment horizontal="center" vertical="center"/>
    </xf>
    <xf numFmtId="3" fontId="53" fillId="0" borderId="65" xfId="0" applyNumberFormat="1" applyFont="1" applyFill="1" applyBorder="1" applyAlignment="1">
      <alignment horizontal="center" vertical="center"/>
    </xf>
    <xf numFmtId="166" fontId="53" fillId="0" borderId="66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57" fillId="0" borderId="2" xfId="0" applyNumberFormat="1" applyFont="1" applyFill="1" applyBorder="1" applyAlignment="1">
      <alignment horizontal="center" vertical="center"/>
    </xf>
    <xf numFmtId="166" fontId="57" fillId="0" borderId="2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wrapText="1"/>
    </xf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center" vertical="center"/>
    </xf>
    <xf numFmtId="0" fontId="37" fillId="0" borderId="38" xfId="0" applyFont="1" applyFill="1" applyBorder="1" applyAlignment="1"/>
    <xf numFmtId="0" fontId="37" fillId="0" borderId="4" xfId="0" applyFont="1" applyFill="1" applyBorder="1"/>
    <xf numFmtId="0" fontId="38" fillId="0" borderId="38" xfId="0" applyFont="1" applyFill="1" applyBorder="1" applyAlignment="1">
      <alignment horizontal="center"/>
    </xf>
    <xf numFmtId="0" fontId="60" fillId="0" borderId="4" xfId="0" applyFont="1" applyFill="1" applyBorder="1" applyAlignment="1">
      <alignment vertical="top" wrapText="1"/>
    </xf>
    <xf numFmtId="0" fontId="62" fillId="0" borderId="39" xfId="0" applyFont="1" applyFill="1" applyBorder="1" applyAlignment="1">
      <alignment horizontal="right" vertical="center"/>
    </xf>
    <xf numFmtId="0" fontId="42" fillId="0" borderId="3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/>
    </xf>
    <xf numFmtId="14" fontId="37" fillId="0" borderId="59" xfId="0" applyNumberFormat="1" applyFont="1" applyFill="1" applyBorder="1" applyAlignment="1">
      <alignment vertical="center"/>
    </xf>
    <xf numFmtId="14" fontId="37" fillId="0" borderId="57" xfId="0" applyNumberFormat="1" applyFont="1" applyFill="1" applyBorder="1" applyAlignment="1">
      <alignment vertical="center"/>
    </xf>
    <xf numFmtId="14" fontId="37" fillId="0" borderId="12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42" fillId="0" borderId="58" xfId="0" applyNumberFormat="1" applyFont="1" applyFill="1" applyBorder="1" applyAlignment="1">
      <alignment horizontal="center" vertical="center"/>
    </xf>
    <xf numFmtId="3" fontId="42" fillId="0" borderId="18" xfId="0" applyNumberFormat="1" applyFont="1" applyFill="1" applyBorder="1" applyAlignment="1">
      <alignment horizontal="center" vertical="center"/>
    </xf>
    <xf numFmtId="3" fontId="42" fillId="0" borderId="23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vertical="center"/>
    </xf>
    <xf numFmtId="3" fontId="42" fillId="0" borderId="64" xfId="0" applyNumberFormat="1" applyFont="1" applyFill="1" applyBorder="1" applyAlignment="1">
      <alignment horizontal="center" vertical="center"/>
    </xf>
    <xf numFmtId="3" fontId="42" fillId="0" borderId="67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54" fillId="0" borderId="56" xfId="0" applyFont="1" applyFill="1" applyBorder="1" applyAlignment="1">
      <alignment vertical="top" wrapText="1"/>
    </xf>
    <xf numFmtId="167" fontId="60" fillId="0" borderId="12" xfId="0" applyNumberFormat="1" applyFont="1" applyFill="1" applyBorder="1" applyAlignment="1">
      <alignment horizontal="center" wrapText="1"/>
    </xf>
    <xf numFmtId="167" fontId="38" fillId="0" borderId="13" xfId="0" applyNumberFormat="1" applyFont="1" applyFill="1" applyBorder="1" applyAlignment="1">
      <alignment horizontal="center"/>
    </xf>
    <xf numFmtId="167" fontId="38" fillId="0" borderId="12" xfId="0" applyNumberFormat="1" applyFont="1" applyFill="1" applyBorder="1" applyAlignment="1">
      <alignment horizontal="center"/>
    </xf>
    <xf numFmtId="167" fontId="60" fillId="0" borderId="56" xfId="0" applyNumberFormat="1" applyFont="1" applyFill="1" applyBorder="1" applyAlignment="1">
      <alignment horizontal="center" wrapText="1"/>
    </xf>
    <xf numFmtId="167" fontId="38" fillId="0" borderId="40" xfId="0" applyNumberFormat="1" applyFont="1" applyFill="1" applyBorder="1" applyAlignment="1">
      <alignment horizontal="center"/>
    </xf>
    <xf numFmtId="167" fontId="60" fillId="0" borderId="13" xfId="0" applyNumberFormat="1" applyFont="1" applyFill="1" applyBorder="1" applyAlignment="1">
      <alignment horizontal="center" wrapText="1"/>
    </xf>
    <xf numFmtId="167" fontId="38" fillId="0" borderId="56" xfId="0" applyNumberFormat="1" applyFont="1" applyFill="1" applyBorder="1" applyAlignment="1">
      <alignment horizontal="center"/>
    </xf>
    <xf numFmtId="0" fontId="54" fillId="0" borderId="28" xfId="0" applyFont="1" applyFill="1" applyBorder="1" applyAlignment="1">
      <alignment vertical="top" wrapText="1"/>
    </xf>
    <xf numFmtId="167" fontId="60" fillId="0" borderId="14" xfId="0" applyNumberFormat="1" applyFont="1" applyFill="1" applyBorder="1" applyAlignment="1">
      <alignment horizontal="center" wrapText="1"/>
    </xf>
    <xf numFmtId="167" fontId="38" fillId="0" borderId="16" xfId="0" applyNumberFormat="1" applyFont="1" applyFill="1" applyBorder="1" applyAlignment="1">
      <alignment horizontal="center"/>
    </xf>
    <xf numFmtId="167" fontId="38" fillId="0" borderId="14" xfId="0" applyNumberFormat="1" applyFont="1" applyFill="1" applyBorder="1" applyAlignment="1">
      <alignment horizontal="center"/>
    </xf>
    <xf numFmtId="167" fontId="60" fillId="0" borderId="28" xfId="0" applyNumberFormat="1" applyFont="1" applyFill="1" applyBorder="1" applyAlignment="1">
      <alignment horizontal="center" wrapText="1"/>
    </xf>
    <xf numFmtId="167" fontId="38" fillId="0" borderId="42" xfId="0" applyNumberFormat="1" applyFont="1" applyFill="1" applyBorder="1" applyAlignment="1">
      <alignment horizontal="center"/>
    </xf>
    <xf numFmtId="167" fontId="60" fillId="0" borderId="16" xfId="0" applyNumberFormat="1" applyFont="1" applyFill="1" applyBorder="1" applyAlignment="1">
      <alignment horizontal="center" wrapText="1"/>
    </xf>
    <xf numFmtId="167" fontId="38" fillId="0" borderId="28" xfId="0" applyNumberFormat="1" applyFont="1" applyFill="1" applyBorder="1" applyAlignment="1">
      <alignment horizontal="center"/>
    </xf>
    <xf numFmtId="167" fontId="60" fillId="0" borderId="14" xfId="0" applyNumberFormat="1" applyFont="1" applyFill="1" applyBorder="1" applyAlignment="1">
      <alignment horizontal="center" vertical="top" wrapText="1"/>
    </xf>
    <xf numFmtId="167" fontId="60" fillId="0" borderId="28" xfId="0" applyNumberFormat="1" applyFont="1" applyFill="1" applyBorder="1" applyAlignment="1">
      <alignment horizontal="center" vertical="top" wrapText="1"/>
    </xf>
    <xf numFmtId="167" fontId="60" fillId="0" borderId="16" xfId="0" applyNumberFormat="1" applyFont="1" applyFill="1" applyBorder="1" applyAlignment="1">
      <alignment horizontal="center" vertical="top" wrapText="1"/>
    </xf>
    <xf numFmtId="167" fontId="60" fillId="0" borderId="14" xfId="0" applyNumberFormat="1" applyFont="1" applyFill="1" applyBorder="1" applyAlignment="1">
      <alignment horizontal="center"/>
    </xf>
    <xf numFmtId="167" fontId="60" fillId="0" borderId="28" xfId="0" applyNumberFormat="1" applyFont="1" applyFill="1" applyBorder="1" applyAlignment="1">
      <alignment horizontal="center"/>
    </xf>
    <xf numFmtId="167" fontId="60" fillId="0" borderId="16" xfId="0" applyNumberFormat="1" applyFont="1" applyFill="1" applyBorder="1" applyAlignment="1">
      <alignment horizontal="center"/>
    </xf>
    <xf numFmtId="0" fontId="42" fillId="0" borderId="65" xfId="0" applyFont="1" applyFill="1" applyBorder="1"/>
    <xf numFmtId="167" fontId="60" fillId="0" borderId="66" xfId="0" applyNumberFormat="1" applyFont="1" applyFill="1" applyBorder="1" applyAlignment="1">
      <alignment horizontal="center"/>
    </xf>
    <xf numFmtId="167" fontId="38" fillId="0" borderId="53" xfId="0" applyNumberFormat="1" applyFont="1" applyFill="1" applyBorder="1" applyAlignment="1">
      <alignment horizontal="center"/>
    </xf>
    <xf numFmtId="167" fontId="38" fillId="0" borderId="66" xfId="0" applyNumberFormat="1" applyFont="1" applyFill="1" applyBorder="1" applyAlignment="1">
      <alignment horizontal="center"/>
    </xf>
    <xf numFmtId="167" fontId="60" fillId="0" borderId="65" xfId="0" applyNumberFormat="1" applyFont="1" applyFill="1" applyBorder="1" applyAlignment="1">
      <alignment horizontal="center"/>
    </xf>
    <xf numFmtId="167" fontId="38" fillId="0" borderId="44" xfId="0" applyNumberFormat="1" applyFont="1" applyFill="1" applyBorder="1" applyAlignment="1">
      <alignment horizontal="center"/>
    </xf>
    <xf numFmtId="167" fontId="60" fillId="0" borderId="53" xfId="0" applyNumberFormat="1" applyFont="1" applyFill="1" applyBorder="1" applyAlignment="1">
      <alignment horizontal="center"/>
    </xf>
    <xf numFmtId="167" fontId="38" fillId="0" borderId="65" xfId="0" applyNumberFormat="1" applyFont="1" applyFill="1" applyBorder="1" applyAlignment="1">
      <alignment horizontal="center"/>
    </xf>
    <xf numFmtId="0" fontId="59" fillId="0" borderId="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56" xfId="0" applyFont="1" applyFill="1" applyBorder="1" applyAlignment="1">
      <alignment horizontal="center" vertical="top" wrapText="1"/>
    </xf>
    <xf numFmtId="0" fontId="59" fillId="0" borderId="65" xfId="0" applyFont="1" applyFill="1" applyBorder="1" applyAlignment="1">
      <alignment horizontal="center" vertical="top" wrapText="1"/>
    </xf>
    <xf numFmtId="0" fontId="59" fillId="0" borderId="5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37" xfId="0" applyFont="1" applyFill="1" applyBorder="1" applyAlignment="1">
      <alignment horizontal="center" vertical="top" wrapText="1"/>
    </xf>
    <xf numFmtId="3" fontId="42" fillId="0" borderId="54" xfId="0" applyNumberFormat="1" applyFont="1" applyFill="1" applyBorder="1" applyAlignment="1">
      <alignment horizontal="center" vertical="center"/>
    </xf>
    <xf numFmtId="3" fontId="42" fillId="0" borderId="51" xfId="0" applyNumberFormat="1" applyFont="1" applyFill="1" applyBorder="1" applyAlignment="1">
      <alignment horizontal="center" vertical="center"/>
    </xf>
    <xf numFmtId="3" fontId="42" fillId="0" borderId="54" xfId="0" applyNumberFormat="1" applyFont="1" applyFill="1" applyBorder="1" applyAlignment="1">
      <alignment horizontal="center"/>
    </xf>
    <xf numFmtId="3" fontId="42" fillId="0" borderId="51" xfId="0" applyNumberFormat="1" applyFont="1" applyFill="1" applyBorder="1" applyAlignment="1">
      <alignment horizontal="center"/>
    </xf>
    <xf numFmtId="3" fontId="52" fillId="0" borderId="54" xfId="0" applyNumberFormat="1" applyFont="1" applyFill="1" applyBorder="1" applyAlignment="1">
      <alignment horizontal="center" vertical="center"/>
    </xf>
    <xf numFmtId="3" fontId="52" fillId="0" borderId="49" xfId="0" applyNumberFormat="1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3" fontId="42" fillId="0" borderId="37" xfId="0" applyNumberFormat="1" applyFont="1" applyFill="1" applyBorder="1" applyAlignment="1">
      <alignment horizontal="center" vertical="center"/>
    </xf>
    <xf numFmtId="3" fontId="42" fillId="0" borderId="30" xfId="0" applyNumberFormat="1" applyFont="1" applyFill="1" applyBorder="1" applyAlignment="1">
      <alignment horizontal="center" vertical="center"/>
    </xf>
    <xf numFmtId="3" fontId="42" fillId="0" borderId="39" xfId="0" applyNumberFormat="1" applyFont="1" applyFill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121" fillId="0" borderId="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2" fontId="122" fillId="0" borderId="54" xfId="0" applyNumberFormat="1" applyFont="1" applyFill="1" applyBorder="1" applyAlignment="1">
      <alignment horizontal="center" vertical="center"/>
    </xf>
    <xf numFmtId="2" fontId="122" fillId="0" borderId="51" xfId="0" applyNumberFormat="1" applyFont="1" applyFill="1" applyBorder="1" applyAlignment="1">
      <alignment horizontal="center" vertical="center"/>
    </xf>
    <xf numFmtId="3" fontId="42" fillId="0" borderId="9" xfId="0" applyNumberFormat="1" applyFont="1" applyFill="1" applyBorder="1" applyAlignment="1">
      <alignment horizontal="center"/>
    </xf>
    <xf numFmtId="3" fontId="42" fillId="0" borderId="39" xfId="0" applyNumberFormat="1" applyFont="1" applyFill="1" applyBorder="1" applyAlignment="1">
      <alignment horizontal="center"/>
    </xf>
    <xf numFmtId="3" fontId="42" fillId="0" borderId="10" xfId="0" applyNumberFormat="1" applyFont="1" applyFill="1" applyBorder="1" applyAlignment="1">
      <alignment horizontal="center"/>
    </xf>
    <xf numFmtId="3" fontId="42" fillId="0" borderId="37" xfId="0" applyNumberFormat="1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3" fontId="42" fillId="0" borderId="30" xfId="0" applyNumberFormat="1" applyFont="1" applyFill="1" applyBorder="1" applyAlignment="1">
      <alignment horizontal="center"/>
    </xf>
    <xf numFmtId="3" fontId="42" fillId="0" borderId="5" xfId="0" applyNumberFormat="1" applyFont="1" applyFill="1" applyBorder="1" applyAlignment="1">
      <alignment horizontal="center"/>
    </xf>
    <xf numFmtId="0" fontId="59" fillId="0" borderId="4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2" fontId="48" fillId="0" borderId="0" xfId="0" applyNumberFormat="1" applyFont="1" applyFill="1" applyAlignment="1">
      <alignment horizontal="center"/>
    </xf>
    <xf numFmtId="2" fontId="50" fillId="0" borderId="9" xfId="0" applyNumberFormat="1" applyFont="1" applyFill="1" applyBorder="1" applyAlignment="1">
      <alignment horizontal="center" vertical="center"/>
    </xf>
    <xf numFmtId="166" fontId="42" fillId="0" borderId="5" xfId="0" applyNumberFormat="1" applyFont="1" applyFill="1" applyBorder="1" applyAlignment="1">
      <alignment horizontal="center" vertical="center"/>
    </xf>
    <xf numFmtId="166" fontId="42" fillId="0" borderId="37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center" vertical="center"/>
    </xf>
    <xf numFmtId="0" fontId="42" fillId="0" borderId="2" xfId="0" applyNumberFormat="1" applyFont="1" applyFill="1" applyBorder="1" applyAlignment="1">
      <alignment horizontal="center" vertical="center"/>
    </xf>
    <xf numFmtId="3" fontId="52" fillId="0" borderId="51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 wrapText="1"/>
    </xf>
    <xf numFmtId="3" fontId="51" fillId="0" borderId="51" xfId="0" applyNumberFormat="1" applyFont="1" applyFill="1" applyBorder="1" applyAlignment="1">
      <alignment horizontal="center" vertical="center" wrapText="1"/>
    </xf>
    <xf numFmtId="167" fontId="45" fillId="0" borderId="0" xfId="0" applyNumberFormat="1" applyFont="1" applyFill="1" applyAlignment="1">
      <alignment horizontal="center" wrapText="1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center" vertical="center" wrapText="1"/>
    </xf>
    <xf numFmtId="49" fontId="41" fillId="0" borderId="30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66" xfId="0" applyNumberFormat="1" applyFont="1" applyFill="1" applyBorder="1" applyAlignment="1">
      <alignment horizontal="center" vertical="center" wrapText="1"/>
    </xf>
    <xf numFmtId="2" fontId="41" fillId="0" borderId="11" xfId="0" applyNumberFormat="1" applyFont="1" applyFill="1" applyBorder="1" applyAlignment="1">
      <alignment horizontal="center" vertical="center" wrapText="1"/>
    </xf>
    <xf numFmtId="2" fontId="41" fillId="0" borderId="57" xfId="0" applyNumberFormat="1" applyFont="1" applyFill="1" applyBorder="1" applyAlignment="1">
      <alignment horizontal="center" vertical="center" wrapText="1"/>
    </xf>
    <xf numFmtId="2" fontId="41" fillId="0" borderId="43" xfId="0" applyNumberFormat="1" applyFont="1" applyFill="1" applyBorder="1" applyAlignment="1">
      <alignment horizontal="center" vertical="center" wrapText="1"/>
    </xf>
    <xf numFmtId="2" fontId="41" fillId="0" borderId="67" xfId="0" applyNumberFormat="1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>
      <alignment horizontal="center" vertical="center" wrapText="1"/>
    </xf>
    <xf numFmtId="49" fontId="41" fillId="0" borderId="3" xfId="0" applyNumberFormat="1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wrapText="1"/>
    </xf>
    <xf numFmtId="0" fontId="50" fillId="0" borderId="0" xfId="0" applyFont="1" applyFill="1" applyBorder="1" applyAlignment="1">
      <alignment horizontal="left" vertical="center" wrapText="1"/>
    </xf>
    <xf numFmtId="0" fontId="53" fillId="0" borderId="12" xfId="0" applyNumberFormat="1" applyFont="1" applyFill="1" applyBorder="1" applyAlignment="1">
      <alignment horizontal="center" vertical="center"/>
    </xf>
    <xf numFmtId="0" fontId="53" fillId="0" borderId="66" xfId="0" applyNumberFormat="1" applyFont="1" applyFill="1" applyBorder="1" applyAlignment="1">
      <alignment horizontal="center" vertical="center"/>
    </xf>
    <xf numFmtId="2" fontId="52" fillId="0" borderId="70" xfId="0" applyNumberFormat="1" applyFont="1" applyFill="1" applyBorder="1" applyAlignment="1">
      <alignment horizontal="center" vertical="center" wrapText="1"/>
    </xf>
    <xf numFmtId="2" fontId="52" fillId="0" borderId="71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49" fontId="52" fillId="0" borderId="2" xfId="0" applyNumberFormat="1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42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42" xfId="0" applyFont="1" applyFill="1" applyBorder="1" applyAlignment="1">
      <alignment vertical="center" wrapText="1"/>
    </xf>
    <xf numFmtId="0" fontId="52" fillId="0" borderId="65" xfId="0" applyFont="1" applyFill="1" applyBorder="1" applyAlignment="1">
      <alignment vertical="center" wrapText="1"/>
    </xf>
    <xf numFmtId="0" fontId="52" fillId="0" borderId="53" xfId="0" applyFont="1" applyFill="1" applyBorder="1" applyAlignment="1">
      <alignment vertical="center" wrapText="1"/>
    </xf>
    <xf numFmtId="0" fontId="52" fillId="0" borderId="44" xfId="0" applyFont="1" applyFill="1" applyBorder="1" applyAlignment="1">
      <alignment vertical="center" wrapText="1"/>
    </xf>
    <xf numFmtId="0" fontId="52" fillId="0" borderId="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4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58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9" fillId="0" borderId="37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85" fillId="0" borderId="68" xfId="0" applyFont="1" applyFill="1" applyBorder="1" applyAlignment="1">
      <alignment horizontal="left" vertical="center" wrapText="1"/>
    </xf>
    <xf numFmtId="0" fontId="85" fillId="0" borderId="6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42" xfId="0" applyFont="1" applyFill="1" applyBorder="1" applyAlignment="1">
      <alignment horizontal="left" vertical="center" wrapText="1"/>
    </xf>
    <xf numFmtId="49" fontId="57" fillId="0" borderId="28" xfId="0" applyNumberFormat="1" applyFont="1" applyFill="1" applyBorder="1" applyAlignment="1">
      <alignment horizontal="left" vertical="center" wrapText="1"/>
    </xf>
    <xf numFmtId="49" fontId="57" fillId="0" borderId="16" xfId="0" applyNumberFormat="1" applyFont="1" applyFill="1" applyBorder="1" applyAlignment="1">
      <alignment horizontal="left" vertical="center" wrapText="1"/>
    </xf>
    <xf numFmtId="49" fontId="57" fillId="0" borderId="42" xfId="0" applyNumberFormat="1" applyFont="1" applyFill="1" applyBorder="1" applyAlignment="1">
      <alignment horizontal="left" vertical="center" wrapText="1"/>
    </xf>
    <xf numFmtId="0" fontId="53" fillId="0" borderId="65" xfId="0" applyFont="1" applyFill="1" applyBorder="1" applyAlignment="1">
      <alignment horizontal="left" vertical="center" wrapText="1"/>
    </xf>
    <xf numFmtId="0" fontId="53" fillId="0" borderId="53" xfId="0" applyFont="1" applyFill="1" applyBorder="1" applyAlignment="1">
      <alignment horizontal="left" vertical="center" wrapText="1"/>
    </xf>
    <xf numFmtId="0" fontId="53" fillId="0" borderId="44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left" vertical="top" wrapText="1"/>
    </xf>
    <xf numFmtId="2" fontId="52" fillId="0" borderId="54" xfId="0" applyNumberFormat="1" applyFont="1" applyFill="1" applyBorder="1" applyAlignment="1">
      <alignment horizontal="center" vertical="center" wrapText="1"/>
    </xf>
    <xf numFmtId="2" fontId="52" fillId="0" borderId="51" xfId="0" applyNumberFormat="1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42" xfId="0" applyFont="1" applyFill="1" applyBorder="1" applyAlignment="1">
      <alignment horizontal="left" vertical="center" wrapText="1"/>
    </xf>
    <xf numFmtId="0" fontId="42" fillId="0" borderId="28" xfId="0" applyFont="1" applyFill="1" applyBorder="1" applyAlignment="1">
      <alignment horizontal="left" vertical="center"/>
    </xf>
    <xf numFmtId="0" fontId="42" fillId="0" borderId="42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42" fillId="0" borderId="65" xfId="0" applyFont="1" applyFill="1" applyBorder="1" applyAlignment="1">
      <alignment horizontal="left" vertical="center"/>
    </xf>
    <xf numFmtId="0" fontId="42" fillId="0" borderId="44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wrapText="1"/>
    </xf>
    <xf numFmtId="2" fontId="41" fillId="0" borderId="54" xfId="0" applyNumberFormat="1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vertical="center"/>
    </xf>
    <xf numFmtId="0" fontId="121" fillId="0" borderId="51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top"/>
    </xf>
    <xf numFmtId="49" fontId="59" fillId="0" borderId="54" xfId="0" applyNumberFormat="1" applyFont="1" applyFill="1" applyBorder="1" applyAlignment="1">
      <alignment horizontal="center" vertical="center" wrapText="1"/>
    </xf>
    <xf numFmtId="49" fontId="59" fillId="0" borderId="49" xfId="0" applyNumberFormat="1" applyFont="1" applyFill="1" applyBorder="1" applyAlignment="1">
      <alignment horizontal="center" vertical="center" wrapText="1"/>
    </xf>
    <xf numFmtId="49" fontId="59" fillId="0" borderId="51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justify"/>
    </xf>
    <xf numFmtId="0" fontId="126" fillId="0" borderId="33" xfId="0" applyFont="1" applyFill="1" applyBorder="1" applyAlignment="1">
      <alignment horizontal="center" vertical="center" wrapText="1"/>
    </xf>
    <xf numFmtId="0" fontId="126" fillId="0" borderId="67" xfId="0" applyFont="1" applyFill="1" applyBorder="1" applyAlignment="1">
      <alignment horizontal="center" vertical="center" wrapText="1"/>
    </xf>
    <xf numFmtId="0" fontId="125" fillId="0" borderId="26" xfId="0" applyFont="1" applyFill="1" applyBorder="1" applyAlignment="1">
      <alignment horizontal="center" vertical="center" wrapText="1"/>
    </xf>
    <xf numFmtId="0" fontId="125" fillId="0" borderId="63" xfId="0" applyFont="1" applyFill="1" applyBorder="1" applyAlignment="1">
      <alignment horizontal="center" vertical="center" wrapText="1"/>
    </xf>
    <xf numFmtId="0" fontId="125" fillId="0" borderId="27" xfId="0" applyFont="1" applyFill="1" applyBorder="1" applyAlignment="1">
      <alignment horizontal="center" vertical="center" wrapText="1"/>
    </xf>
    <xf numFmtId="0" fontId="126" fillId="0" borderId="11" xfId="0" applyFont="1" applyFill="1" applyBorder="1" applyAlignment="1">
      <alignment horizontal="center" vertical="center" wrapText="1"/>
    </xf>
    <xf numFmtId="0" fontId="126" fillId="0" borderId="43" xfId="0" applyFont="1" applyFill="1" applyBorder="1" applyAlignment="1">
      <alignment horizontal="center" vertical="center" wrapText="1"/>
    </xf>
    <xf numFmtId="0" fontId="126" fillId="0" borderId="59" xfId="0" applyFont="1" applyFill="1" applyBorder="1" applyAlignment="1">
      <alignment horizontal="center" vertical="center" wrapText="1"/>
    </xf>
    <xf numFmtId="0" fontId="126" fillId="0" borderId="64" xfId="0" applyFont="1" applyFill="1" applyBorder="1" applyAlignment="1">
      <alignment horizontal="center" vertical="center" wrapText="1"/>
    </xf>
    <xf numFmtId="0" fontId="126" fillId="0" borderId="57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65" xfId="0" applyFont="1" applyFill="1" applyBorder="1" applyAlignment="1">
      <alignment horizontal="center" vertical="top" wrapText="1"/>
    </xf>
    <xf numFmtId="0" fontId="125" fillId="0" borderId="72" xfId="0" applyFont="1" applyFill="1" applyBorder="1" applyAlignment="1">
      <alignment horizontal="center" vertical="center" wrapText="1"/>
    </xf>
    <xf numFmtId="0" fontId="126" fillId="0" borderId="41" xfId="0" applyFont="1" applyFill="1" applyBorder="1" applyAlignment="1">
      <alignment horizontal="center" vertical="center" wrapText="1"/>
    </xf>
    <xf numFmtId="0" fontId="126" fillId="0" borderId="69" xfId="0" applyFont="1" applyFill="1" applyBorder="1" applyAlignment="1">
      <alignment horizontal="center" vertical="center" wrapText="1"/>
    </xf>
    <xf numFmtId="0" fontId="126" fillId="0" borderId="34" xfId="0" applyFont="1" applyFill="1" applyBorder="1" applyAlignment="1">
      <alignment horizontal="center" vertical="center" wrapText="1"/>
    </xf>
    <xf numFmtId="0" fontId="126" fillId="0" borderId="6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67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2" fontId="41" fillId="0" borderId="49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57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top" wrapText="1"/>
    </xf>
    <xf numFmtId="0" fontId="41" fillId="0" borderId="37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0" fontId="50" fillId="0" borderId="38" xfId="0" applyFont="1" applyFill="1" applyBorder="1" applyAlignment="1">
      <alignment horizontal="left" vertical="center" wrapText="1"/>
    </xf>
    <xf numFmtId="0" fontId="75" fillId="0" borderId="54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5" fillId="0" borderId="1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  <xf numFmtId="49" fontId="54" fillId="0" borderId="63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2" fontId="54" fillId="0" borderId="54" xfId="0" applyNumberFormat="1" applyFont="1" applyFill="1" applyBorder="1" applyAlignment="1">
      <alignment horizontal="center" vertical="center" wrapText="1"/>
    </xf>
    <xf numFmtId="2" fontId="54" fillId="0" borderId="49" xfId="0" applyNumberFormat="1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72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167" fontId="54" fillId="0" borderId="87" xfId="0" applyNumberFormat="1" applyFont="1" applyFill="1" applyBorder="1" applyAlignment="1">
      <alignment horizontal="center" vertical="center"/>
    </xf>
    <xf numFmtId="167" fontId="54" fillId="0" borderId="6" xfId="0" applyNumberFormat="1" applyFont="1" applyFill="1" applyBorder="1" applyAlignment="1">
      <alignment horizontal="center" vertical="center"/>
    </xf>
    <xf numFmtId="167" fontId="54" fillId="0" borderId="74" xfId="0" applyNumberFormat="1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168" fontId="59" fillId="0" borderId="5" xfId="0" applyNumberFormat="1" applyFont="1" applyFill="1" applyBorder="1" applyAlignment="1">
      <alignment horizontal="center" vertical="center" wrapText="1"/>
    </xf>
    <xf numFmtId="168" fontId="59" fillId="0" borderId="10" xfId="0" applyNumberFormat="1" applyFont="1" applyFill="1" applyBorder="1" applyAlignment="1">
      <alignment horizontal="center" vertical="center" wrapText="1"/>
    </xf>
    <xf numFmtId="168" fontId="59" fillId="0" borderId="37" xfId="0" applyNumberFormat="1" applyFont="1" applyFill="1" applyBorder="1" applyAlignment="1">
      <alignment horizontal="center" vertical="center" wrapText="1"/>
    </xf>
    <xf numFmtId="168" fontId="59" fillId="0" borderId="4" xfId="0" applyNumberFormat="1" applyFont="1" applyFill="1" applyBorder="1" applyAlignment="1">
      <alignment horizontal="center" vertical="center" wrapText="1"/>
    </xf>
    <xf numFmtId="168" fontId="59" fillId="0" borderId="0" xfId="0" applyNumberFormat="1" applyFont="1" applyFill="1" applyBorder="1" applyAlignment="1">
      <alignment horizontal="center" vertical="center" wrapText="1"/>
    </xf>
    <xf numFmtId="168" fontId="59" fillId="0" borderId="38" xfId="0" applyNumberFormat="1" applyFont="1" applyFill="1" applyBorder="1" applyAlignment="1">
      <alignment horizontal="center" vertical="center" wrapText="1"/>
    </xf>
    <xf numFmtId="168" fontId="59" fillId="0" borderId="30" xfId="0" applyNumberFormat="1" applyFont="1" applyFill="1" applyBorder="1" applyAlignment="1">
      <alignment horizontal="center" vertical="center" wrapText="1"/>
    </xf>
    <xf numFmtId="168" fontId="59" fillId="0" borderId="9" xfId="0" applyNumberFormat="1" applyFont="1" applyFill="1" applyBorder="1" applyAlignment="1">
      <alignment horizontal="center" vertical="center" wrapText="1"/>
    </xf>
    <xf numFmtId="168" fontId="59" fillId="0" borderId="39" xfId="0" applyNumberFormat="1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horizontal="center" vertical="center"/>
    </xf>
    <xf numFmtId="167" fontId="54" fillId="0" borderId="5" xfId="0" applyNumberFormat="1" applyFont="1" applyFill="1" applyBorder="1" applyAlignment="1">
      <alignment horizontal="center" vertical="center" wrapText="1"/>
    </xf>
    <xf numFmtId="167" fontId="54" fillId="0" borderId="10" xfId="0" applyNumberFormat="1" applyFont="1" applyFill="1" applyBorder="1" applyAlignment="1">
      <alignment horizontal="center" vertical="center" wrapText="1"/>
    </xf>
    <xf numFmtId="167" fontId="54" fillId="0" borderId="37" xfId="0" applyNumberFormat="1" applyFont="1" applyFill="1" applyBorder="1" applyAlignment="1">
      <alignment horizontal="center" vertical="center" wrapText="1"/>
    </xf>
    <xf numFmtId="167" fontId="54" fillId="0" borderId="4" xfId="0" applyNumberFormat="1" applyFont="1" applyFill="1" applyBorder="1" applyAlignment="1">
      <alignment horizontal="center" vertical="center" wrapText="1"/>
    </xf>
    <xf numFmtId="167" fontId="54" fillId="0" borderId="0" xfId="0" applyNumberFormat="1" applyFont="1" applyFill="1" applyBorder="1" applyAlignment="1">
      <alignment horizontal="center" vertical="center" wrapText="1"/>
    </xf>
    <xf numFmtId="167" fontId="54" fillId="0" borderId="38" xfId="0" applyNumberFormat="1" applyFont="1" applyFill="1" applyBorder="1" applyAlignment="1">
      <alignment horizontal="center" vertical="center" wrapText="1"/>
    </xf>
    <xf numFmtId="167" fontId="54" fillId="0" borderId="75" xfId="0" applyNumberFormat="1" applyFont="1" applyFill="1" applyBorder="1" applyAlignment="1">
      <alignment horizontal="center" vertical="center"/>
    </xf>
    <xf numFmtId="167" fontId="54" fillId="0" borderId="7" xfId="0" applyNumberFormat="1" applyFont="1" applyFill="1" applyBorder="1" applyAlignment="1">
      <alignment horizontal="center" vertical="center"/>
    </xf>
    <xf numFmtId="167" fontId="54" fillId="0" borderId="76" xfId="0" applyNumberFormat="1" applyFont="1" applyFill="1" applyBorder="1" applyAlignment="1">
      <alignment horizontal="center" vertical="center"/>
    </xf>
    <xf numFmtId="1" fontId="59" fillId="0" borderId="75" xfId="0" applyNumberFormat="1" applyFont="1" applyFill="1" applyBorder="1" applyAlignment="1">
      <alignment horizontal="center" vertical="center"/>
    </xf>
    <xf numFmtId="1" fontId="59" fillId="0" borderId="7" xfId="0" applyNumberFormat="1" applyFont="1" applyFill="1" applyBorder="1" applyAlignment="1">
      <alignment horizontal="center" vertical="center"/>
    </xf>
    <xf numFmtId="1" fontId="59" fillId="0" borderId="76" xfId="0" applyNumberFormat="1" applyFont="1" applyFill="1" applyBorder="1" applyAlignment="1">
      <alignment horizontal="center" vertical="center"/>
    </xf>
    <xf numFmtId="1" fontId="59" fillId="0" borderId="87" xfId="0" applyNumberFormat="1" applyFont="1" applyFill="1" applyBorder="1" applyAlignment="1">
      <alignment horizontal="center" vertical="center"/>
    </xf>
    <xf numFmtId="1" fontId="59" fillId="0" borderId="6" xfId="0" applyNumberFormat="1" applyFont="1" applyFill="1" applyBorder="1" applyAlignment="1">
      <alignment horizontal="center" vertical="center"/>
    </xf>
    <xf numFmtId="1" fontId="59" fillId="0" borderId="74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1" fontId="59" fillId="0" borderId="59" xfId="0" applyNumberFormat="1" applyFont="1" applyFill="1" applyBorder="1" applyAlignment="1">
      <alignment horizontal="center" vertical="center"/>
    </xf>
    <xf numFmtId="1" fontId="59" fillId="0" borderId="58" xfId="0" applyNumberFormat="1" applyFont="1" applyFill="1" applyBorder="1" applyAlignment="1">
      <alignment horizontal="center" vertical="center"/>
    </xf>
    <xf numFmtId="1" fontId="59" fillId="0" borderId="64" xfId="0" applyNumberFormat="1" applyFont="1" applyFill="1" applyBorder="1" applyAlignment="1">
      <alignment horizontal="center" vertical="center"/>
    </xf>
    <xf numFmtId="1" fontId="59" fillId="0" borderId="60" xfId="0" applyNumberFormat="1" applyFont="1" applyFill="1" applyBorder="1" applyAlignment="1">
      <alignment horizontal="center" vertical="center"/>
    </xf>
    <xf numFmtId="1" fontId="59" fillId="0" borderId="19" xfId="0" applyNumberFormat="1" applyFont="1" applyFill="1" applyBorder="1" applyAlignment="1">
      <alignment horizontal="center" vertical="center"/>
    </xf>
    <xf numFmtId="1" fontId="59" fillId="0" borderId="68" xfId="0" applyNumberFormat="1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left" vertical="top" wrapText="1"/>
    </xf>
    <xf numFmtId="0" fontId="59" fillId="0" borderId="73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top" wrapText="1"/>
    </xf>
    <xf numFmtId="167" fontId="54" fillId="0" borderId="75" xfId="1" applyNumberFormat="1" applyFont="1" applyFill="1" applyBorder="1" applyAlignment="1">
      <alignment horizontal="center" vertical="center"/>
    </xf>
    <xf numFmtId="167" fontId="54" fillId="0" borderId="7" xfId="1" applyNumberFormat="1" applyFont="1" applyFill="1" applyBorder="1" applyAlignment="1">
      <alignment horizontal="center" vertical="center"/>
    </xf>
    <xf numFmtId="167" fontId="54" fillId="0" borderId="76" xfId="1" applyNumberFormat="1" applyFont="1" applyFill="1" applyBorder="1" applyAlignment="1">
      <alignment horizontal="center" vertical="center"/>
    </xf>
    <xf numFmtId="167" fontId="54" fillId="0" borderId="37" xfId="1" applyNumberFormat="1" applyFont="1" applyFill="1" applyBorder="1" applyAlignment="1">
      <alignment horizontal="center" vertical="center"/>
    </xf>
    <xf numFmtId="167" fontId="54" fillId="0" borderId="38" xfId="1" applyNumberFormat="1" applyFont="1" applyFill="1" applyBorder="1" applyAlignment="1">
      <alignment horizontal="center" vertical="center"/>
    </xf>
    <xf numFmtId="167" fontId="54" fillId="0" borderId="39" xfId="1" applyNumberFormat="1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/>
    </xf>
    <xf numFmtId="167" fontId="54" fillId="0" borderId="37" xfId="0" applyNumberFormat="1" applyFont="1" applyFill="1" applyBorder="1" applyAlignment="1">
      <alignment horizontal="center" vertical="center"/>
    </xf>
    <xf numFmtId="167" fontId="54" fillId="0" borderId="38" xfId="0" applyNumberFormat="1" applyFont="1" applyFill="1" applyBorder="1" applyAlignment="1">
      <alignment horizontal="center" vertical="center"/>
    </xf>
    <xf numFmtId="167" fontId="54" fillId="0" borderId="39" xfId="0" applyNumberFormat="1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" fontId="59" fillId="0" borderId="0" xfId="0" applyNumberFormat="1" applyFont="1" applyFill="1" applyBorder="1" applyAlignment="1">
      <alignment horizontal="center" vertical="center"/>
    </xf>
    <xf numFmtId="1" fontId="59" fillId="0" borderId="9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left" vertical="top" wrapText="1"/>
    </xf>
    <xf numFmtId="1" fontId="59" fillId="0" borderId="88" xfId="0" applyNumberFormat="1" applyFont="1" applyFill="1" applyBorder="1" applyAlignment="1">
      <alignment horizontal="center" vertical="center"/>
    </xf>
    <xf numFmtId="1" fontId="59" fillId="0" borderId="8" xfId="0" applyNumberFormat="1" applyFont="1" applyFill="1" applyBorder="1" applyAlignment="1">
      <alignment horizontal="center" vertical="center"/>
    </xf>
    <xf numFmtId="1" fontId="59" fillId="0" borderId="55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top" wrapText="1"/>
    </xf>
    <xf numFmtId="167" fontId="54" fillId="0" borderId="30" xfId="0" applyNumberFormat="1" applyFont="1" applyFill="1" applyBorder="1" applyAlignment="1">
      <alignment horizontal="center" vertical="center" wrapText="1"/>
    </xf>
    <xf numFmtId="167" fontId="54" fillId="0" borderId="9" xfId="0" applyNumberFormat="1" applyFont="1" applyFill="1" applyBorder="1" applyAlignment="1">
      <alignment horizontal="center" vertical="center" wrapText="1"/>
    </xf>
    <xf numFmtId="167" fontId="54" fillId="0" borderId="39" xfId="0" applyNumberFormat="1" applyFont="1" applyFill="1" applyBorder="1" applyAlignment="1">
      <alignment horizontal="center" vertical="center" wrapText="1"/>
    </xf>
    <xf numFmtId="49" fontId="59" fillId="0" borderId="5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37" xfId="0" applyNumberFormat="1" applyFont="1" applyFill="1" applyBorder="1" applyAlignment="1">
      <alignment horizontal="center" vertical="center" wrapText="1"/>
    </xf>
    <xf numFmtId="49" fontId="59" fillId="0" borderId="4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38" xfId="0" applyNumberFormat="1" applyFont="1" applyFill="1" applyBorder="1" applyAlignment="1">
      <alignment horizontal="center" vertical="center" wrapText="1"/>
    </xf>
    <xf numFmtId="49" fontId="59" fillId="0" borderId="30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9" fillId="0" borderId="39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59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61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65" xfId="0" applyFont="1" applyFill="1" applyBorder="1" applyAlignment="1">
      <alignment horizontal="center" vertical="center"/>
    </xf>
    <xf numFmtId="170" fontId="54" fillId="0" borderId="5" xfId="1" applyNumberFormat="1" applyFont="1" applyFill="1" applyBorder="1" applyAlignment="1">
      <alignment horizontal="center" vertical="center"/>
    </xf>
    <xf numFmtId="170" fontId="54" fillId="0" borderId="10" xfId="1" applyNumberFormat="1" applyFont="1" applyFill="1" applyBorder="1" applyAlignment="1">
      <alignment horizontal="center" vertical="center"/>
    </xf>
    <xf numFmtId="170" fontId="54" fillId="0" borderId="37" xfId="1" applyNumberFormat="1" applyFont="1" applyFill="1" applyBorder="1" applyAlignment="1">
      <alignment horizontal="center" vertical="center"/>
    </xf>
    <xf numFmtId="170" fontId="54" fillId="0" borderId="4" xfId="1" applyNumberFormat="1" applyFont="1" applyFill="1" applyBorder="1" applyAlignment="1">
      <alignment horizontal="center" vertical="center"/>
    </xf>
    <xf numFmtId="170" fontId="54" fillId="0" borderId="0" xfId="1" applyNumberFormat="1" applyFont="1" applyFill="1" applyBorder="1" applyAlignment="1">
      <alignment horizontal="center" vertical="center"/>
    </xf>
    <xf numFmtId="170" fontId="54" fillId="0" borderId="38" xfId="1" applyNumberFormat="1" applyFont="1" applyFill="1" applyBorder="1" applyAlignment="1">
      <alignment horizontal="center" vertical="center"/>
    </xf>
    <xf numFmtId="170" fontId="54" fillId="0" borderId="30" xfId="1" applyNumberFormat="1" applyFont="1" applyFill="1" applyBorder="1" applyAlignment="1">
      <alignment horizontal="center" vertical="center"/>
    </xf>
    <xf numFmtId="170" fontId="54" fillId="0" borderId="9" xfId="1" applyNumberFormat="1" applyFont="1" applyFill="1" applyBorder="1" applyAlignment="1">
      <alignment horizontal="center" vertical="center"/>
    </xf>
    <xf numFmtId="170" fontId="54" fillId="0" borderId="39" xfId="1" applyNumberFormat="1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 wrapText="1"/>
    </xf>
    <xf numFmtId="0" fontId="59" fillId="0" borderId="73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/>
    </xf>
    <xf numFmtId="0" fontId="59" fillId="4" borderId="54" xfId="19" applyFont="1" applyFill="1" applyBorder="1" applyAlignment="1">
      <alignment horizontal="center" vertical="center"/>
    </xf>
    <xf numFmtId="0" fontId="59" fillId="4" borderId="49" xfId="19" applyFont="1" applyFill="1" applyBorder="1" applyAlignment="1">
      <alignment horizontal="center" vertical="center"/>
    </xf>
    <xf numFmtId="0" fontId="59" fillId="4" borderId="51" xfId="19" applyFont="1" applyFill="1" applyBorder="1" applyAlignment="1">
      <alignment horizontal="center" vertical="center"/>
    </xf>
    <xf numFmtId="0" fontId="75" fillId="0" borderId="0" xfId="19" applyFont="1" applyFill="1" applyBorder="1" applyAlignment="1">
      <alignment horizontal="center" vertical="center"/>
    </xf>
    <xf numFmtId="0" fontId="60" fillId="0" borderId="0" xfId="19" applyFont="1" applyFill="1" applyBorder="1" applyAlignment="1">
      <alignment horizontal="right"/>
    </xf>
    <xf numFmtId="0" fontId="59" fillId="0" borderId="1" xfId="19" applyFont="1" applyFill="1" applyBorder="1" applyAlignment="1">
      <alignment horizontal="center" vertical="center"/>
    </xf>
    <xf numFmtId="0" fontId="59" fillId="0" borderId="30" xfId="19" applyFont="1" applyFill="1" applyBorder="1" applyAlignment="1">
      <alignment horizontal="center" vertical="center"/>
    </xf>
    <xf numFmtId="0" fontId="59" fillId="0" borderId="54" xfId="19" applyFont="1" applyFill="1" applyBorder="1" applyAlignment="1">
      <alignment horizontal="center" vertical="center"/>
    </xf>
    <xf numFmtId="0" fontId="59" fillId="0" borderId="49" xfId="19" applyFont="1" applyFill="1" applyBorder="1" applyAlignment="1">
      <alignment horizontal="center" vertical="center"/>
    </xf>
    <xf numFmtId="0" fontId="59" fillId="0" borderId="51" xfId="19" applyFont="1" applyFill="1" applyBorder="1" applyAlignment="1">
      <alignment horizontal="center" vertical="center"/>
    </xf>
    <xf numFmtId="0" fontId="60" fillId="0" borderId="0" xfId="19" applyFont="1" applyFill="1" applyAlignment="1">
      <alignment horizontal="left" vertical="center" wrapText="1"/>
    </xf>
    <xf numFmtId="0" fontId="60" fillId="0" borderId="0" xfId="19" applyFont="1" applyFill="1" applyBorder="1" applyAlignment="1">
      <alignment horizontal="left" vertical="center" wrapText="1"/>
    </xf>
    <xf numFmtId="0" fontId="54" fillId="0" borderId="0" xfId="19" applyFont="1" applyFill="1" applyBorder="1" applyAlignment="1">
      <alignment horizontal="left" vertical="center" wrapText="1"/>
    </xf>
  </cellXfs>
  <cellStyles count="301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3" xfId="29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6" xfId="238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8" xfId="292"/>
    <cellStyle name="Обычный 9" xfId="29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45C97"/>
      <color rgb="FFF7A209"/>
      <color rgb="FFCB8507"/>
      <color rgb="FFD284B1"/>
      <color rgb="FF47375B"/>
      <color rgb="FF8B3180"/>
      <color rgb="FFB05408"/>
      <color rgb="FF3C908C"/>
      <color rgb="FF660066"/>
      <color rgb="FFF6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9286968673998711E-2"/>
                  <c:y val="3.7359379205545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089574185473058E-2"/>
                  <c:y val="-4.4496203565501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204709596867233E-2"/>
                  <c:y val="-4.4185916025349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823569481581079E-3"/>
                  <c:y val="2.6388151783130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диаграмма!$BB$27:$BG$27</c:f>
              <c:strCache>
                <c:ptCount val="6"/>
                <c:pt idx="0">
                  <c:v>3 кв. 2016</c:v>
                </c:pt>
                <c:pt idx="1">
                  <c:v>4 кв. 2016</c:v>
                </c:pt>
                <c:pt idx="2">
                  <c:v>1 кв. 2017</c:v>
                </c:pt>
                <c:pt idx="3">
                  <c:v>2 кв. 2017</c:v>
                </c:pt>
                <c:pt idx="4">
                  <c:v>3 кв. 2017</c:v>
                </c:pt>
                <c:pt idx="5">
                  <c:v>4 кв. 2017</c:v>
                </c:pt>
              </c:strCache>
            </c:strRef>
          </c:cat>
          <c:val>
            <c:numRef>
              <c:f>диаграмма!$BB$28:$BG$28</c:f>
              <c:numCache>
                <c:formatCode>#,##0</c:formatCode>
                <c:ptCount val="6"/>
                <c:pt idx="0">
                  <c:v>3030</c:v>
                </c:pt>
                <c:pt idx="1">
                  <c:v>3466</c:v>
                </c:pt>
                <c:pt idx="2">
                  <c:v>3591</c:v>
                </c:pt>
                <c:pt idx="3">
                  <c:v>3177</c:v>
                </c:pt>
                <c:pt idx="4">
                  <c:v>3024</c:v>
                </c:pt>
                <c:pt idx="5">
                  <c:v>3603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44678765888092E-2"/>
                  <c:y val="3.995896020135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043077041650348E-2"/>
                  <c:y val="3.784453307525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342479643024829E-2"/>
                  <c:y val="4.2833180474708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22477145717424E-2"/>
                  <c:y val="2.762065354866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887175070222694E-2"/>
                  <c:y val="-3.8015602548450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616566215529906E-2"/>
                  <c:y val="-3.4285823972676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диаграмма!$BB$27:$BG$27</c:f>
              <c:strCache>
                <c:ptCount val="6"/>
                <c:pt idx="0">
                  <c:v>3 кв. 2016</c:v>
                </c:pt>
                <c:pt idx="1">
                  <c:v>4 кв. 2016</c:v>
                </c:pt>
                <c:pt idx="2">
                  <c:v>1 кв. 2017</c:v>
                </c:pt>
                <c:pt idx="3">
                  <c:v>2 кв. 2017</c:v>
                </c:pt>
                <c:pt idx="4">
                  <c:v>3 кв. 2017</c:v>
                </c:pt>
                <c:pt idx="5">
                  <c:v>4 кв. 2017</c:v>
                </c:pt>
              </c:strCache>
            </c:strRef>
          </c:cat>
          <c:val>
            <c:numRef>
              <c:f>диаграмма!$BB$29:$BG$29</c:f>
              <c:numCache>
                <c:formatCode>#,##0</c:formatCode>
                <c:ptCount val="6"/>
                <c:pt idx="0">
                  <c:v>3860</c:v>
                </c:pt>
                <c:pt idx="1">
                  <c:v>3816</c:v>
                </c:pt>
                <c:pt idx="2">
                  <c:v>2797</c:v>
                </c:pt>
                <c:pt idx="3">
                  <c:v>3187</c:v>
                </c:pt>
                <c:pt idx="4">
                  <c:v>3451</c:v>
                </c:pt>
                <c:pt idx="5">
                  <c:v>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6464"/>
        <c:axId val="81407024"/>
      </c:lineChart>
      <c:catAx>
        <c:axId val="814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81407024"/>
        <c:crosses val="autoZero"/>
        <c:auto val="1"/>
        <c:lblAlgn val="ctr"/>
        <c:lblOffset val="100"/>
        <c:noMultiLvlLbl val="0"/>
      </c:catAx>
      <c:valAx>
        <c:axId val="81407024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1406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367791035258919E-2"/>
                  <c:y val="3.4934874628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80753056374962E-2"/>
                  <c:y val="2.8375412451129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087090889085719E-2"/>
                  <c:y val="3.392689972572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84198545130271E-2"/>
                  <c:y val="2.9422361166545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975251748964945E-2"/>
                  <c:y val="4.471182710538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038734475888131E-2"/>
                  <c:y val="3.051884181819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669074563313327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6846842790093779E-3"/>
                  <c:y val="2.472829777765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735334673778717E-2"/>
                  <c:y val="-2.986866998148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376890571436879E-2"/>
                  <c:y val="-3.414966309159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6974087268864637E-2"/>
                  <c:y val="-4.027559047933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516496041987348E-2"/>
                  <c:y val="-3.528655137543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046910227818087E-2"/>
                  <c:y val="-4.215350259873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01982974154E-2"/>
                  <c:y val="4.192008793224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631651040499006E-2"/>
                  <c:y val="4.1133530860412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08908899014302E-2"/>
                  <c:y val="-4.1601093275440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08060620146156E-2"/>
                  <c:y val="-4.424768891926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31987875379841E-2"/>
                  <c:y val="-3.66625395063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0247873842137E-2"/>
                  <c:y val="2.72833636042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78839658367351E-2"/>
                  <c:y val="-3.0817988643630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500466984798E-2"/>
                  <c:y val="-3.605221083190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12876.03</c:v>
                </c:pt>
                <c:pt idx="1">
                  <c:v>13572.75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516576"/>
        <c:axId val="163517136"/>
      </c:lineChart>
      <c:catAx>
        <c:axId val="1635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51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517136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516576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520496"/>
        <c:axId val="163521056"/>
        <c:axId val="0"/>
      </c:bar3DChart>
      <c:catAx>
        <c:axId val="16352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52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52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520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8642448249E-2"/>
                  <c:y val="-5.2626631709173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82557823450325E-2"/>
                  <c:y val="4.104496490137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694180397632717E-2"/>
                  <c:y val="3.293907628924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043800021060914E-2"/>
                  <c:y val="-3.237216203362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29159903315712E-2"/>
                  <c:y val="5.1958796597342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981028925808E-2"/>
                  <c:y val="4.3135278150128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06507822259251E-2"/>
                  <c:y val="-4.795870925686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93986752997222E-2"/>
                  <c:y val="-4.597490878512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13731337103072E-2"/>
                  <c:y val="-2.9716265938971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98335386366E-2"/>
                  <c:y val="-5.630292020755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73803363518782E-2"/>
                  <c:y val="6.508866473342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660125390356041E-2"/>
                  <c:y val="4.7078647436849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030065010542702E-2"/>
                  <c:y val="5.3748743814936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951462163935389E-2"/>
                  <c:y val="-3.1840663276365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549827872671862E-2"/>
                  <c:y val="-3.73343260324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543481769731192E-2"/>
                  <c:y val="4.549906295384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90239357504108E-2"/>
                  <c:y val="-3.912560465972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679212232784093E-2"/>
                  <c:y val="3.962674727553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393762273937477E-2"/>
                  <c:y val="4.82183341508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821384975465028E-2"/>
                  <c:y val="3.857200450122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149394231580552E-2"/>
                  <c:y val="3.351397900313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1094.45</c:v>
                </c:pt>
                <c:pt idx="1">
                  <c:v>1022.45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725408"/>
        <c:axId val="163725968"/>
      </c:lineChart>
      <c:catAx>
        <c:axId val="1637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72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725968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72540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86801469278712E-2"/>
                  <c:y val="3.862365035304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401301880450833E-2"/>
                  <c:y val="1.1269749965698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2783699057E-2"/>
                  <c:y val="-6.115022111518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338909021829795E-2"/>
                  <c:y val="-3.52523035030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057866913832283E-2"/>
                  <c:y val="-2.848137671905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4936919394840743E-2"/>
                  <c:y val="-4.57821883542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08656762658077E-2"/>
                  <c:y val="-4.9206571184311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925713165308501E-2"/>
                  <c:y val="4.665873325804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288232851413166E-2"/>
                  <c:y val="-5.2096027670888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993312169795943E-2"/>
                  <c:y val="3.6179773502063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722855233348411E-2"/>
                  <c:y val="4.08268863394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043154375351875E-2"/>
                  <c:y val="3.270604874032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504476178037804E-2"/>
                  <c:y val="3.2917664939259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02565090416254E-3"/>
                  <c:y val="1.25505293043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789625679687979E-2"/>
                  <c:y val="4.489033953581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99655139163256E-2"/>
                  <c:y val="3.743522222339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427375330405173E-2"/>
                  <c:y val="4.892160173936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73009794735148E-2"/>
                  <c:y val="-4.593153066071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6024471182999E-2"/>
                  <c:y val="4.7433980109415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87181926935363E-2"/>
                  <c:y val="4.4940736909875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3911549028879E-2"/>
                  <c:y val="6.089256730472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1340514318668E-2"/>
                  <c:y val="6.0953908830886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17961036347E-2"/>
                  <c:y val="5.271861460247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402417831876267E-2"/>
                  <c:y val="4.660886360518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737385016335368E-2"/>
                  <c:y val="2.441871510443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991.6</c:v>
                </c:pt>
                <c:pt idx="1">
                  <c:v>988.25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29888"/>
        <c:axId val="163730448"/>
      </c:lineChart>
      <c:catAx>
        <c:axId val="1637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73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730448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72988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880568368616E-2"/>
                  <c:y val="5.1053089643167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68E-2"/>
                  <c:y val="4.463382271112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414712317050009E-2"/>
                  <c:y val="4.12155973119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884679254087453E-2"/>
                  <c:y val="4.3548631026266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51870566393586E-2"/>
                  <c:y val="5.266551731596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465525221557127E-2"/>
                  <c:y val="-4.201657892108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352911671285893E-2"/>
                  <c:y val="-9.3093067385752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786102379638325E-3"/>
                  <c:y val="-2.731641199046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997457106199336E-2"/>
                  <c:y val="4.249368659846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927898875556522E-2"/>
                  <c:y val="-4.908188160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876879591908068E-2"/>
                  <c:y val="-5.9764585027607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49181529711E-2"/>
                  <c:y val="-4.612107463368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983602097453256E-2"/>
                  <c:y val="-5.62510522335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904946264615458E-2"/>
                  <c:y val="4.073392401090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18786691016688E-2"/>
                  <c:y val="3.76732440183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457931938519053E-2"/>
                  <c:y val="4.3665910485240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747943165811506E-2"/>
                  <c:y val="4.420108718914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566613981276687E-2"/>
                  <c:y val="-3.8486278630855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18129946862527E-2"/>
                  <c:y val="3.6938250893591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66687846316777E-2"/>
                  <c:y val="-5.05237626446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923111068139213E-2"/>
                  <c:y val="-6.6076557513427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937220222128074E-3"/>
                  <c:y val="-2.2280814393128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22959824192578E-2"/>
                  <c:y val="-5.0374809171196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17.170000000000002</c:v>
                </c:pt>
                <c:pt idx="1">
                  <c:v>16.66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168928"/>
        <c:axId val="164169488"/>
      </c:lineChart>
      <c:catAx>
        <c:axId val="16416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416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69488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416892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49447644544E-2"/>
                  <c:y val="-4.6651230311983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79935233317294E-2"/>
                  <c:y val="-7.205560163337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540697273791808E-2"/>
                  <c:y val="3.1175319329548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0925377503276E-2"/>
                  <c:y val="3.6054072009210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9958264726048E-2"/>
                  <c:y val="4.68785722414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08076727569275E-2"/>
                  <c:y val="4.2256892792004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39587891356E-2"/>
                  <c:y val="3.2670855020950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805785282157556E-2"/>
                  <c:y val="-4.547710023446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4.7457563694185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486278302550999E-2"/>
                  <c:y val="3.721538687086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47615928511645E-2"/>
                  <c:y val="3.106228912562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7305312969615E-2"/>
                  <c:y val="4.1068153368402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713783592418292E-2"/>
                  <c:y val="4.613554602559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24554848341236E-2"/>
                  <c:y val="-4.94139345480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775094121298486E-2"/>
                  <c:y val="-4.024541650989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4998347302984E-2"/>
                  <c:y val="-5.4002203934009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469858132401478E-2"/>
                  <c:y val="-5.1136031410689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794725412367742E-2"/>
                  <c:y val="2.46364835867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51245849857982E-2"/>
                  <c:y val="-3.1419064735294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146175988325004E-2"/>
                  <c:y val="3.2671880238219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32838121797271E-3"/>
                  <c:y val="-1.2948237805296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102443053687839E-2"/>
                  <c:y val="3.0208026836087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735643235533436E-2"/>
                  <c:y val="-4.34799769941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23050361177997E-2"/>
                  <c:y val="-2.985073861778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1331.67</c:v>
                </c:pt>
                <c:pt idx="1">
                  <c:v>1331.53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173408"/>
        <c:axId val="164173968"/>
      </c:lineChart>
      <c:catAx>
        <c:axId val="1641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417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73968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417340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636592"/>
        <c:axId val="164637152"/>
        <c:axId val="0"/>
      </c:bar3DChart>
      <c:catAx>
        <c:axId val="16463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63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63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636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639952"/>
        <c:axId val="164640512"/>
        <c:axId val="0"/>
      </c:bar3DChart>
      <c:catAx>
        <c:axId val="16463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64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64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63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01.03.2018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- 25,7%
(2017г. - 26,4%)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- 32,2%
(2017г. - 28,4%)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- 24,9%</a:t>
                    </a:r>
                  </a:p>
                  <a:p>
                    <a:pPr>
                      <a:defRPr/>
                    </a:pPr>
                    <a:r>
                      <a:rPr lang="ru-RU"/>
                      <a:t>(2017г. - 27,8%)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- 14,0%
(2017г. - 16,5%)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- 3,2%
(2017г. - 0,9%)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25.7</c:v>
                </c:pt>
                <c:pt idx="1">
                  <c:v>32.200000000000003</c:v>
                </c:pt>
                <c:pt idx="2">
                  <c:v>24.9</c:v>
                </c:pt>
                <c:pt idx="3">
                  <c:v>14</c:v>
                </c:pt>
                <c:pt idx="4">
                  <c:v>3.2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3874530551721"/>
          <c:y val="9.3243871127756547E-2"/>
          <c:w val="0.7813379856157826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01.03.2017 г.</c:v>
                </c:pt>
                <c:pt idx="1">
                  <c:v>На 01.03.2018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48.4</c:v>
                </c:pt>
                <c:pt idx="1">
                  <c:v>54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01.03.2017 г.</c:v>
                </c:pt>
                <c:pt idx="1">
                  <c:v>На 01.03.2018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51.6</c:v>
                </c:pt>
                <c:pt idx="1">
                  <c:v>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416256"/>
        <c:axId val="160416816"/>
        <c:axId val="0"/>
      </c:bar3DChart>
      <c:catAx>
        <c:axId val="16041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041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41681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60416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304974333012018"/>
          <c:y val="8.0808283531618744E-2"/>
          <c:w val="0.80695025666987985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01.03.2017 г.</c:v>
                </c:pt>
                <c:pt idx="1">
                  <c:v>На 01.03.2018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34</c:v>
                </c:pt>
                <c:pt idx="1">
                  <c:v>28.3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01.03.2017 г.</c:v>
                </c:pt>
                <c:pt idx="1">
                  <c:v>На 01.03.2018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31.7</c:v>
                </c:pt>
                <c:pt idx="1">
                  <c:v>33.4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01.03.2017 г.</c:v>
                </c:pt>
                <c:pt idx="1">
                  <c:v>На 01.03.2018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34.299999999999997</c:v>
                </c:pt>
                <c:pt idx="1">
                  <c:v>38.299999999999997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420736"/>
        <c:axId val="161529952"/>
        <c:axId val="0"/>
      </c:bar3DChart>
      <c:catAx>
        <c:axId val="16042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152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2995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60420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февраль 2018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диаграмма!$A$74:$A$83</c15:sqref>
                  </c15:fullRef>
                </c:ext>
              </c:extLst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диаграмма!$B$74:$B$83</c15:sqref>
                  </c15:fullRef>
                </c:ext>
              </c:extLst>
              <c:f>диаграмма!$B$75:$B$83</c:f>
              <c:numCache>
                <c:formatCode>0.00</c:formatCode>
                <c:ptCount val="8"/>
                <c:pt idx="0">
                  <c:v>3826.25</c:v>
                </c:pt>
                <c:pt idx="1">
                  <c:v>4329.26</c:v>
                </c:pt>
                <c:pt idx="2">
                  <c:v>5255.74</c:v>
                </c:pt>
                <c:pt idx="3">
                  <c:v>5865.29</c:v>
                </c:pt>
                <c:pt idx="4">
                  <c:v>6195.43</c:v>
                </c:pt>
                <c:pt idx="5">
                  <c:v>6226.58</c:v>
                </c:pt>
                <c:pt idx="6">
                  <c:v>6814.4</c:v>
                </c:pt>
                <c:pt idx="7">
                  <c:v>10098.120000000001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февраль 2017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диаграмма!$A$74:$A$83</c15:sqref>
                  </c15:fullRef>
                </c:ext>
              </c:extLst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диаграмма!$C$74:$C$83</c15:sqref>
                  </c15:fullRef>
                </c:ext>
              </c:extLst>
              <c:f>диаграмма!$C$75:$C$83</c:f>
              <c:numCache>
                <c:formatCode>0.00</c:formatCode>
                <c:ptCount val="8"/>
                <c:pt idx="0">
                  <c:v>3745.11</c:v>
                </c:pt>
                <c:pt idx="1">
                  <c:v>4200.1400000000003</c:v>
                </c:pt>
                <c:pt idx="2">
                  <c:v>5450.45</c:v>
                </c:pt>
                <c:pt idx="3">
                  <c:v>5725.77</c:v>
                </c:pt>
                <c:pt idx="4">
                  <c:v>6290.31</c:v>
                </c:pt>
                <c:pt idx="5">
                  <c:v>6390.27</c:v>
                </c:pt>
                <c:pt idx="6">
                  <c:v>6804.94</c:v>
                </c:pt>
                <c:pt idx="7">
                  <c:v>9515.7900000000009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61750176"/>
        <c:axId val="161750736"/>
      </c:barChart>
      <c:catAx>
        <c:axId val="16175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175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50736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175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266896"/>
        <c:axId val="162267456"/>
        <c:axId val="0"/>
      </c:bar3DChart>
      <c:catAx>
        <c:axId val="16226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26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6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26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270256"/>
        <c:axId val="162270816"/>
        <c:axId val="0"/>
      </c:bar3DChart>
      <c:catAx>
        <c:axId val="16227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2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270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503744"/>
        <c:axId val="162504304"/>
        <c:axId val="0"/>
      </c:bar3DChart>
      <c:catAx>
        <c:axId val="1625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50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50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50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682047368952981E-2"/>
                  <c:y val="3.453085061009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31383870886513E-2"/>
                  <c:y val="3.28388168588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4165889550991E-2"/>
                  <c:y val="3.60721135061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2879398684536E-2"/>
                  <c:y val="4.209519293002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758719040970808E-2"/>
                  <c:y val="5.1309961613829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048082192551986E-2"/>
                  <c:y val="4.2895268819924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69482077089811E-2"/>
                  <c:y val="3.82883881758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12775243136878E-2"/>
                  <c:y val="3.3359818089564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987033425334991E-2"/>
                  <c:y val="4.3865822261477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5836136735653467E-2"/>
                  <c:y val="-2.23139458403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11333865792469E-2"/>
                  <c:y val="1.4701276854660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7399599359E-2"/>
                  <c:y val="4.0102810511905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7079.88</c:v>
                </c:pt>
                <c:pt idx="1">
                  <c:v>7001.33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507664"/>
        <c:axId val="162508224"/>
      </c:lineChart>
      <c:catAx>
        <c:axId val="16250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50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50822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50766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30</xdr:row>
      <xdr:rowOff>3174</xdr:rowOff>
    </xdr:from>
    <xdr:to>
      <xdr:col>9</xdr:col>
      <xdr:colOff>940289</xdr:colOff>
      <xdr:row>59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15</xdr:row>
      <xdr:rowOff>38100</xdr:rowOff>
    </xdr:from>
    <xdr:to>
      <xdr:col>3</xdr:col>
      <xdr:colOff>326571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517071</xdr:colOff>
      <xdr:row>15</xdr:row>
      <xdr:rowOff>27214</xdr:rowOff>
    </xdr:from>
    <xdr:to>
      <xdr:col>7</xdr:col>
      <xdr:colOff>1170215</xdr:colOff>
      <xdr:row>26</xdr:row>
      <xdr:rowOff>38250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21167</xdr:rowOff>
    </xdr:from>
    <xdr:to>
      <xdr:col>10</xdr:col>
      <xdr:colOff>603249</xdr:colOff>
      <xdr:row>150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44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1728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1801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DH131"/>
  <sheetViews>
    <sheetView zoomScale="80" zoomScaleNormal="80" workbookViewId="0">
      <selection activeCell="F86" sqref="F86"/>
    </sheetView>
  </sheetViews>
  <sheetFormatPr defaultColWidth="9.140625" defaultRowHeight="12.75" x14ac:dyDescent="0.2"/>
  <cols>
    <col min="1" max="1" width="57.7109375" style="61" customWidth="1"/>
    <col min="2" max="2" width="20.85546875" style="61" customWidth="1"/>
    <col min="3" max="3" width="20.140625" style="61" customWidth="1"/>
    <col min="4" max="4" width="15.42578125" style="61" customWidth="1"/>
    <col min="5" max="5" width="18.5703125" style="61" customWidth="1"/>
    <col min="6" max="6" width="20.28515625" style="61" customWidth="1"/>
    <col min="7" max="7" width="17.140625" style="61" customWidth="1"/>
    <col min="8" max="8" width="13.5703125" style="61" customWidth="1"/>
    <col min="9" max="9" width="18.28515625" style="61" customWidth="1"/>
    <col min="10" max="10" width="15.42578125" style="61" customWidth="1"/>
    <col min="11" max="11" width="15.28515625" style="61" customWidth="1"/>
    <col min="12" max="12" width="16.7109375" style="61" customWidth="1"/>
    <col min="13" max="13" width="17" style="61" customWidth="1"/>
    <col min="14" max="15" width="14.28515625" style="61" customWidth="1"/>
    <col min="16" max="16" width="14.7109375" style="61" customWidth="1"/>
    <col min="17" max="17" width="14.5703125" style="61" bestFit="1" customWidth="1"/>
    <col min="18" max="18" width="14.85546875" style="61" customWidth="1"/>
    <col min="19" max="23" width="15.7109375" style="61" bestFit="1" customWidth="1"/>
    <col min="24" max="24" width="15.5703125" style="61" customWidth="1"/>
    <col min="25" max="29" width="15.7109375" style="61" bestFit="1" customWidth="1"/>
    <col min="30" max="30" width="15.42578125" style="61" customWidth="1"/>
    <col min="31" max="31" width="15.7109375" style="61" customWidth="1"/>
    <col min="32" max="32" width="16.140625" style="61" customWidth="1"/>
    <col min="33" max="33" width="17.85546875" style="61" customWidth="1"/>
    <col min="34" max="34" width="17.7109375" style="61" customWidth="1"/>
    <col min="35" max="35" width="15.7109375" style="61" customWidth="1"/>
    <col min="36" max="36" width="18.7109375" style="61" customWidth="1"/>
    <col min="37" max="37" width="15.85546875" style="61" customWidth="1"/>
    <col min="38" max="38" width="17.5703125" style="61" customWidth="1"/>
    <col min="39" max="39" width="14.42578125" style="61" bestFit="1" customWidth="1"/>
    <col min="40" max="40" width="16.140625" style="61" customWidth="1"/>
    <col min="41" max="42" width="14.42578125" style="61" bestFit="1" customWidth="1"/>
    <col min="43" max="44" width="14.5703125" style="61" customWidth="1"/>
    <col min="45" max="45" width="18.28515625" style="61" bestFit="1" customWidth="1"/>
    <col min="46" max="46" width="19.85546875" style="61" customWidth="1"/>
    <col min="47" max="48" width="19" style="61" customWidth="1"/>
    <col min="49" max="50" width="16.140625" style="61" customWidth="1"/>
    <col min="51" max="52" width="18.28515625" style="61" customWidth="1"/>
    <col min="53" max="53" width="16.28515625" style="61" customWidth="1"/>
    <col min="54" max="54" width="17.85546875" style="61" customWidth="1"/>
    <col min="55" max="55" width="14.5703125" style="61" bestFit="1" customWidth="1"/>
    <col min="56" max="56" width="14.5703125" style="61" customWidth="1"/>
    <col min="57" max="57" width="15.5703125" style="61" customWidth="1"/>
    <col min="58" max="58" width="19.42578125" style="61" bestFit="1" customWidth="1"/>
    <col min="59" max="59" width="18.42578125" style="61" bestFit="1" customWidth="1"/>
    <col min="60" max="60" width="17" style="61" bestFit="1" customWidth="1"/>
    <col min="61" max="61" width="18.42578125" style="61" bestFit="1" customWidth="1"/>
    <col min="62" max="62" width="17" style="61" bestFit="1" customWidth="1"/>
    <col min="63" max="63" width="19" style="61" bestFit="1" customWidth="1"/>
    <col min="64" max="64" width="14.85546875" style="61" bestFit="1" customWidth="1"/>
    <col min="65" max="65" width="17.28515625" style="61" bestFit="1" customWidth="1"/>
    <col min="66" max="66" width="13.5703125" style="61" bestFit="1" customWidth="1"/>
    <col min="67" max="67" width="15" style="61" bestFit="1" customWidth="1"/>
    <col min="68" max="68" width="15.85546875" style="61" customWidth="1"/>
    <col min="69" max="69" width="16.42578125" style="61" customWidth="1"/>
    <col min="70" max="70" width="18.7109375" style="61" bestFit="1" customWidth="1"/>
    <col min="71" max="71" width="17.42578125" style="61" bestFit="1" customWidth="1"/>
    <col min="72" max="72" width="16.42578125" style="61" bestFit="1" customWidth="1"/>
    <col min="73" max="73" width="17.42578125" style="61" bestFit="1" customWidth="1"/>
    <col min="74" max="74" width="16.5703125" style="61" bestFit="1" customWidth="1"/>
    <col min="75" max="75" width="18" style="61" bestFit="1" customWidth="1"/>
    <col min="76" max="76" width="14.28515625" style="61" bestFit="1" customWidth="1"/>
    <col min="77" max="77" width="16.42578125" style="61" bestFit="1" customWidth="1"/>
    <col min="78" max="78" width="13.140625" style="61" bestFit="1" customWidth="1"/>
    <col min="79" max="79" width="15" style="61" customWidth="1"/>
    <col min="80" max="80" width="15" style="61" bestFit="1" customWidth="1"/>
    <col min="81" max="81" width="16" style="61" bestFit="1" customWidth="1"/>
    <col min="82" max="82" width="18.7109375" style="61" bestFit="1" customWidth="1"/>
    <col min="83" max="83" width="17.42578125" style="61" bestFit="1" customWidth="1"/>
    <col min="84" max="84" width="16.42578125" style="61" bestFit="1" customWidth="1"/>
    <col min="85" max="85" width="17.42578125" style="61" bestFit="1" customWidth="1"/>
    <col min="86" max="86" width="16.5703125" style="61" bestFit="1" customWidth="1"/>
    <col min="87" max="87" width="18" style="61" bestFit="1" customWidth="1"/>
    <col min="88" max="88" width="14.28515625" style="61" bestFit="1" customWidth="1"/>
    <col min="89" max="89" width="16.42578125" style="61" bestFit="1" customWidth="1" collapsed="1"/>
    <col min="90" max="90" width="13.140625" style="61" bestFit="1" customWidth="1"/>
    <col min="91" max="92" width="15" style="61" bestFit="1" customWidth="1"/>
    <col min="93" max="93" width="16" style="61" bestFit="1" customWidth="1"/>
    <col min="94" max="94" width="18.7109375" style="61" bestFit="1" customWidth="1"/>
    <col min="95" max="111" width="18.7109375" style="61" customWidth="1"/>
    <col min="112" max="112" width="80" style="61" bestFit="1" customWidth="1" collapsed="1"/>
    <col min="113" max="16384" width="9.140625" style="61"/>
  </cols>
  <sheetData>
    <row r="1" spans="1:17" ht="27.75" customHeight="1" x14ac:dyDescent="0.4">
      <c r="A1" s="452" t="s">
        <v>54</v>
      </c>
      <c r="B1" s="37" t="s">
        <v>511</v>
      </c>
      <c r="C1" s="37" t="s">
        <v>512</v>
      </c>
      <c r="D1" s="453"/>
      <c r="F1" s="454"/>
    </row>
    <row r="2" spans="1:17" ht="16.5" x14ac:dyDescent="0.25">
      <c r="A2" s="455"/>
      <c r="B2" s="450"/>
      <c r="C2" s="456"/>
      <c r="D2" s="457"/>
      <c r="E2" s="3"/>
    </row>
    <row r="10" spans="1:17" ht="17.25" thickBot="1" x14ac:dyDescent="0.3">
      <c r="A10" s="243"/>
      <c r="B10" s="458"/>
      <c r="C10" s="459"/>
      <c r="D10" s="19"/>
      <c r="E10" s="19"/>
      <c r="F10" s="3"/>
      <c r="G10" s="19"/>
      <c r="H10" s="19"/>
      <c r="I10" s="19"/>
      <c r="J10" s="19"/>
      <c r="K10" s="19"/>
      <c r="L10" s="19"/>
      <c r="M10" s="19"/>
      <c r="N10" s="460"/>
    </row>
    <row r="11" spans="1:17" ht="16.5" x14ac:dyDescent="0.25">
      <c r="A11" s="318" t="s">
        <v>34</v>
      </c>
      <c r="B11" s="319" t="str">
        <f>B1</f>
        <v>На 01.03.2017 г.</v>
      </c>
      <c r="C11" s="320" t="str">
        <f>C1</f>
        <v>На 01.03.2018 г.</v>
      </c>
      <c r="D11" s="457"/>
    </row>
    <row r="12" spans="1:17" ht="15.75" customHeight="1" x14ac:dyDescent="0.25">
      <c r="A12" s="324"/>
      <c r="B12" s="332"/>
      <c r="C12" s="333"/>
      <c r="O12" s="291"/>
      <c r="P12" s="291"/>
      <c r="Q12" s="291"/>
    </row>
    <row r="13" spans="1:17" ht="16.5" x14ac:dyDescent="0.25">
      <c r="A13" s="325" t="s">
        <v>65</v>
      </c>
      <c r="B13" s="334">
        <v>48.4</v>
      </c>
      <c r="C13" s="493">
        <v>54</v>
      </c>
      <c r="D13" s="457"/>
      <c r="O13" s="29"/>
      <c r="P13" s="29"/>
      <c r="Q13" s="29"/>
    </row>
    <row r="14" spans="1:17" ht="17.25" thickBot="1" x14ac:dyDescent="0.3">
      <c r="A14" s="326" t="s">
        <v>66</v>
      </c>
      <c r="B14" s="335">
        <v>51.6</v>
      </c>
      <c r="C14" s="495">
        <v>46</v>
      </c>
      <c r="O14" s="29"/>
      <c r="P14" s="29"/>
      <c r="Q14" s="29"/>
    </row>
    <row r="15" spans="1:17" ht="17.25" thickBot="1" x14ac:dyDescent="0.3">
      <c r="A15" s="321"/>
      <c r="B15" s="336">
        <f>B14+B13</f>
        <v>100</v>
      </c>
      <c r="C15" s="337">
        <f>C14+C13</f>
        <v>100</v>
      </c>
      <c r="O15" s="29"/>
      <c r="P15" s="29"/>
      <c r="Q15" s="29"/>
    </row>
    <row r="16" spans="1:17" ht="16.5" x14ac:dyDescent="0.25">
      <c r="A16" s="321" t="s">
        <v>35</v>
      </c>
      <c r="B16" s="322" t="str">
        <f>B1</f>
        <v>На 01.03.2017 г.</v>
      </c>
      <c r="C16" s="323" t="str">
        <f>C1</f>
        <v>На 01.03.2018 г.</v>
      </c>
      <c r="D16" s="457"/>
      <c r="O16" s="29"/>
      <c r="P16" s="29"/>
      <c r="Q16" s="29"/>
    </row>
    <row r="17" spans="1:59" ht="16.5" x14ac:dyDescent="0.25">
      <c r="A17" s="327" t="s">
        <v>67</v>
      </c>
      <c r="B17" s="492">
        <v>34</v>
      </c>
      <c r="C17" s="493">
        <v>28.3</v>
      </c>
      <c r="D17" s="457"/>
    </row>
    <row r="18" spans="1:59" ht="16.5" x14ac:dyDescent="0.25">
      <c r="A18" s="327" t="s">
        <v>68</v>
      </c>
      <c r="B18" s="492">
        <v>31.7</v>
      </c>
      <c r="C18" s="493">
        <v>33.4</v>
      </c>
      <c r="D18" s="457"/>
      <c r="P18" s="3"/>
    </row>
    <row r="19" spans="1:59" ht="17.25" thickBot="1" x14ac:dyDescent="0.3">
      <c r="A19" s="328" t="s">
        <v>69</v>
      </c>
      <c r="B19" s="494">
        <v>34.299999999999997</v>
      </c>
      <c r="C19" s="495">
        <v>38.299999999999997</v>
      </c>
      <c r="D19" s="457"/>
      <c r="P19" s="3"/>
    </row>
    <row r="20" spans="1:59" ht="16.5" x14ac:dyDescent="0.25">
      <c r="A20" s="329"/>
      <c r="B20" s="338">
        <f>B17+B18+B19</f>
        <v>100</v>
      </c>
      <c r="C20" s="339">
        <f>C17+C18+C19</f>
        <v>100</v>
      </c>
      <c r="D20" s="457"/>
      <c r="P20" s="3"/>
    </row>
    <row r="21" spans="1:59" ht="15.75" x14ac:dyDescent="0.25">
      <c r="A21" s="330" t="s">
        <v>316</v>
      </c>
      <c r="B21" s="340">
        <v>26.4</v>
      </c>
      <c r="C21" s="341">
        <v>25.7</v>
      </c>
      <c r="D21" s="7"/>
    </row>
    <row r="22" spans="1:59" ht="16.5" x14ac:dyDescent="0.25">
      <c r="A22" s="330" t="s">
        <v>118</v>
      </c>
      <c r="B22" s="340">
        <v>28.4</v>
      </c>
      <c r="C22" s="341">
        <v>32.200000000000003</v>
      </c>
      <c r="D22" s="1"/>
    </row>
    <row r="23" spans="1:59" ht="16.5" x14ac:dyDescent="0.25">
      <c r="A23" s="330" t="s">
        <v>98</v>
      </c>
      <c r="B23" s="340">
        <v>27.8</v>
      </c>
      <c r="C23" s="341">
        <v>24.9</v>
      </c>
      <c r="D23" s="1"/>
    </row>
    <row r="24" spans="1:59" ht="16.5" x14ac:dyDescent="0.25">
      <c r="A24" s="330" t="s">
        <v>211</v>
      </c>
      <c r="B24" s="340">
        <v>16.5</v>
      </c>
      <c r="C24" s="341">
        <v>14</v>
      </c>
      <c r="D24" s="1"/>
      <c r="E24" s="276"/>
    </row>
    <row r="25" spans="1:59" ht="16.5" thickBot="1" x14ac:dyDescent="0.3">
      <c r="A25" s="331" t="s">
        <v>161</v>
      </c>
      <c r="B25" s="342">
        <v>0.9</v>
      </c>
      <c r="C25" s="343">
        <v>3.2</v>
      </c>
      <c r="D25" s="7"/>
    </row>
    <row r="26" spans="1:59" ht="17.25" thickBot="1" x14ac:dyDescent="0.25">
      <c r="B26" s="137">
        <f>B21+B22+B23+B24+B25</f>
        <v>100</v>
      </c>
      <c r="C26" s="137">
        <f>C21+C22+C23+C24+C25</f>
        <v>100.00000000000001</v>
      </c>
      <c r="D26" s="1"/>
      <c r="E26" s="456"/>
    </row>
    <row r="27" spans="1:59" x14ac:dyDescent="0.2">
      <c r="G27" s="752"/>
      <c r="H27" s="753" t="s">
        <v>125</v>
      </c>
      <c r="I27" s="753" t="s">
        <v>126</v>
      </c>
      <c r="J27" s="753" t="s">
        <v>127</v>
      </c>
      <c r="K27" s="753" t="s">
        <v>128</v>
      </c>
      <c r="L27" s="753" t="s">
        <v>129</v>
      </c>
      <c r="M27" s="753" t="s">
        <v>130</v>
      </c>
      <c r="N27" s="753" t="s">
        <v>131</v>
      </c>
      <c r="O27" s="753" t="s">
        <v>132</v>
      </c>
      <c r="P27" s="753" t="s">
        <v>133</v>
      </c>
      <c r="Q27" s="753" t="s">
        <v>134</v>
      </c>
      <c r="R27" s="753" t="s">
        <v>135</v>
      </c>
      <c r="S27" s="753" t="s">
        <v>136</v>
      </c>
      <c r="T27" s="753" t="s">
        <v>137</v>
      </c>
      <c r="U27" s="753" t="s">
        <v>138</v>
      </c>
      <c r="V27" s="753" t="s">
        <v>139</v>
      </c>
      <c r="W27" s="753" t="s">
        <v>140</v>
      </c>
      <c r="X27" s="753" t="s">
        <v>141</v>
      </c>
      <c r="Y27" s="753" t="s">
        <v>142</v>
      </c>
      <c r="Z27" s="753" t="s">
        <v>143</v>
      </c>
      <c r="AA27" s="753" t="s">
        <v>144</v>
      </c>
      <c r="AB27" s="753" t="s">
        <v>145</v>
      </c>
      <c r="AC27" s="753" t="s">
        <v>146</v>
      </c>
      <c r="AD27" s="753" t="s">
        <v>147</v>
      </c>
      <c r="AE27" s="753" t="s">
        <v>148</v>
      </c>
      <c r="AF27" s="753" t="s">
        <v>149</v>
      </c>
      <c r="AG27" s="753" t="s">
        <v>150</v>
      </c>
      <c r="AH27" s="754" t="s">
        <v>151</v>
      </c>
      <c r="AI27" s="754" t="s">
        <v>153</v>
      </c>
      <c r="AJ27" s="754" t="s">
        <v>154</v>
      </c>
      <c r="AK27" s="754" t="s">
        <v>155</v>
      </c>
      <c r="AL27" s="754" t="s">
        <v>157</v>
      </c>
      <c r="AM27" s="754" t="s">
        <v>158</v>
      </c>
      <c r="AN27" s="754" t="s">
        <v>162</v>
      </c>
      <c r="AO27" s="754" t="s">
        <v>164</v>
      </c>
      <c r="AP27" s="755" t="s">
        <v>168</v>
      </c>
      <c r="AQ27" s="755" t="s">
        <v>195</v>
      </c>
      <c r="AR27" s="755" t="s">
        <v>210</v>
      </c>
      <c r="AS27" s="755" t="s">
        <v>214</v>
      </c>
      <c r="AT27" s="755" t="s">
        <v>216</v>
      </c>
      <c r="AU27" s="755" t="s">
        <v>220</v>
      </c>
      <c r="AV27" s="755" t="s">
        <v>231</v>
      </c>
      <c r="AW27" s="755" t="s">
        <v>232</v>
      </c>
      <c r="AX27" s="755" t="s">
        <v>296</v>
      </c>
      <c r="AY27" s="755" t="s">
        <v>300</v>
      </c>
      <c r="AZ27" s="755" t="s">
        <v>312</v>
      </c>
      <c r="BA27" s="755" t="s">
        <v>315</v>
      </c>
      <c r="BB27" s="755" t="s">
        <v>324</v>
      </c>
      <c r="BC27" s="755" t="s">
        <v>327</v>
      </c>
      <c r="BD27" s="755" t="s">
        <v>354</v>
      </c>
      <c r="BE27" s="755" t="s">
        <v>361</v>
      </c>
      <c r="BF27" s="755" t="s">
        <v>392</v>
      </c>
      <c r="BG27" s="755" t="s">
        <v>413</v>
      </c>
    </row>
    <row r="28" spans="1:59" ht="16.5" x14ac:dyDescent="0.2">
      <c r="G28" s="756" t="s">
        <v>62</v>
      </c>
      <c r="H28" s="757">
        <v>697</v>
      </c>
      <c r="I28" s="757">
        <v>675</v>
      </c>
      <c r="J28" s="757">
        <v>619</v>
      </c>
      <c r="K28" s="757">
        <v>826</v>
      </c>
      <c r="L28" s="757">
        <v>655</v>
      </c>
      <c r="M28" s="757">
        <v>815</v>
      </c>
      <c r="N28" s="757">
        <v>681</v>
      </c>
      <c r="O28" s="757">
        <v>1011</v>
      </c>
      <c r="P28" s="757">
        <v>862</v>
      </c>
      <c r="Q28" s="757">
        <v>865</v>
      </c>
      <c r="R28" s="757">
        <v>903</v>
      </c>
      <c r="S28" s="757">
        <v>829</v>
      </c>
      <c r="T28" s="757">
        <v>957</v>
      </c>
      <c r="U28" s="757">
        <v>1049</v>
      </c>
      <c r="V28" s="757">
        <v>1015</v>
      </c>
      <c r="W28" s="757">
        <v>1149</v>
      </c>
      <c r="X28" s="757">
        <v>601</v>
      </c>
      <c r="Y28" s="757">
        <v>1069</v>
      </c>
      <c r="Z28" s="757">
        <v>939</v>
      </c>
      <c r="AA28" s="757">
        <v>552</v>
      </c>
      <c r="AB28" s="757">
        <v>855</v>
      </c>
      <c r="AC28" s="757">
        <v>976</v>
      </c>
      <c r="AD28" s="757">
        <v>1392</v>
      </c>
      <c r="AE28" s="757">
        <v>1125</v>
      </c>
      <c r="AF28" s="757">
        <v>2202</v>
      </c>
      <c r="AG28" s="757">
        <v>2004</v>
      </c>
      <c r="AH28" s="758">
        <v>2503</v>
      </c>
      <c r="AI28" s="758">
        <v>2952</v>
      </c>
      <c r="AJ28" s="758">
        <v>2754</v>
      </c>
      <c r="AK28" s="758">
        <v>2585</v>
      </c>
      <c r="AL28" s="758">
        <v>2679</v>
      </c>
      <c r="AM28" s="758">
        <v>2969</v>
      </c>
      <c r="AN28" s="758">
        <v>2849</v>
      </c>
      <c r="AO28" s="758">
        <v>2109</v>
      </c>
      <c r="AP28" s="729">
        <v>3192</v>
      </c>
      <c r="AQ28" s="729">
        <v>2858</v>
      </c>
      <c r="AR28" s="729">
        <v>2252</v>
      </c>
      <c r="AS28" s="729">
        <v>3554</v>
      </c>
      <c r="AT28" s="729">
        <v>2982</v>
      </c>
      <c r="AU28" s="729">
        <v>3268</v>
      </c>
      <c r="AV28" s="729">
        <v>2336</v>
      </c>
      <c r="AW28" s="729">
        <v>3474</v>
      </c>
      <c r="AX28" s="729">
        <v>3157</v>
      </c>
      <c r="AY28" s="729">
        <v>3619</v>
      </c>
      <c r="AZ28" s="729">
        <v>2842</v>
      </c>
      <c r="BA28" s="729">
        <v>3131</v>
      </c>
      <c r="BB28" s="729">
        <f>9003-BA28-AZ28</f>
        <v>3030</v>
      </c>
      <c r="BC28" s="729">
        <f>12469-AZ28-BA28-BB28</f>
        <v>3466</v>
      </c>
      <c r="BD28" s="729">
        <v>3591</v>
      </c>
      <c r="BE28" s="729">
        <v>3177</v>
      </c>
      <c r="BF28" s="729">
        <v>3024</v>
      </c>
      <c r="BG28" s="729">
        <v>3603</v>
      </c>
    </row>
    <row r="29" spans="1:59" ht="16.5" x14ac:dyDescent="0.2">
      <c r="G29" s="756" t="s">
        <v>63</v>
      </c>
      <c r="H29" s="757">
        <v>1383</v>
      </c>
      <c r="I29" s="757">
        <v>1752</v>
      </c>
      <c r="J29" s="757">
        <v>2669</v>
      </c>
      <c r="K29" s="757">
        <v>2226</v>
      </c>
      <c r="L29" s="757">
        <v>1365</v>
      </c>
      <c r="M29" s="757">
        <v>1856</v>
      </c>
      <c r="N29" s="757">
        <v>2686</v>
      </c>
      <c r="O29" s="757">
        <v>2182</v>
      </c>
      <c r="P29" s="757">
        <v>1672</v>
      </c>
      <c r="Q29" s="757">
        <v>1752</v>
      </c>
      <c r="R29" s="757">
        <v>2555</v>
      </c>
      <c r="S29" s="757">
        <v>1755</v>
      </c>
      <c r="T29" s="757">
        <v>1600</v>
      </c>
      <c r="U29" s="757">
        <v>1821</v>
      </c>
      <c r="V29" s="757">
        <v>2705</v>
      </c>
      <c r="W29" s="757">
        <v>1746</v>
      </c>
      <c r="X29" s="757">
        <v>1356</v>
      </c>
      <c r="Y29" s="757">
        <v>1657</v>
      </c>
      <c r="Z29" s="757">
        <v>2159</v>
      </c>
      <c r="AA29" s="757">
        <v>1580</v>
      </c>
      <c r="AB29" s="757">
        <v>1256</v>
      </c>
      <c r="AC29" s="757">
        <v>1748</v>
      </c>
      <c r="AD29" s="757">
        <v>2311</v>
      </c>
      <c r="AE29" s="757">
        <v>1681</v>
      </c>
      <c r="AF29" s="757">
        <v>1486</v>
      </c>
      <c r="AG29" s="757">
        <v>2039</v>
      </c>
      <c r="AH29" s="758">
        <v>2667</v>
      </c>
      <c r="AI29" s="758">
        <v>2687</v>
      </c>
      <c r="AJ29" s="758">
        <v>2181</v>
      </c>
      <c r="AK29" s="758">
        <v>2695</v>
      </c>
      <c r="AL29" s="758">
        <v>3950</v>
      </c>
      <c r="AM29" s="758">
        <v>3372</v>
      </c>
      <c r="AN29" s="758">
        <v>2664</v>
      </c>
      <c r="AO29" s="758">
        <v>3291</v>
      </c>
      <c r="AP29" s="729">
        <v>4263</v>
      </c>
      <c r="AQ29" s="729">
        <v>3654</v>
      </c>
      <c r="AR29" s="729">
        <v>3012</v>
      </c>
      <c r="AS29" s="729">
        <v>3149</v>
      </c>
      <c r="AT29" s="729">
        <v>4063</v>
      </c>
      <c r="AU29" s="729">
        <v>3870</v>
      </c>
      <c r="AV29" s="729">
        <v>2735</v>
      </c>
      <c r="AW29" s="729">
        <v>3111</v>
      </c>
      <c r="AX29" s="729">
        <v>3845</v>
      </c>
      <c r="AY29" s="729">
        <v>3435</v>
      </c>
      <c r="AZ29" s="729">
        <v>2684</v>
      </c>
      <c r="BA29" s="729">
        <v>3045</v>
      </c>
      <c r="BB29" s="729">
        <f>9589-BA29-AZ29</f>
        <v>3860</v>
      </c>
      <c r="BC29" s="729">
        <f>13405-AZ29-BA29-BB29</f>
        <v>3816</v>
      </c>
      <c r="BD29" s="729">
        <v>2797</v>
      </c>
      <c r="BE29" s="759">
        <v>3187</v>
      </c>
      <c r="BF29" s="759">
        <v>3451</v>
      </c>
      <c r="BG29" s="759">
        <v>3798</v>
      </c>
    </row>
    <row r="30" spans="1:59" ht="17.25" thickBot="1" x14ac:dyDescent="0.25">
      <c r="G30" s="760" t="s">
        <v>152</v>
      </c>
      <c r="H30" s="761">
        <f t="shared" ref="H30:Y30" si="0">H29-H28</f>
        <v>686</v>
      </c>
      <c r="I30" s="761">
        <f t="shared" si="0"/>
        <v>1077</v>
      </c>
      <c r="J30" s="761">
        <f t="shared" si="0"/>
        <v>2050</v>
      </c>
      <c r="K30" s="761">
        <f t="shared" si="0"/>
        <v>1400</v>
      </c>
      <c r="L30" s="761">
        <f t="shared" si="0"/>
        <v>710</v>
      </c>
      <c r="M30" s="761">
        <f t="shared" si="0"/>
        <v>1041</v>
      </c>
      <c r="N30" s="761">
        <f t="shared" si="0"/>
        <v>2005</v>
      </c>
      <c r="O30" s="761">
        <f t="shared" si="0"/>
        <v>1171</v>
      </c>
      <c r="P30" s="761">
        <f t="shared" si="0"/>
        <v>810</v>
      </c>
      <c r="Q30" s="761">
        <f t="shared" si="0"/>
        <v>887</v>
      </c>
      <c r="R30" s="761">
        <f t="shared" si="0"/>
        <v>1652</v>
      </c>
      <c r="S30" s="761">
        <f t="shared" si="0"/>
        <v>926</v>
      </c>
      <c r="T30" s="761">
        <f t="shared" si="0"/>
        <v>643</v>
      </c>
      <c r="U30" s="761">
        <f t="shared" si="0"/>
        <v>772</v>
      </c>
      <c r="V30" s="761">
        <f t="shared" si="0"/>
        <v>1690</v>
      </c>
      <c r="W30" s="761">
        <f t="shared" si="0"/>
        <v>597</v>
      </c>
      <c r="X30" s="761">
        <f t="shared" si="0"/>
        <v>755</v>
      </c>
      <c r="Y30" s="761">
        <f t="shared" si="0"/>
        <v>588</v>
      </c>
      <c r="Z30" s="761">
        <f>Z28-Z29</f>
        <v>-1220</v>
      </c>
      <c r="AA30" s="761">
        <f t="shared" ref="AA30:AM30" si="1">AA28-AA29</f>
        <v>-1028</v>
      </c>
      <c r="AB30" s="761">
        <f t="shared" si="1"/>
        <v>-401</v>
      </c>
      <c r="AC30" s="761">
        <f t="shared" si="1"/>
        <v>-772</v>
      </c>
      <c r="AD30" s="761">
        <f t="shared" si="1"/>
        <v>-919</v>
      </c>
      <c r="AE30" s="761">
        <f t="shared" si="1"/>
        <v>-556</v>
      </c>
      <c r="AF30" s="761">
        <f t="shared" si="1"/>
        <v>716</v>
      </c>
      <c r="AG30" s="761">
        <f t="shared" si="1"/>
        <v>-35</v>
      </c>
      <c r="AH30" s="762">
        <f t="shared" si="1"/>
        <v>-164</v>
      </c>
      <c r="AI30" s="762">
        <f t="shared" si="1"/>
        <v>265</v>
      </c>
      <c r="AJ30" s="762">
        <f t="shared" si="1"/>
        <v>573</v>
      </c>
      <c r="AK30" s="762">
        <f t="shared" si="1"/>
        <v>-110</v>
      </c>
      <c r="AL30" s="762">
        <f t="shared" si="1"/>
        <v>-1271</v>
      </c>
      <c r="AM30" s="762">
        <f t="shared" si="1"/>
        <v>-403</v>
      </c>
      <c r="AN30" s="762">
        <f t="shared" ref="AN30:AS30" si="2">AN28-AN29</f>
        <v>185</v>
      </c>
      <c r="AO30" s="762">
        <f t="shared" si="2"/>
        <v>-1182</v>
      </c>
      <c r="AP30" s="300">
        <f t="shared" si="2"/>
        <v>-1071</v>
      </c>
      <c r="AQ30" s="300">
        <f t="shared" si="2"/>
        <v>-796</v>
      </c>
      <c r="AR30" s="300">
        <f t="shared" si="2"/>
        <v>-760</v>
      </c>
      <c r="AS30" s="300">
        <f t="shared" si="2"/>
        <v>405</v>
      </c>
      <c r="AT30" s="300">
        <f t="shared" ref="AT30:BD30" si="3">AT28-AT29</f>
        <v>-1081</v>
      </c>
      <c r="AU30" s="300">
        <f t="shared" si="3"/>
        <v>-602</v>
      </c>
      <c r="AV30" s="300">
        <f t="shared" si="3"/>
        <v>-399</v>
      </c>
      <c r="AW30" s="300">
        <f t="shared" si="3"/>
        <v>363</v>
      </c>
      <c r="AX30" s="300">
        <f t="shared" si="3"/>
        <v>-688</v>
      </c>
      <c r="AY30" s="300">
        <f t="shared" si="3"/>
        <v>184</v>
      </c>
      <c r="AZ30" s="300">
        <f t="shared" si="3"/>
        <v>158</v>
      </c>
      <c r="BA30" s="300">
        <f t="shared" si="3"/>
        <v>86</v>
      </c>
      <c r="BB30" s="300">
        <f t="shared" si="3"/>
        <v>-830</v>
      </c>
      <c r="BC30" s="300">
        <f t="shared" si="3"/>
        <v>-350</v>
      </c>
      <c r="BD30" s="300">
        <f t="shared" si="3"/>
        <v>794</v>
      </c>
      <c r="BE30" s="300">
        <v>784</v>
      </c>
      <c r="BF30" s="300">
        <v>357</v>
      </c>
      <c r="BG30" s="300">
        <v>162</v>
      </c>
    </row>
    <row r="32" spans="1:59" x14ac:dyDescent="0.2">
      <c r="A32" s="4"/>
      <c r="B32" s="4"/>
    </row>
    <row r="33" spans="46:48" ht="15.75" customHeight="1" x14ac:dyDescent="0.2"/>
    <row r="34" spans="46:48" ht="15.75" customHeight="1" x14ac:dyDescent="0.2"/>
    <row r="35" spans="46:48" x14ac:dyDescent="0.2">
      <c r="AT35" s="28"/>
      <c r="AU35" s="28"/>
      <c r="AV35" s="28"/>
    </row>
    <row r="36" spans="46:48" x14ac:dyDescent="0.2">
      <c r="AT36" s="28"/>
      <c r="AU36" s="28"/>
      <c r="AV36" s="28"/>
    </row>
    <row r="71" spans="1:10" ht="16.5" x14ac:dyDescent="0.25">
      <c r="A71" s="6"/>
      <c r="B71" s="8"/>
      <c r="C71" s="8"/>
    </row>
    <row r="72" spans="1:10" ht="13.5" thickBot="1" x14ac:dyDescent="0.25"/>
    <row r="73" spans="1:10" ht="30.75" customHeight="1" thickBot="1" x14ac:dyDescent="0.3">
      <c r="A73" s="650" t="s">
        <v>26</v>
      </c>
      <c r="B73" s="651" t="s">
        <v>523</v>
      </c>
      <c r="C73" s="652" t="s">
        <v>522</v>
      </c>
      <c r="D73" s="461"/>
      <c r="E73" s="461"/>
    </row>
    <row r="74" spans="1:10" ht="13.5" customHeight="1" x14ac:dyDescent="0.25">
      <c r="A74" s="653"/>
      <c r="B74" s="654"/>
      <c r="C74" s="655"/>
      <c r="D74" s="461"/>
      <c r="E74" s="461"/>
      <c r="G74" s="462"/>
    </row>
    <row r="75" spans="1:10" s="464" customFormat="1" ht="15.75" x14ac:dyDescent="0.25">
      <c r="A75" s="656" t="s">
        <v>218</v>
      </c>
      <c r="B75" s="657">
        <v>3826.25</v>
      </c>
      <c r="C75" s="657">
        <v>3745.11</v>
      </c>
      <c r="D75" s="461"/>
      <c r="E75" s="463"/>
      <c r="G75" s="465"/>
      <c r="I75" s="466"/>
      <c r="J75" s="467"/>
    </row>
    <row r="76" spans="1:10" s="464" customFormat="1" ht="16.5" customHeight="1" x14ac:dyDescent="0.25">
      <c r="A76" s="656" t="s">
        <v>55</v>
      </c>
      <c r="B76" s="657">
        <v>4329.26</v>
      </c>
      <c r="C76" s="657">
        <v>4200.1400000000003</v>
      </c>
      <c r="D76" s="461"/>
      <c r="E76" s="468"/>
      <c r="G76" s="465"/>
      <c r="I76" s="466"/>
      <c r="J76" s="467"/>
    </row>
    <row r="77" spans="1:10" s="464" customFormat="1" ht="15.75" x14ac:dyDescent="0.25">
      <c r="A77" s="656" t="s">
        <v>99</v>
      </c>
      <c r="B77" s="657">
        <v>5255.74</v>
      </c>
      <c r="C77" s="657">
        <v>5450.45</v>
      </c>
      <c r="D77" s="461"/>
      <c r="E77" s="463"/>
      <c r="G77" s="465"/>
      <c r="I77" s="466"/>
      <c r="J77" s="467"/>
    </row>
    <row r="78" spans="1:10" s="464" customFormat="1" ht="15.75" x14ac:dyDescent="0.25">
      <c r="A78" s="658" t="s">
        <v>227</v>
      </c>
      <c r="B78" s="659">
        <v>5865.29</v>
      </c>
      <c r="C78" s="659">
        <v>5725.77</v>
      </c>
      <c r="D78" s="461"/>
      <c r="E78" s="463"/>
      <c r="F78" s="469"/>
      <c r="G78" s="470"/>
      <c r="I78" s="471"/>
      <c r="J78" s="472"/>
    </row>
    <row r="79" spans="1:10" s="464" customFormat="1" ht="15.75" x14ac:dyDescent="0.25">
      <c r="A79" s="656" t="s">
        <v>1</v>
      </c>
      <c r="B79" s="657">
        <v>6195.43</v>
      </c>
      <c r="C79" s="657">
        <v>6290.31</v>
      </c>
      <c r="D79" s="461"/>
      <c r="E79" s="463"/>
      <c r="F79" s="469"/>
      <c r="G79" s="470"/>
      <c r="I79" s="471"/>
      <c r="J79" s="472"/>
    </row>
    <row r="80" spans="1:10" s="464" customFormat="1" ht="15.75" x14ac:dyDescent="0.25">
      <c r="A80" s="656" t="s">
        <v>228</v>
      </c>
      <c r="B80" s="657">
        <v>6226.58</v>
      </c>
      <c r="C80" s="657">
        <v>6390.27</v>
      </c>
      <c r="D80" s="461"/>
      <c r="E80" s="463"/>
      <c r="F80" s="469"/>
      <c r="G80" s="470"/>
      <c r="I80" s="471"/>
      <c r="J80" s="472"/>
    </row>
    <row r="81" spans="1:11" ht="15.75" hidden="1" x14ac:dyDescent="0.25">
      <c r="A81" s="658" t="s">
        <v>226</v>
      </c>
      <c r="B81" s="659"/>
      <c r="C81" s="659"/>
      <c r="D81" s="461"/>
      <c r="E81" s="473"/>
      <c r="F81" s="474"/>
      <c r="G81" s="4"/>
      <c r="H81" s="4"/>
      <c r="I81" s="475"/>
      <c r="J81" s="475"/>
    </row>
    <row r="82" spans="1:11" ht="15.75" x14ac:dyDescent="0.25">
      <c r="A82" s="656" t="s">
        <v>0</v>
      </c>
      <c r="B82" s="657">
        <v>6814.4</v>
      </c>
      <c r="C82" s="657">
        <v>6804.94</v>
      </c>
      <c r="D82" s="461"/>
      <c r="E82" s="463"/>
      <c r="F82" s="4"/>
      <c r="G82" s="476"/>
      <c r="H82" s="477"/>
      <c r="I82" s="461"/>
      <c r="J82" s="478"/>
      <c r="K82" s="479"/>
    </row>
    <row r="83" spans="1:11" s="485" customFormat="1" ht="16.5" thickBot="1" x14ac:dyDescent="0.3">
      <c r="A83" s="660" t="s">
        <v>219</v>
      </c>
      <c r="B83" s="661">
        <v>10098.120000000001</v>
      </c>
      <c r="C83" s="661">
        <v>9515.7900000000009</v>
      </c>
      <c r="D83" s="461"/>
      <c r="E83" s="463"/>
      <c r="F83" s="480"/>
      <c r="G83" s="481"/>
      <c r="H83" s="482"/>
      <c r="I83" s="483"/>
      <c r="J83" s="484"/>
    </row>
    <row r="84" spans="1:11" x14ac:dyDescent="0.2">
      <c r="E84" s="4"/>
      <c r="F84" s="4"/>
    </row>
    <row r="85" spans="1:11" ht="29.25" customHeight="1" x14ac:dyDescent="0.2">
      <c r="A85" s="486"/>
      <c r="C85" s="487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60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99" t="s">
        <v>117</v>
      </c>
      <c r="B102" s="801" t="s">
        <v>5</v>
      </c>
      <c r="C102" s="802"/>
      <c r="D102" s="803"/>
      <c r="E102" s="801" t="s">
        <v>6</v>
      </c>
      <c r="F102" s="802"/>
      <c r="G102" s="803"/>
      <c r="H102" s="796" t="s">
        <v>8</v>
      </c>
      <c r="I102" s="797"/>
      <c r="J102" s="798"/>
      <c r="K102" s="796" t="s">
        <v>7</v>
      </c>
      <c r="L102" s="797"/>
      <c r="M102" s="798"/>
      <c r="N102" s="796" t="s">
        <v>115</v>
      </c>
      <c r="O102" s="797"/>
      <c r="P102" s="798"/>
      <c r="Q102" s="796" t="s">
        <v>116</v>
      </c>
      <c r="R102" s="797"/>
      <c r="S102" s="798"/>
    </row>
    <row r="103" spans="1:19" ht="16.5" thickBot="1" x14ac:dyDescent="0.3">
      <c r="A103" s="800"/>
      <c r="B103" s="763">
        <v>2016</v>
      </c>
      <c r="C103" s="764">
        <v>2017</v>
      </c>
      <c r="D103" s="765">
        <v>2018</v>
      </c>
      <c r="E103" s="763">
        <v>2016</v>
      </c>
      <c r="F103" s="764">
        <v>2017</v>
      </c>
      <c r="G103" s="765">
        <v>2018</v>
      </c>
      <c r="H103" s="763">
        <v>2016</v>
      </c>
      <c r="I103" s="764">
        <v>2017</v>
      </c>
      <c r="J103" s="765">
        <v>2018</v>
      </c>
      <c r="K103" s="763">
        <v>2016</v>
      </c>
      <c r="L103" s="764">
        <v>2017</v>
      </c>
      <c r="M103" s="765">
        <v>2018</v>
      </c>
      <c r="N103" s="763">
        <v>2016</v>
      </c>
      <c r="O103" s="764">
        <v>2017</v>
      </c>
      <c r="P103" s="765">
        <v>2018</v>
      </c>
      <c r="Q103" s="763">
        <v>2016</v>
      </c>
      <c r="R103" s="764">
        <v>2017</v>
      </c>
      <c r="S103" s="765">
        <v>2018</v>
      </c>
    </row>
    <row r="104" spans="1:19" ht="16.5" x14ac:dyDescent="0.25">
      <c r="A104" s="766" t="s">
        <v>9</v>
      </c>
      <c r="B104" s="767">
        <v>4462.3</v>
      </c>
      <c r="C104" s="768">
        <v>5736.99</v>
      </c>
      <c r="D104" s="769">
        <v>7079.88</v>
      </c>
      <c r="E104" s="770">
        <v>8479.8799999999992</v>
      </c>
      <c r="F104" s="769">
        <v>9980.7199999999993</v>
      </c>
      <c r="G104" s="771">
        <v>12876.03</v>
      </c>
      <c r="H104" s="767">
        <v>853.85</v>
      </c>
      <c r="I104" s="768">
        <v>971.76</v>
      </c>
      <c r="J104" s="769">
        <v>991.6</v>
      </c>
      <c r="K104" s="772">
        <v>499.9</v>
      </c>
      <c r="L104" s="773">
        <v>748</v>
      </c>
      <c r="M104" s="769">
        <v>1094.45</v>
      </c>
      <c r="N104" s="772">
        <v>1097.3800000000001</v>
      </c>
      <c r="O104" s="773">
        <v>1192.6199999999999</v>
      </c>
      <c r="P104" s="769">
        <v>1331.67</v>
      </c>
      <c r="Q104" s="772">
        <v>14.02</v>
      </c>
      <c r="R104" s="773">
        <v>16.809999999999999</v>
      </c>
      <c r="S104" s="769">
        <v>17.170000000000002</v>
      </c>
    </row>
    <row r="105" spans="1:19" ht="16.5" x14ac:dyDescent="0.25">
      <c r="A105" s="774" t="s">
        <v>10</v>
      </c>
      <c r="B105" s="775">
        <v>4594.96</v>
      </c>
      <c r="C105" s="776">
        <v>5941.1</v>
      </c>
      <c r="D105" s="777">
        <v>7001.33</v>
      </c>
      <c r="E105" s="778">
        <v>8306.4269047619055</v>
      </c>
      <c r="F105" s="777">
        <v>10615.53</v>
      </c>
      <c r="G105" s="779">
        <v>13572.75</v>
      </c>
      <c r="H105" s="775">
        <v>920.24</v>
      </c>
      <c r="I105" s="776">
        <v>1007.35</v>
      </c>
      <c r="J105" s="777">
        <v>988.25</v>
      </c>
      <c r="K105" s="780">
        <v>505.57</v>
      </c>
      <c r="L105" s="781">
        <v>774.9</v>
      </c>
      <c r="M105" s="777">
        <v>1022.45</v>
      </c>
      <c r="N105" s="780">
        <v>1199.9100000000001</v>
      </c>
      <c r="O105" s="781">
        <v>1234.33</v>
      </c>
      <c r="P105" s="777">
        <v>1331.53</v>
      </c>
      <c r="Q105" s="780">
        <v>15.07</v>
      </c>
      <c r="R105" s="781">
        <v>17.86</v>
      </c>
      <c r="S105" s="777">
        <v>16.66</v>
      </c>
    </row>
    <row r="106" spans="1:19" ht="16.5" x14ac:dyDescent="0.25">
      <c r="A106" s="774" t="s">
        <v>11</v>
      </c>
      <c r="B106" s="775">
        <v>4947.04</v>
      </c>
      <c r="C106" s="776">
        <v>5821.09</v>
      </c>
      <c r="D106" s="777"/>
      <c r="E106" s="778">
        <v>8700.9538095238095</v>
      </c>
      <c r="F106" s="777">
        <v>10225.65</v>
      </c>
      <c r="G106" s="779"/>
      <c r="H106" s="775">
        <v>968.43</v>
      </c>
      <c r="I106" s="776">
        <v>962.26</v>
      </c>
      <c r="J106" s="777"/>
      <c r="K106" s="780">
        <v>567.38</v>
      </c>
      <c r="L106" s="781">
        <v>776.3</v>
      </c>
      <c r="M106" s="777"/>
      <c r="N106" s="780">
        <v>1246.3399999999999</v>
      </c>
      <c r="O106" s="781">
        <v>1231.07</v>
      </c>
      <c r="P106" s="777"/>
      <c r="Q106" s="780">
        <v>15.42</v>
      </c>
      <c r="R106" s="781">
        <v>16.88</v>
      </c>
      <c r="S106" s="777"/>
    </row>
    <row r="107" spans="1:19" ht="16.5" x14ac:dyDescent="0.25">
      <c r="A107" s="774" t="s">
        <v>12</v>
      </c>
      <c r="B107" s="775">
        <v>4850.55</v>
      </c>
      <c r="C107" s="776">
        <v>5697.37</v>
      </c>
      <c r="D107" s="777"/>
      <c r="E107" s="778">
        <v>8849.65</v>
      </c>
      <c r="F107" s="777">
        <v>9664.86</v>
      </c>
      <c r="G107" s="779"/>
      <c r="H107" s="775">
        <v>994.19</v>
      </c>
      <c r="I107" s="776">
        <v>959.89</v>
      </c>
      <c r="J107" s="777"/>
      <c r="K107" s="780">
        <v>574.33000000000004</v>
      </c>
      <c r="L107" s="781">
        <v>799.67</v>
      </c>
      <c r="M107" s="777"/>
      <c r="N107" s="780">
        <v>1242.26</v>
      </c>
      <c r="O107" s="781">
        <v>1265.6300000000001</v>
      </c>
      <c r="P107" s="777"/>
      <c r="Q107" s="780">
        <v>16.260000000000002</v>
      </c>
      <c r="R107" s="781">
        <v>18</v>
      </c>
      <c r="S107" s="777"/>
    </row>
    <row r="108" spans="1:19" ht="16.5" x14ac:dyDescent="0.25">
      <c r="A108" s="774" t="s">
        <v>13</v>
      </c>
      <c r="B108" s="775">
        <v>4707.8500000000004</v>
      </c>
      <c r="C108" s="776">
        <v>5591.11</v>
      </c>
      <c r="D108" s="777"/>
      <c r="E108" s="778">
        <v>8685.8799999999992</v>
      </c>
      <c r="F108" s="777">
        <v>9150.9599999999991</v>
      </c>
      <c r="G108" s="779"/>
      <c r="H108" s="775">
        <v>1033.7</v>
      </c>
      <c r="I108" s="776">
        <v>929.71</v>
      </c>
      <c r="J108" s="777"/>
      <c r="K108" s="780">
        <v>576.75</v>
      </c>
      <c r="L108" s="781">
        <v>792.43</v>
      </c>
      <c r="M108" s="777"/>
      <c r="N108" s="780">
        <v>1259.4000000000001</v>
      </c>
      <c r="O108" s="781">
        <v>1245</v>
      </c>
      <c r="P108" s="777"/>
      <c r="Q108" s="780">
        <v>16.89</v>
      </c>
      <c r="R108" s="781">
        <v>16.760000000000002</v>
      </c>
      <c r="S108" s="777"/>
    </row>
    <row r="109" spans="1:19" ht="16.5" x14ac:dyDescent="0.25">
      <c r="A109" s="774" t="s">
        <v>14</v>
      </c>
      <c r="B109" s="782">
        <v>4630.2700000000004</v>
      </c>
      <c r="C109" s="776">
        <v>5699.08</v>
      </c>
      <c r="D109" s="777"/>
      <c r="E109" s="783">
        <v>8911.7022727272742</v>
      </c>
      <c r="F109" s="777">
        <v>8927.6200000000008</v>
      </c>
      <c r="G109" s="779"/>
      <c r="H109" s="782">
        <v>984.14</v>
      </c>
      <c r="I109" s="776">
        <v>930.73</v>
      </c>
      <c r="J109" s="777"/>
      <c r="K109" s="784">
        <v>553.09</v>
      </c>
      <c r="L109" s="781">
        <v>864.64</v>
      </c>
      <c r="M109" s="777"/>
      <c r="N109" s="784">
        <v>1276.4000000000001</v>
      </c>
      <c r="O109" s="781">
        <v>1260.22</v>
      </c>
      <c r="P109" s="777"/>
      <c r="Q109" s="784">
        <v>17.18</v>
      </c>
      <c r="R109" s="781">
        <v>16.95</v>
      </c>
      <c r="S109" s="777"/>
    </row>
    <row r="110" spans="1:19" ht="16.5" x14ac:dyDescent="0.25">
      <c r="A110" s="774" t="s">
        <v>76</v>
      </c>
      <c r="B110" s="782">
        <v>4855.357857142857</v>
      </c>
      <c r="C110" s="776">
        <v>5978.11</v>
      </c>
      <c r="D110" s="777"/>
      <c r="E110" s="783">
        <v>10248.92738095238</v>
      </c>
      <c r="F110" s="777">
        <v>9478.69</v>
      </c>
      <c r="G110" s="779"/>
      <c r="H110" s="782">
        <v>1085.76</v>
      </c>
      <c r="I110" s="776">
        <v>916.95</v>
      </c>
      <c r="J110" s="777"/>
      <c r="K110" s="784">
        <v>646.14</v>
      </c>
      <c r="L110" s="781">
        <v>860.8</v>
      </c>
      <c r="M110" s="777"/>
      <c r="N110" s="784">
        <v>1337.33</v>
      </c>
      <c r="O110" s="781">
        <v>1236.22</v>
      </c>
      <c r="P110" s="777"/>
      <c r="Q110" s="784">
        <v>19.920000000000002</v>
      </c>
      <c r="R110" s="781">
        <v>16.14</v>
      </c>
      <c r="S110" s="777"/>
    </row>
    <row r="111" spans="1:19" ht="16.5" x14ac:dyDescent="0.25">
      <c r="A111" s="328" t="s">
        <v>83</v>
      </c>
      <c r="B111" s="785">
        <v>4757.8172727272722</v>
      </c>
      <c r="C111" s="776">
        <v>6477.68</v>
      </c>
      <c r="D111" s="777"/>
      <c r="E111" s="786">
        <v>10350.566818181818</v>
      </c>
      <c r="F111" s="777">
        <v>10848.52</v>
      </c>
      <c r="G111" s="779"/>
      <c r="H111" s="785">
        <v>1123.77</v>
      </c>
      <c r="I111" s="776">
        <v>972.67</v>
      </c>
      <c r="J111" s="777"/>
      <c r="K111" s="787">
        <v>700.09</v>
      </c>
      <c r="L111" s="781">
        <v>913.1</v>
      </c>
      <c r="M111" s="777"/>
      <c r="N111" s="787">
        <v>1341.09</v>
      </c>
      <c r="O111" s="781">
        <v>1282.3</v>
      </c>
      <c r="P111" s="777"/>
      <c r="Q111" s="787">
        <v>19.64</v>
      </c>
      <c r="R111" s="781">
        <v>16.91</v>
      </c>
      <c r="S111" s="777"/>
    </row>
    <row r="112" spans="1:19" ht="16.5" x14ac:dyDescent="0.25">
      <c r="A112" s="328" t="s">
        <v>89</v>
      </c>
      <c r="B112" s="785">
        <v>4706.7859090909096</v>
      </c>
      <c r="C112" s="776">
        <v>6582.68</v>
      </c>
      <c r="D112" s="777"/>
      <c r="E112" s="786">
        <v>10185.569545454546</v>
      </c>
      <c r="F112" s="777">
        <v>11230.36</v>
      </c>
      <c r="G112" s="779"/>
      <c r="H112" s="785">
        <v>1045.95</v>
      </c>
      <c r="I112" s="776">
        <v>968.1</v>
      </c>
      <c r="J112" s="777"/>
      <c r="K112" s="787">
        <v>682.23</v>
      </c>
      <c r="L112" s="781">
        <v>935.85</v>
      </c>
      <c r="M112" s="777"/>
      <c r="N112" s="787">
        <v>1326.03</v>
      </c>
      <c r="O112" s="781">
        <v>1314.98</v>
      </c>
      <c r="P112" s="777"/>
      <c r="Q112" s="787">
        <v>19.28</v>
      </c>
      <c r="R112" s="781">
        <v>17.45</v>
      </c>
      <c r="S112" s="777"/>
    </row>
    <row r="113" spans="1:19" ht="16.5" x14ac:dyDescent="0.25">
      <c r="A113" s="328" t="s">
        <v>90</v>
      </c>
      <c r="B113" s="785">
        <v>4731.761428571428</v>
      </c>
      <c r="C113" s="776">
        <v>6796.85</v>
      </c>
      <c r="D113" s="777"/>
      <c r="E113" s="786">
        <v>10262.27</v>
      </c>
      <c r="F113" s="777">
        <v>11319.66</v>
      </c>
      <c r="G113" s="779"/>
      <c r="H113" s="785">
        <v>959.14</v>
      </c>
      <c r="I113" s="776">
        <v>921.43</v>
      </c>
      <c r="J113" s="777"/>
      <c r="K113" s="787">
        <v>644.85</v>
      </c>
      <c r="L113" s="781">
        <v>960.52</v>
      </c>
      <c r="M113" s="777"/>
      <c r="N113" s="787">
        <v>1266.71</v>
      </c>
      <c r="O113" s="781">
        <v>1279.51</v>
      </c>
      <c r="P113" s="777"/>
      <c r="Q113" s="787">
        <v>17.739999999999998</v>
      </c>
      <c r="R113" s="781">
        <v>17.07</v>
      </c>
      <c r="S113" s="777"/>
    </row>
    <row r="114" spans="1:19" ht="16.5" x14ac:dyDescent="0.25">
      <c r="A114" s="328" t="s">
        <v>94</v>
      </c>
      <c r="B114" s="785">
        <v>5442.7250000000004</v>
      </c>
      <c r="C114" s="776">
        <v>6825.09</v>
      </c>
      <c r="D114" s="777"/>
      <c r="E114" s="786">
        <v>11139.772272727274</v>
      </c>
      <c r="F114" s="777">
        <v>11989.89</v>
      </c>
      <c r="G114" s="779"/>
      <c r="H114" s="785">
        <v>953</v>
      </c>
      <c r="I114" s="776">
        <v>934</v>
      </c>
      <c r="J114" s="777"/>
      <c r="K114" s="787">
        <v>696.68</v>
      </c>
      <c r="L114" s="781">
        <v>999.8</v>
      </c>
      <c r="M114" s="777"/>
      <c r="N114" s="787">
        <v>1235.98</v>
      </c>
      <c r="O114" s="781">
        <v>1282.28</v>
      </c>
      <c r="P114" s="777"/>
      <c r="Q114" s="787">
        <v>17.420000000000002</v>
      </c>
      <c r="R114" s="781">
        <v>17.010000000000002</v>
      </c>
      <c r="S114" s="777"/>
    </row>
    <row r="115" spans="1:19" ht="17.25" thickBot="1" x14ac:dyDescent="0.3">
      <c r="A115" s="788" t="s">
        <v>95</v>
      </c>
      <c r="B115" s="789">
        <v>5665.8249999999998</v>
      </c>
      <c r="C115" s="790">
        <v>6800.64</v>
      </c>
      <c r="D115" s="791"/>
      <c r="E115" s="792">
        <v>11009.75</v>
      </c>
      <c r="F115" s="791">
        <v>11405.66</v>
      </c>
      <c r="G115" s="793"/>
      <c r="H115" s="789">
        <v>919.05</v>
      </c>
      <c r="I115" s="790">
        <v>906.32</v>
      </c>
      <c r="J115" s="791"/>
      <c r="K115" s="794">
        <v>706.98</v>
      </c>
      <c r="L115" s="795">
        <v>1021.16</v>
      </c>
      <c r="M115" s="791"/>
      <c r="N115" s="794">
        <v>1150.77</v>
      </c>
      <c r="O115" s="795">
        <v>1263.54</v>
      </c>
      <c r="P115" s="791"/>
      <c r="Q115" s="794">
        <v>16.38</v>
      </c>
      <c r="R115" s="795">
        <v>16.16</v>
      </c>
      <c r="S115" s="791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4" fitToWidth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5"/>
  <sheetViews>
    <sheetView view="pageBreakPreview" zoomScale="68" zoomScaleNormal="100" zoomScaleSheetLayoutView="68" workbookViewId="0">
      <pane ySplit="4" topLeftCell="A5" activePane="bottomLeft" state="frozen"/>
      <selection activeCell="E3" sqref="E3:E6"/>
      <selection pane="bottomLeft" activeCell="K23" sqref="K23"/>
    </sheetView>
  </sheetViews>
  <sheetFormatPr defaultColWidth="5.7109375" defaultRowHeight="12.75" x14ac:dyDescent="0.2"/>
  <cols>
    <col min="1" max="1" width="113.42578125" style="93" customWidth="1"/>
    <col min="2" max="2" width="10.140625" style="93" bestFit="1" customWidth="1"/>
    <col min="3" max="3" width="18.85546875" style="93" customWidth="1"/>
    <col min="4" max="4" width="20.7109375" style="93" customWidth="1"/>
    <col min="5" max="5" width="22.5703125" style="93" customWidth="1"/>
    <col min="6" max="6" width="14.5703125" style="93" customWidth="1"/>
    <col min="7" max="7" width="9.140625" style="93" customWidth="1"/>
    <col min="8" max="8" width="22.5703125" style="93" customWidth="1"/>
    <col min="9" max="252" width="9.140625" style="93" customWidth="1"/>
    <col min="253" max="253" width="5.7109375" style="93"/>
    <col min="254" max="254" width="5.7109375" style="93" customWidth="1"/>
    <col min="255" max="255" width="112.5703125" style="93" customWidth="1"/>
    <col min="256" max="256" width="10.140625" style="93" bestFit="1" customWidth="1"/>
    <col min="257" max="257" width="18.85546875" style="93" customWidth="1"/>
    <col min="258" max="258" width="19" style="93" customWidth="1"/>
    <col min="259" max="259" width="19.5703125" style="93" customWidth="1"/>
    <col min="260" max="260" width="16.7109375" style="93" customWidth="1"/>
    <col min="261" max="508" width="9.140625" style="93" customWidth="1"/>
    <col min="509" max="509" width="5.7109375" style="93"/>
    <col min="510" max="510" width="5.7109375" style="93" customWidth="1"/>
    <col min="511" max="511" width="112.5703125" style="93" customWidth="1"/>
    <col min="512" max="512" width="10.140625" style="93" bestFit="1" customWidth="1"/>
    <col min="513" max="513" width="18.85546875" style="93" customWidth="1"/>
    <col min="514" max="514" width="19" style="93" customWidth="1"/>
    <col min="515" max="515" width="19.5703125" style="93" customWidth="1"/>
    <col min="516" max="516" width="16.7109375" style="93" customWidth="1"/>
    <col min="517" max="764" width="9.140625" style="93" customWidth="1"/>
    <col min="765" max="765" width="5.7109375" style="93"/>
    <col min="766" max="766" width="5.7109375" style="93" customWidth="1"/>
    <col min="767" max="767" width="112.5703125" style="93" customWidth="1"/>
    <col min="768" max="768" width="10.140625" style="93" bestFit="1" customWidth="1"/>
    <col min="769" max="769" width="18.85546875" style="93" customWidth="1"/>
    <col min="770" max="770" width="19" style="93" customWidth="1"/>
    <col min="771" max="771" width="19.5703125" style="93" customWidth="1"/>
    <col min="772" max="772" width="16.7109375" style="93" customWidth="1"/>
    <col min="773" max="1020" width="9.140625" style="93" customWidth="1"/>
    <col min="1021" max="1021" width="5.7109375" style="93"/>
    <col min="1022" max="1022" width="5.7109375" style="93" customWidth="1"/>
    <col min="1023" max="1023" width="112.5703125" style="93" customWidth="1"/>
    <col min="1024" max="1024" width="10.140625" style="93" bestFit="1" customWidth="1"/>
    <col min="1025" max="1025" width="18.85546875" style="93" customWidth="1"/>
    <col min="1026" max="1026" width="19" style="93" customWidth="1"/>
    <col min="1027" max="1027" width="19.5703125" style="93" customWidth="1"/>
    <col min="1028" max="1028" width="16.7109375" style="93" customWidth="1"/>
    <col min="1029" max="1276" width="9.140625" style="93" customWidth="1"/>
    <col min="1277" max="1277" width="5.7109375" style="93"/>
    <col min="1278" max="1278" width="5.7109375" style="93" customWidth="1"/>
    <col min="1279" max="1279" width="112.5703125" style="93" customWidth="1"/>
    <col min="1280" max="1280" width="10.140625" style="93" bestFit="1" customWidth="1"/>
    <col min="1281" max="1281" width="18.85546875" style="93" customWidth="1"/>
    <col min="1282" max="1282" width="19" style="93" customWidth="1"/>
    <col min="1283" max="1283" width="19.5703125" style="93" customWidth="1"/>
    <col min="1284" max="1284" width="16.7109375" style="93" customWidth="1"/>
    <col min="1285" max="1532" width="9.140625" style="93" customWidth="1"/>
    <col min="1533" max="1533" width="5.7109375" style="93"/>
    <col min="1534" max="1534" width="5.7109375" style="93" customWidth="1"/>
    <col min="1535" max="1535" width="112.5703125" style="93" customWidth="1"/>
    <col min="1536" max="1536" width="10.140625" style="93" bestFit="1" customWidth="1"/>
    <col min="1537" max="1537" width="18.85546875" style="93" customWidth="1"/>
    <col min="1538" max="1538" width="19" style="93" customWidth="1"/>
    <col min="1539" max="1539" width="19.5703125" style="93" customWidth="1"/>
    <col min="1540" max="1540" width="16.7109375" style="93" customWidth="1"/>
    <col min="1541" max="1788" width="9.140625" style="93" customWidth="1"/>
    <col min="1789" max="1789" width="5.7109375" style="93"/>
    <col min="1790" max="1790" width="5.7109375" style="93" customWidth="1"/>
    <col min="1791" max="1791" width="112.5703125" style="93" customWidth="1"/>
    <col min="1792" max="1792" width="10.140625" style="93" bestFit="1" customWidth="1"/>
    <col min="1793" max="1793" width="18.85546875" style="93" customWidth="1"/>
    <col min="1794" max="1794" width="19" style="93" customWidth="1"/>
    <col min="1795" max="1795" width="19.5703125" style="93" customWidth="1"/>
    <col min="1796" max="1796" width="16.7109375" style="93" customWidth="1"/>
    <col min="1797" max="2044" width="9.140625" style="93" customWidth="1"/>
    <col min="2045" max="2045" width="5.7109375" style="93"/>
    <col min="2046" max="2046" width="5.7109375" style="93" customWidth="1"/>
    <col min="2047" max="2047" width="112.5703125" style="93" customWidth="1"/>
    <col min="2048" max="2048" width="10.140625" style="93" bestFit="1" customWidth="1"/>
    <col min="2049" max="2049" width="18.85546875" style="93" customWidth="1"/>
    <col min="2050" max="2050" width="19" style="93" customWidth="1"/>
    <col min="2051" max="2051" width="19.5703125" style="93" customWidth="1"/>
    <col min="2052" max="2052" width="16.7109375" style="93" customWidth="1"/>
    <col min="2053" max="2300" width="9.140625" style="93" customWidth="1"/>
    <col min="2301" max="2301" width="5.7109375" style="93"/>
    <col min="2302" max="2302" width="5.7109375" style="93" customWidth="1"/>
    <col min="2303" max="2303" width="112.5703125" style="93" customWidth="1"/>
    <col min="2304" max="2304" width="10.140625" style="93" bestFit="1" customWidth="1"/>
    <col min="2305" max="2305" width="18.85546875" style="93" customWidth="1"/>
    <col min="2306" max="2306" width="19" style="93" customWidth="1"/>
    <col min="2307" max="2307" width="19.5703125" style="93" customWidth="1"/>
    <col min="2308" max="2308" width="16.7109375" style="93" customWidth="1"/>
    <col min="2309" max="2556" width="9.140625" style="93" customWidth="1"/>
    <col min="2557" max="2557" width="5.7109375" style="93"/>
    <col min="2558" max="2558" width="5.7109375" style="93" customWidth="1"/>
    <col min="2559" max="2559" width="112.5703125" style="93" customWidth="1"/>
    <col min="2560" max="2560" width="10.140625" style="93" bestFit="1" customWidth="1"/>
    <col min="2561" max="2561" width="18.85546875" style="93" customWidth="1"/>
    <col min="2562" max="2562" width="19" style="93" customWidth="1"/>
    <col min="2563" max="2563" width="19.5703125" style="93" customWidth="1"/>
    <col min="2564" max="2564" width="16.7109375" style="93" customWidth="1"/>
    <col min="2565" max="2812" width="9.140625" style="93" customWidth="1"/>
    <col min="2813" max="2813" width="5.7109375" style="93"/>
    <col min="2814" max="2814" width="5.7109375" style="93" customWidth="1"/>
    <col min="2815" max="2815" width="112.5703125" style="93" customWidth="1"/>
    <col min="2816" max="2816" width="10.140625" style="93" bestFit="1" customWidth="1"/>
    <col min="2817" max="2817" width="18.85546875" style="93" customWidth="1"/>
    <col min="2818" max="2818" width="19" style="93" customWidth="1"/>
    <col min="2819" max="2819" width="19.5703125" style="93" customWidth="1"/>
    <col min="2820" max="2820" width="16.7109375" style="93" customWidth="1"/>
    <col min="2821" max="3068" width="9.140625" style="93" customWidth="1"/>
    <col min="3069" max="3069" width="5.7109375" style="93"/>
    <col min="3070" max="3070" width="5.7109375" style="93" customWidth="1"/>
    <col min="3071" max="3071" width="112.5703125" style="93" customWidth="1"/>
    <col min="3072" max="3072" width="10.140625" style="93" bestFit="1" customWidth="1"/>
    <col min="3073" max="3073" width="18.85546875" style="93" customWidth="1"/>
    <col min="3074" max="3074" width="19" style="93" customWidth="1"/>
    <col min="3075" max="3075" width="19.5703125" style="93" customWidth="1"/>
    <col min="3076" max="3076" width="16.7109375" style="93" customWidth="1"/>
    <col min="3077" max="3324" width="9.140625" style="93" customWidth="1"/>
    <col min="3325" max="3325" width="5.7109375" style="93"/>
    <col min="3326" max="3326" width="5.7109375" style="93" customWidth="1"/>
    <col min="3327" max="3327" width="112.5703125" style="93" customWidth="1"/>
    <col min="3328" max="3328" width="10.140625" style="93" bestFit="1" customWidth="1"/>
    <col min="3329" max="3329" width="18.85546875" style="93" customWidth="1"/>
    <col min="3330" max="3330" width="19" style="93" customWidth="1"/>
    <col min="3331" max="3331" width="19.5703125" style="93" customWidth="1"/>
    <col min="3332" max="3332" width="16.7109375" style="93" customWidth="1"/>
    <col min="3333" max="3580" width="9.140625" style="93" customWidth="1"/>
    <col min="3581" max="3581" width="5.7109375" style="93"/>
    <col min="3582" max="3582" width="5.7109375" style="93" customWidth="1"/>
    <col min="3583" max="3583" width="112.5703125" style="93" customWidth="1"/>
    <col min="3584" max="3584" width="10.140625" style="93" bestFit="1" customWidth="1"/>
    <col min="3585" max="3585" width="18.85546875" style="93" customWidth="1"/>
    <col min="3586" max="3586" width="19" style="93" customWidth="1"/>
    <col min="3587" max="3587" width="19.5703125" style="93" customWidth="1"/>
    <col min="3588" max="3588" width="16.7109375" style="93" customWidth="1"/>
    <col min="3589" max="3836" width="9.140625" style="93" customWidth="1"/>
    <col min="3837" max="3837" width="5.7109375" style="93"/>
    <col min="3838" max="3838" width="5.7109375" style="93" customWidth="1"/>
    <col min="3839" max="3839" width="112.5703125" style="93" customWidth="1"/>
    <col min="3840" max="3840" width="10.140625" style="93" bestFit="1" customWidth="1"/>
    <col min="3841" max="3841" width="18.85546875" style="93" customWidth="1"/>
    <col min="3842" max="3842" width="19" style="93" customWidth="1"/>
    <col min="3843" max="3843" width="19.5703125" style="93" customWidth="1"/>
    <col min="3844" max="3844" width="16.7109375" style="93" customWidth="1"/>
    <col min="3845" max="4092" width="9.140625" style="93" customWidth="1"/>
    <col min="4093" max="4093" width="5.7109375" style="93"/>
    <col min="4094" max="4094" width="5.7109375" style="93" customWidth="1"/>
    <col min="4095" max="4095" width="112.5703125" style="93" customWidth="1"/>
    <col min="4096" max="4096" width="10.140625" style="93" bestFit="1" customWidth="1"/>
    <col min="4097" max="4097" width="18.85546875" style="93" customWidth="1"/>
    <col min="4098" max="4098" width="19" style="93" customWidth="1"/>
    <col min="4099" max="4099" width="19.5703125" style="93" customWidth="1"/>
    <col min="4100" max="4100" width="16.7109375" style="93" customWidth="1"/>
    <col min="4101" max="4348" width="9.140625" style="93" customWidth="1"/>
    <col min="4349" max="4349" width="5.7109375" style="93"/>
    <col min="4350" max="4350" width="5.7109375" style="93" customWidth="1"/>
    <col min="4351" max="4351" width="112.5703125" style="93" customWidth="1"/>
    <col min="4352" max="4352" width="10.140625" style="93" bestFit="1" customWidth="1"/>
    <col min="4353" max="4353" width="18.85546875" style="93" customWidth="1"/>
    <col min="4354" max="4354" width="19" style="93" customWidth="1"/>
    <col min="4355" max="4355" width="19.5703125" style="93" customWidth="1"/>
    <col min="4356" max="4356" width="16.7109375" style="93" customWidth="1"/>
    <col min="4357" max="4604" width="9.140625" style="93" customWidth="1"/>
    <col min="4605" max="4605" width="5.7109375" style="93"/>
    <col min="4606" max="4606" width="5.7109375" style="93" customWidth="1"/>
    <col min="4607" max="4607" width="112.5703125" style="93" customWidth="1"/>
    <col min="4608" max="4608" width="10.140625" style="93" bestFit="1" customWidth="1"/>
    <col min="4609" max="4609" width="18.85546875" style="93" customWidth="1"/>
    <col min="4610" max="4610" width="19" style="93" customWidth="1"/>
    <col min="4611" max="4611" width="19.5703125" style="93" customWidth="1"/>
    <col min="4612" max="4612" width="16.7109375" style="93" customWidth="1"/>
    <col min="4613" max="4860" width="9.140625" style="93" customWidth="1"/>
    <col min="4861" max="4861" width="5.7109375" style="93"/>
    <col min="4862" max="4862" width="5.7109375" style="93" customWidth="1"/>
    <col min="4863" max="4863" width="112.5703125" style="93" customWidth="1"/>
    <col min="4864" max="4864" width="10.140625" style="93" bestFit="1" customWidth="1"/>
    <col min="4865" max="4865" width="18.85546875" style="93" customWidth="1"/>
    <col min="4866" max="4866" width="19" style="93" customWidth="1"/>
    <col min="4867" max="4867" width="19.5703125" style="93" customWidth="1"/>
    <col min="4868" max="4868" width="16.7109375" style="93" customWidth="1"/>
    <col min="4869" max="5116" width="9.140625" style="93" customWidth="1"/>
    <col min="5117" max="5117" width="5.7109375" style="93"/>
    <col min="5118" max="5118" width="5.7109375" style="93" customWidth="1"/>
    <col min="5119" max="5119" width="112.5703125" style="93" customWidth="1"/>
    <col min="5120" max="5120" width="10.140625" style="93" bestFit="1" customWidth="1"/>
    <col min="5121" max="5121" width="18.85546875" style="93" customWidth="1"/>
    <col min="5122" max="5122" width="19" style="93" customWidth="1"/>
    <col min="5123" max="5123" width="19.5703125" style="93" customWidth="1"/>
    <col min="5124" max="5124" width="16.7109375" style="93" customWidth="1"/>
    <col min="5125" max="5372" width="9.140625" style="93" customWidth="1"/>
    <col min="5373" max="5373" width="5.7109375" style="93"/>
    <col min="5374" max="5374" width="5.7109375" style="93" customWidth="1"/>
    <col min="5375" max="5375" width="112.5703125" style="93" customWidth="1"/>
    <col min="5376" max="5376" width="10.140625" style="93" bestFit="1" customWidth="1"/>
    <col min="5377" max="5377" width="18.85546875" style="93" customWidth="1"/>
    <col min="5378" max="5378" width="19" style="93" customWidth="1"/>
    <col min="5379" max="5379" width="19.5703125" style="93" customWidth="1"/>
    <col min="5380" max="5380" width="16.7109375" style="93" customWidth="1"/>
    <col min="5381" max="5628" width="9.140625" style="93" customWidth="1"/>
    <col min="5629" max="5629" width="5.7109375" style="93"/>
    <col min="5630" max="5630" width="5.7109375" style="93" customWidth="1"/>
    <col min="5631" max="5631" width="112.5703125" style="93" customWidth="1"/>
    <col min="5632" max="5632" width="10.140625" style="93" bestFit="1" customWidth="1"/>
    <col min="5633" max="5633" width="18.85546875" style="93" customWidth="1"/>
    <col min="5634" max="5634" width="19" style="93" customWidth="1"/>
    <col min="5635" max="5635" width="19.5703125" style="93" customWidth="1"/>
    <col min="5636" max="5636" width="16.7109375" style="93" customWidth="1"/>
    <col min="5637" max="5884" width="9.140625" style="93" customWidth="1"/>
    <col min="5885" max="5885" width="5.7109375" style="93"/>
    <col min="5886" max="5886" width="5.7109375" style="93" customWidth="1"/>
    <col min="5887" max="5887" width="112.5703125" style="93" customWidth="1"/>
    <col min="5888" max="5888" width="10.140625" style="93" bestFit="1" customWidth="1"/>
    <col min="5889" max="5889" width="18.85546875" style="93" customWidth="1"/>
    <col min="5890" max="5890" width="19" style="93" customWidth="1"/>
    <col min="5891" max="5891" width="19.5703125" style="93" customWidth="1"/>
    <col min="5892" max="5892" width="16.7109375" style="93" customWidth="1"/>
    <col min="5893" max="6140" width="9.140625" style="93" customWidth="1"/>
    <col min="6141" max="6141" width="5.7109375" style="93"/>
    <col min="6142" max="6142" width="5.7109375" style="93" customWidth="1"/>
    <col min="6143" max="6143" width="112.5703125" style="93" customWidth="1"/>
    <col min="6144" max="6144" width="10.140625" style="93" bestFit="1" customWidth="1"/>
    <col min="6145" max="6145" width="18.85546875" style="93" customWidth="1"/>
    <col min="6146" max="6146" width="19" style="93" customWidth="1"/>
    <col min="6147" max="6147" width="19.5703125" style="93" customWidth="1"/>
    <col min="6148" max="6148" width="16.7109375" style="93" customWidth="1"/>
    <col min="6149" max="6396" width="9.140625" style="93" customWidth="1"/>
    <col min="6397" max="6397" width="5.7109375" style="93"/>
    <col min="6398" max="6398" width="5.7109375" style="93" customWidth="1"/>
    <col min="6399" max="6399" width="112.5703125" style="93" customWidth="1"/>
    <col min="6400" max="6400" width="10.140625" style="93" bestFit="1" customWidth="1"/>
    <col min="6401" max="6401" width="18.85546875" style="93" customWidth="1"/>
    <col min="6402" max="6402" width="19" style="93" customWidth="1"/>
    <col min="6403" max="6403" width="19.5703125" style="93" customWidth="1"/>
    <col min="6404" max="6404" width="16.7109375" style="93" customWidth="1"/>
    <col min="6405" max="6652" width="9.140625" style="93" customWidth="1"/>
    <col min="6653" max="6653" width="5.7109375" style="93"/>
    <col min="6654" max="6654" width="5.7109375" style="93" customWidth="1"/>
    <col min="6655" max="6655" width="112.5703125" style="93" customWidth="1"/>
    <col min="6656" max="6656" width="10.140625" style="93" bestFit="1" customWidth="1"/>
    <col min="6657" max="6657" width="18.85546875" style="93" customWidth="1"/>
    <col min="6658" max="6658" width="19" style="93" customWidth="1"/>
    <col min="6659" max="6659" width="19.5703125" style="93" customWidth="1"/>
    <col min="6660" max="6660" width="16.7109375" style="93" customWidth="1"/>
    <col min="6661" max="6908" width="9.140625" style="93" customWidth="1"/>
    <col min="6909" max="6909" width="5.7109375" style="93"/>
    <col min="6910" max="6910" width="5.7109375" style="93" customWidth="1"/>
    <col min="6911" max="6911" width="112.5703125" style="93" customWidth="1"/>
    <col min="6912" max="6912" width="10.140625" style="93" bestFit="1" customWidth="1"/>
    <col min="6913" max="6913" width="18.85546875" style="93" customWidth="1"/>
    <col min="6914" max="6914" width="19" style="93" customWidth="1"/>
    <col min="6915" max="6915" width="19.5703125" style="93" customWidth="1"/>
    <col min="6916" max="6916" width="16.7109375" style="93" customWidth="1"/>
    <col min="6917" max="7164" width="9.140625" style="93" customWidth="1"/>
    <col min="7165" max="7165" width="5.7109375" style="93"/>
    <col min="7166" max="7166" width="5.7109375" style="93" customWidth="1"/>
    <col min="7167" max="7167" width="112.5703125" style="93" customWidth="1"/>
    <col min="7168" max="7168" width="10.140625" style="93" bestFit="1" customWidth="1"/>
    <col min="7169" max="7169" width="18.85546875" style="93" customWidth="1"/>
    <col min="7170" max="7170" width="19" style="93" customWidth="1"/>
    <col min="7171" max="7171" width="19.5703125" style="93" customWidth="1"/>
    <col min="7172" max="7172" width="16.7109375" style="93" customWidth="1"/>
    <col min="7173" max="7420" width="9.140625" style="93" customWidth="1"/>
    <col min="7421" max="7421" width="5.7109375" style="93"/>
    <col min="7422" max="7422" width="5.7109375" style="93" customWidth="1"/>
    <col min="7423" max="7423" width="112.5703125" style="93" customWidth="1"/>
    <col min="7424" max="7424" width="10.140625" style="93" bestFit="1" customWidth="1"/>
    <col min="7425" max="7425" width="18.85546875" style="93" customWidth="1"/>
    <col min="7426" max="7426" width="19" style="93" customWidth="1"/>
    <col min="7427" max="7427" width="19.5703125" style="93" customWidth="1"/>
    <col min="7428" max="7428" width="16.7109375" style="93" customWidth="1"/>
    <col min="7429" max="7676" width="9.140625" style="93" customWidth="1"/>
    <col min="7677" max="7677" width="5.7109375" style="93"/>
    <col min="7678" max="7678" width="5.7109375" style="93" customWidth="1"/>
    <col min="7679" max="7679" width="112.5703125" style="93" customWidth="1"/>
    <col min="7680" max="7680" width="10.140625" style="93" bestFit="1" customWidth="1"/>
    <col min="7681" max="7681" width="18.85546875" style="93" customWidth="1"/>
    <col min="7682" max="7682" width="19" style="93" customWidth="1"/>
    <col min="7683" max="7683" width="19.5703125" style="93" customWidth="1"/>
    <col min="7684" max="7684" width="16.7109375" style="93" customWidth="1"/>
    <col min="7685" max="7932" width="9.140625" style="93" customWidth="1"/>
    <col min="7933" max="7933" width="5.7109375" style="93"/>
    <col min="7934" max="7934" width="5.7109375" style="93" customWidth="1"/>
    <col min="7935" max="7935" width="112.5703125" style="93" customWidth="1"/>
    <col min="7936" max="7936" width="10.140625" style="93" bestFit="1" customWidth="1"/>
    <col min="7937" max="7937" width="18.85546875" style="93" customWidth="1"/>
    <col min="7938" max="7938" width="19" style="93" customWidth="1"/>
    <col min="7939" max="7939" width="19.5703125" style="93" customWidth="1"/>
    <col min="7940" max="7940" width="16.7109375" style="93" customWidth="1"/>
    <col min="7941" max="8188" width="9.140625" style="93" customWidth="1"/>
    <col min="8189" max="8189" width="5.7109375" style="93"/>
    <col min="8190" max="8190" width="5.7109375" style="93" customWidth="1"/>
    <col min="8191" max="8191" width="112.5703125" style="93" customWidth="1"/>
    <col min="8192" max="8192" width="10.140625" style="93" bestFit="1" customWidth="1"/>
    <col min="8193" max="8193" width="18.85546875" style="93" customWidth="1"/>
    <col min="8194" max="8194" width="19" style="93" customWidth="1"/>
    <col min="8195" max="8195" width="19.5703125" style="93" customWidth="1"/>
    <col min="8196" max="8196" width="16.7109375" style="93" customWidth="1"/>
    <col min="8197" max="8444" width="9.140625" style="93" customWidth="1"/>
    <col min="8445" max="8445" width="5.7109375" style="93"/>
    <col min="8446" max="8446" width="5.7109375" style="93" customWidth="1"/>
    <col min="8447" max="8447" width="112.5703125" style="93" customWidth="1"/>
    <col min="8448" max="8448" width="10.140625" style="93" bestFit="1" customWidth="1"/>
    <col min="8449" max="8449" width="18.85546875" style="93" customWidth="1"/>
    <col min="8450" max="8450" width="19" style="93" customWidth="1"/>
    <col min="8451" max="8451" width="19.5703125" style="93" customWidth="1"/>
    <col min="8452" max="8452" width="16.7109375" style="93" customWidth="1"/>
    <col min="8453" max="8700" width="9.140625" style="93" customWidth="1"/>
    <col min="8701" max="8701" width="5.7109375" style="93"/>
    <col min="8702" max="8702" width="5.7109375" style="93" customWidth="1"/>
    <col min="8703" max="8703" width="112.5703125" style="93" customWidth="1"/>
    <col min="8704" max="8704" width="10.140625" style="93" bestFit="1" customWidth="1"/>
    <col min="8705" max="8705" width="18.85546875" style="93" customWidth="1"/>
    <col min="8706" max="8706" width="19" style="93" customWidth="1"/>
    <col min="8707" max="8707" width="19.5703125" style="93" customWidth="1"/>
    <col min="8708" max="8708" width="16.7109375" style="93" customWidth="1"/>
    <col min="8709" max="8956" width="9.140625" style="93" customWidth="1"/>
    <col min="8957" max="8957" width="5.7109375" style="93"/>
    <col min="8958" max="8958" width="5.7109375" style="93" customWidth="1"/>
    <col min="8959" max="8959" width="112.5703125" style="93" customWidth="1"/>
    <col min="8960" max="8960" width="10.140625" style="93" bestFit="1" customWidth="1"/>
    <col min="8961" max="8961" width="18.85546875" style="93" customWidth="1"/>
    <col min="8962" max="8962" width="19" style="93" customWidth="1"/>
    <col min="8963" max="8963" width="19.5703125" style="93" customWidth="1"/>
    <col min="8964" max="8964" width="16.7109375" style="93" customWidth="1"/>
    <col min="8965" max="9212" width="9.140625" style="93" customWidth="1"/>
    <col min="9213" max="9213" width="5.7109375" style="93"/>
    <col min="9214" max="9214" width="5.7109375" style="93" customWidth="1"/>
    <col min="9215" max="9215" width="112.5703125" style="93" customWidth="1"/>
    <col min="9216" max="9216" width="10.140625" style="93" bestFit="1" customWidth="1"/>
    <col min="9217" max="9217" width="18.85546875" style="93" customWidth="1"/>
    <col min="9218" max="9218" width="19" style="93" customWidth="1"/>
    <col min="9219" max="9219" width="19.5703125" style="93" customWidth="1"/>
    <col min="9220" max="9220" width="16.7109375" style="93" customWidth="1"/>
    <col min="9221" max="9468" width="9.140625" style="93" customWidth="1"/>
    <col min="9469" max="9469" width="5.7109375" style="93"/>
    <col min="9470" max="9470" width="5.7109375" style="93" customWidth="1"/>
    <col min="9471" max="9471" width="112.5703125" style="93" customWidth="1"/>
    <col min="9472" max="9472" width="10.140625" style="93" bestFit="1" customWidth="1"/>
    <col min="9473" max="9473" width="18.85546875" style="93" customWidth="1"/>
    <col min="9474" max="9474" width="19" style="93" customWidth="1"/>
    <col min="9475" max="9475" width="19.5703125" style="93" customWidth="1"/>
    <col min="9476" max="9476" width="16.7109375" style="93" customWidth="1"/>
    <col min="9477" max="9724" width="9.140625" style="93" customWidth="1"/>
    <col min="9725" max="9725" width="5.7109375" style="93"/>
    <col min="9726" max="9726" width="5.7109375" style="93" customWidth="1"/>
    <col min="9727" max="9727" width="112.5703125" style="93" customWidth="1"/>
    <col min="9728" max="9728" width="10.140625" style="93" bestFit="1" customWidth="1"/>
    <col min="9729" max="9729" width="18.85546875" style="93" customWidth="1"/>
    <col min="9730" max="9730" width="19" style="93" customWidth="1"/>
    <col min="9731" max="9731" width="19.5703125" style="93" customWidth="1"/>
    <col min="9732" max="9732" width="16.7109375" style="93" customWidth="1"/>
    <col min="9733" max="9980" width="9.140625" style="93" customWidth="1"/>
    <col min="9981" max="9981" width="5.7109375" style="93"/>
    <col min="9982" max="9982" width="5.7109375" style="93" customWidth="1"/>
    <col min="9983" max="9983" width="112.5703125" style="93" customWidth="1"/>
    <col min="9984" max="9984" width="10.140625" style="93" bestFit="1" customWidth="1"/>
    <col min="9985" max="9985" width="18.85546875" style="93" customWidth="1"/>
    <col min="9986" max="9986" width="19" style="93" customWidth="1"/>
    <col min="9987" max="9987" width="19.5703125" style="93" customWidth="1"/>
    <col min="9988" max="9988" width="16.7109375" style="93" customWidth="1"/>
    <col min="9989" max="10236" width="9.140625" style="93" customWidth="1"/>
    <col min="10237" max="10237" width="5.7109375" style="93"/>
    <col min="10238" max="10238" width="5.7109375" style="93" customWidth="1"/>
    <col min="10239" max="10239" width="112.5703125" style="93" customWidth="1"/>
    <col min="10240" max="10240" width="10.140625" style="93" bestFit="1" customWidth="1"/>
    <col min="10241" max="10241" width="18.85546875" style="93" customWidth="1"/>
    <col min="10242" max="10242" width="19" style="93" customWidth="1"/>
    <col min="10243" max="10243" width="19.5703125" style="93" customWidth="1"/>
    <col min="10244" max="10244" width="16.7109375" style="93" customWidth="1"/>
    <col min="10245" max="10492" width="9.140625" style="93" customWidth="1"/>
    <col min="10493" max="10493" width="5.7109375" style="93"/>
    <col min="10494" max="10494" width="5.7109375" style="93" customWidth="1"/>
    <col min="10495" max="10495" width="112.5703125" style="93" customWidth="1"/>
    <col min="10496" max="10496" width="10.140625" style="93" bestFit="1" customWidth="1"/>
    <col min="10497" max="10497" width="18.85546875" style="93" customWidth="1"/>
    <col min="10498" max="10498" width="19" style="93" customWidth="1"/>
    <col min="10499" max="10499" width="19.5703125" style="93" customWidth="1"/>
    <col min="10500" max="10500" width="16.7109375" style="93" customWidth="1"/>
    <col min="10501" max="10748" width="9.140625" style="93" customWidth="1"/>
    <col min="10749" max="10749" width="5.7109375" style="93"/>
    <col min="10750" max="10750" width="5.7109375" style="93" customWidth="1"/>
    <col min="10751" max="10751" width="112.5703125" style="93" customWidth="1"/>
    <col min="10752" max="10752" width="10.140625" style="93" bestFit="1" customWidth="1"/>
    <col min="10753" max="10753" width="18.85546875" style="93" customWidth="1"/>
    <col min="10754" max="10754" width="19" style="93" customWidth="1"/>
    <col min="10755" max="10755" width="19.5703125" style="93" customWidth="1"/>
    <col min="10756" max="10756" width="16.7109375" style="93" customWidth="1"/>
    <col min="10757" max="11004" width="9.140625" style="93" customWidth="1"/>
    <col min="11005" max="11005" width="5.7109375" style="93"/>
    <col min="11006" max="11006" width="5.7109375" style="93" customWidth="1"/>
    <col min="11007" max="11007" width="112.5703125" style="93" customWidth="1"/>
    <col min="11008" max="11008" width="10.140625" style="93" bestFit="1" customWidth="1"/>
    <col min="11009" max="11009" width="18.85546875" style="93" customWidth="1"/>
    <col min="11010" max="11010" width="19" style="93" customWidth="1"/>
    <col min="11011" max="11011" width="19.5703125" style="93" customWidth="1"/>
    <col min="11012" max="11012" width="16.7109375" style="93" customWidth="1"/>
    <col min="11013" max="11260" width="9.140625" style="93" customWidth="1"/>
    <col min="11261" max="11261" width="5.7109375" style="93"/>
    <col min="11262" max="11262" width="5.7109375" style="93" customWidth="1"/>
    <col min="11263" max="11263" width="112.5703125" style="93" customWidth="1"/>
    <col min="11264" max="11264" width="10.140625" style="93" bestFit="1" customWidth="1"/>
    <col min="11265" max="11265" width="18.85546875" style="93" customWidth="1"/>
    <col min="11266" max="11266" width="19" style="93" customWidth="1"/>
    <col min="11267" max="11267" width="19.5703125" style="93" customWidth="1"/>
    <col min="11268" max="11268" width="16.7109375" style="93" customWidth="1"/>
    <col min="11269" max="11516" width="9.140625" style="93" customWidth="1"/>
    <col min="11517" max="11517" width="5.7109375" style="93"/>
    <col min="11518" max="11518" width="5.7109375" style="93" customWidth="1"/>
    <col min="11519" max="11519" width="112.5703125" style="93" customWidth="1"/>
    <col min="11520" max="11520" width="10.140625" style="93" bestFit="1" customWidth="1"/>
    <col min="11521" max="11521" width="18.85546875" style="93" customWidth="1"/>
    <col min="11522" max="11522" width="19" style="93" customWidth="1"/>
    <col min="11523" max="11523" width="19.5703125" style="93" customWidth="1"/>
    <col min="11524" max="11524" width="16.7109375" style="93" customWidth="1"/>
    <col min="11525" max="11772" width="9.140625" style="93" customWidth="1"/>
    <col min="11773" max="11773" width="5.7109375" style="93"/>
    <col min="11774" max="11774" width="5.7109375" style="93" customWidth="1"/>
    <col min="11775" max="11775" width="112.5703125" style="93" customWidth="1"/>
    <col min="11776" max="11776" width="10.140625" style="93" bestFit="1" customWidth="1"/>
    <col min="11777" max="11777" width="18.85546875" style="93" customWidth="1"/>
    <col min="11778" max="11778" width="19" style="93" customWidth="1"/>
    <col min="11779" max="11779" width="19.5703125" style="93" customWidth="1"/>
    <col min="11780" max="11780" width="16.7109375" style="93" customWidth="1"/>
    <col min="11781" max="12028" width="9.140625" style="93" customWidth="1"/>
    <col min="12029" max="12029" width="5.7109375" style="93"/>
    <col min="12030" max="12030" width="5.7109375" style="93" customWidth="1"/>
    <col min="12031" max="12031" width="112.5703125" style="93" customWidth="1"/>
    <col min="12032" max="12032" width="10.140625" style="93" bestFit="1" customWidth="1"/>
    <col min="12033" max="12033" width="18.85546875" style="93" customWidth="1"/>
    <col min="12034" max="12034" width="19" style="93" customWidth="1"/>
    <col min="12035" max="12035" width="19.5703125" style="93" customWidth="1"/>
    <col min="12036" max="12036" width="16.7109375" style="93" customWidth="1"/>
    <col min="12037" max="12284" width="9.140625" style="93" customWidth="1"/>
    <col min="12285" max="12285" width="5.7109375" style="93"/>
    <col min="12286" max="12286" width="5.7109375" style="93" customWidth="1"/>
    <col min="12287" max="12287" width="112.5703125" style="93" customWidth="1"/>
    <col min="12288" max="12288" width="10.140625" style="93" bestFit="1" customWidth="1"/>
    <col min="12289" max="12289" width="18.85546875" style="93" customWidth="1"/>
    <col min="12290" max="12290" width="19" style="93" customWidth="1"/>
    <col min="12291" max="12291" width="19.5703125" style="93" customWidth="1"/>
    <col min="12292" max="12292" width="16.7109375" style="93" customWidth="1"/>
    <col min="12293" max="12540" width="9.140625" style="93" customWidth="1"/>
    <col min="12541" max="12541" width="5.7109375" style="93"/>
    <col min="12542" max="12542" width="5.7109375" style="93" customWidth="1"/>
    <col min="12543" max="12543" width="112.5703125" style="93" customWidth="1"/>
    <col min="12544" max="12544" width="10.140625" style="93" bestFit="1" customWidth="1"/>
    <col min="12545" max="12545" width="18.85546875" style="93" customWidth="1"/>
    <col min="12546" max="12546" width="19" style="93" customWidth="1"/>
    <col min="12547" max="12547" width="19.5703125" style="93" customWidth="1"/>
    <col min="12548" max="12548" width="16.7109375" style="93" customWidth="1"/>
    <col min="12549" max="12796" width="9.140625" style="93" customWidth="1"/>
    <col min="12797" max="12797" width="5.7109375" style="93"/>
    <col min="12798" max="12798" width="5.7109375" style="93" customWidth="1"/>
    <col min="12799" max="12799" width="112.5703125" style="93" customWidth="1"/>
    <col min="12800" max="12800" width="10.140625" style="93" bestFit="1" customWidth="1"/>
    <col min="12801" max="12801" width="18.85546875" style="93" customWidth="1"/>
    <col min="12802" max="12802" width="19" style="93" customWidth="1"/>
    <col min="12803" max="12803" width="19.5703125" style="93" customWidth="1"/>
    <col min="12804" max="12804" width="16.7109375" style="93" customWidth="1"/>
    <col min="12805" max="13052" width="9.140625" style="93" customWidth="1"/>
    <col min="13053" max="13053" width="5.7109375" style="93"/>
    <col min="13054" max="13054" width="5.7109375" style="93" customWidth="1"/>
    <col min="13055" max="13055" width="112.5703125" style="93" customWidth="1"/>
    <col min="13056" max="13056" width="10.140625" style="93" bestFit="1" customWidth="1"/>
    <col min="13057" max="13057" width="18.85546875" style="93" customWidth="1"/>
    <col min="13058" max="13058" width="19" style="93" customWidth="1"/>
    <col min="13059" max="13059" width="19.5703125" style="93" customWidth="1"/>
    <col min="13060" max="13060" width="16.7109375" style="93" customWidth="1"/>
    <col min="13061" max="13308" width="9.140625" style="93" customWidth="1"/>
    <col min="13309" max="13309" width="5.7109375" style="93"/>
    <col min="13310" max="13310" width="5.7109375" style="93" customWidth="1"/>
    <col min="13311" max="13311" width="112.5703125" style="93" customWidth="1"/>
    <col min="13312" max="13312" width="10.140625" style="93" bestFit="1" customWidth="1"/>
    <col min="13313" max="13313" width="18.85546875" style="93" customWidth="1"/>
    <col min="13314" max="13314" width="19" style="93" customWidth="1"/>
    <col min="13315" max="13315" width="19.5703125" style="93" customWidth="1"/>
    <col min="13316" max="13316" width="16.7109375" style="93" customWidth="1"/>
    <col min="13317" max="13564" width="9.140625" style="93" customWidth="1"/>
    <col min="13565" max="13565" width="5.7109375" style="93"/>
    <col min="13566" max="13566" width="5.7109375" style="93" customWidth="1"/>
    <col min="13567" max="13567" width="112.5703125" style="93" customWidth="1"/>
    <col min="13568" max="13568" width="10.140625" style="93" bestFit="1" customWidth="1"/>
    <col min="13569" max="13569" width="18.85546875" style="93" customWidth="1"/>
    <col min="13570" max="13570" width="19" style="93" customWidth="1"/>
    <col min="13571" max="13571" width="19.5703125" style="93" customWidth="1"/>
    <col min="13572" max="13572" width="16.7109375" style="93" customWidth="1"/>
    <col min="13573" max="13820" width="9.140625" style="93" customWidth="1"/>
    <col min="13821" max="13821" width="5.7109375" style="93"/>
    <col min="13822" max="13822" width="5.7109375" style="93" customWidth="1"/>
    <col min="13823" max="13823" width="112.5703125" style="93" customWidth="1"/>
    <col min="13824" max="13824" width="10.140625" style="93" bestFit="1" customWidth="1"/>
    <col min="13825" max="13825" width="18.85546875" style="93" customWidth="1"/>
    <col min="13826" max="13826" width="19" style="93" customWidth="1"/>
    <col min="13827" max="13827" width="19.5703125" style="93" customWidth="1"/>
    <col min="13828" max="13828" width="16.7109375" style="93" customWidth="1"/>
    <col min="13829" max="14076" width="9.140625" style="93" customWidth="1"/>
    <col min="14077" max="14077" width="5.7109375" style="93"/>
    <col min="14078" max="14078" width="5.7109375" style="93" customWidth="1"/>
    <col min="14079" max="14079" width="112.5703125" style="93" customWidth="1"/>
    <col min="14080" max="14080" width="10.140625" style="93" bestFit="1" customWidth="1"/>
    <col min="14081" max="14081" width="18.85546875" style="93" customWidth="1"/>
    <col min="14082" max="14082" width="19" style="93" customWidth="1"/>
    <col min="14083" max="14083" width="19.5703125" style="93" customWidth="1"/>
    <col min="14084" max="14084" width="16.7109375" style="93" customWidth="1"/>
    <col min="14085" max="14332" width="9.140625" style="93" customWidth="1"/>
    <col min="14333" max="14333" width="5.7109375" style="93"/>
    <col min="14334" max="14334" width="5.7109375" style="93" customWidth="1"/>
    <col min="14335" max="14335" width="112.5703125" style="93" customWidth="1"/>
    <col min="14336" max="14336" width="10.140625" style="93" bestFit="1" customWidth="1"/>
    <col min="14337" max="14337" width="18.85546875" style="93" customWidth="1"/>
    <col min="14338" max="14338" width="19" style="93" customWidth="1"/>
    <col min="14339" max="14339" width="19.5703125" style="93" customWidth="1"/>
    <col min="14340" max="14340" width="16.7109375" style="93" customWidth="1"/>
    <col min="14341" max="14588" width="9.140625" style="93" customWidth="1"/>
    <col min="14589" max="14589" width="5.7109375" style="93"/>
    <col min="14590" max="14590" width="5.7109375" style="93" customWidth="1"/>
    <col min="14591" max="14591" width="112.5703125" style="93" customWidth="1"/>
    <col min="14592" max="14592" width="10.140625" style="93" bestFit="1" customWidth="1"/>
    <col min="14593" max="14593" width="18.85546875" style="93" customWidth="1"/>
    <col min="14594" max="14594" width="19" style="93" customWidth="1"/>
    <col min="14595" max="14595" width="19.5703125" style="93" customWidth="1"/>
    <col min="14596" max="14596" width="16.7109375" style="93" customWidth="1"/>
    <col min="14597" max="14844" width="9.140625" style="93" customWidth="1"/>
    <col min="14845" max="14845" width="5.7109375" style="93"/>
    <col min="14846" max="14846" width="5.7109375" style="93" customWidth="1"/>
    <col min="14847" max="14847" width="112.5703125" style="93" customWidth="1"/>
    <col min="14848" max="14848" width="10.140625" style="93" bestFit="1" customWidth="1"/>
    <col min="14849" max="14849" width="18.85546875" style="93" customWidth="1"/>
    <col min="14850" max="14850" width="19" style="93" customWidth="1"/>
    <col min="14851" max="14851" width="19.5703125" style="93" customWidth="1"/>
    <col min="14852" max="14852" width="16.7109375" style="93" customWidth="1"/>
    <col min="14853" max="15100" width="9.140625" style="93" customWidth="1"/>
    <col min="15101" max="15101" width="5.7109375" style="93"/>
    <col min="15102" max="15102" width="5.7109375" style="93" customWidth="1"/>
    <col min="15103" max="15103" width="112.5703125" style="93" customWidth="1"/>
    <col min="15104" max="15104" width="10.140625" style="93" bestFit="1" customWidth="1"/>
    <col min="15105" max="15105" width="18.85546875" style="93" customWidth="1"/>
    <col min="15106" max="15106" width="19" style="93" customWidth="1"/>
    <col min="15107" max="15107" width="19.5703125" style="93" customWidth="1"/>
    <col min="15108" max="15108" width="16.7109375" style="93" customWidth="1"/>
    <col min="15109" max="15356" width="9.140625" style="93" customWidth="1"/>
    <col min="15357" max="15357" width="5.7109375" style="93"/>
    <col min="15358" max="15358" width="5.7109375" style="93" customWidth="1"/>
    <col min="15359" max="15359" width="112.5703125" style="93" customWidth="1"/>
    <col min="15360" max="15360" width="10.140625" style="93" bestFit="1" customWidth="1"/>
    <col min="15361" max="15361" width="18.85546875" style="93" customWidth="1"/>
    <col min="15362" max="15362" width="19" style="93" customWidth="1"/>
    <col min="15363" max="15363" width="19.5703125" style="93" customWidth="1"/>
    <col min="15364" max="15364" width="16.7109375" style="93" customWidth="1"/>
    <col min="15365" max="15612" width="9.140625" style="93" customWidth="1"/>
    <col min="15613" max="15613" width="5.7109375" style="93"/>
    <col min="15614" max="15614" width="5.7109375" style="93" customWidth="1"/>
    <col min="15615" max="15615" width="112.5703125" style="93" customWidth="1"/>
    <col min="15616" max="15616" width="10.140625" style="93" bestFit="1" customWidth="1"/>
    <col min="15617" max="15617" width="18.85546875" style="93" customWidth="1"/>
    <col min="15618" max="15618" width="19" style="93" customWidth="1"/>
    <col min="15619" max="15619" width="19.5703125" style="93" customWidth="1"/>
    <col min="15620" max="15620" width="16.7109375" style="93" customWidth="1"/>
    <col min="15621" max="15868" width="9.140625" style="93" customWidth="1"/>
    <col min="15869" max="15869" width="5.7109375" style="93"/>
    <col min="15870" max="15870" width="5.7109375" style="93" customWidth="1"/>
    <col min="15871" max="15871" width="112.5703125" style="93" customWidth="1"/>
    <col min="15872" max="15872" width="10.140625" style="93" bestFit="1" customWidth="1"/>
    <col min="15873" max="15873" width="18.85546875" style="93" customWidth="1"/>
    <col min="15874" max="15874" width="19" style="93" customWidth="1"/>
    <col min="15875" max="15875" width="19.5703125" style="93" customWidth="1"/>
    <col min="15876" max="15876" width="16.7109375" style="93" customWidth="1"/>
    <col min="15877" max="16124" width="9.140625" style="93" customWidth="1"/>
    <col min="16125" max="16125" width="5.7109375" style="93"/>
    <col min="16126" max="16126" width="5.7109375" style="93" customWidth="1"/>
    <col min="16127" max="16127" width="112.5703125" style="93" customWidth="1"/>
    <col min="16128" max="16128" width="10.140625" style="93" bestFit="1" customWidth="1"/>
    <col min="16129" max="16129" width="18.85546875" style="93" customWidth="1"/>
    <col min="16130" max="16130" width="19" style="93" customWidth="1"/>
    <col min="16131" max="16131" width="19.5703125" style="93" customWidth="1"/>
    <col min="16132" max="16132" width="16.7109375" style="93" customWidth="1"/>
    <col min="16133" max="16380" width="9.140625" style="93" customWidth="1"/>
    <col min="16381" max="16384" width="5.7109375" style="93"/>
  </cols>
  <sheetData>
    <row r="1" spans="1:8" ht="27" customHeight="1" x14ac:dyDescent="0.2">
      <c r="A1" s="1118" t="s">
        <v>394</v>
      </c>
      <c r="B1" s="1118"/>
      <c r="C1" s="1118"/>
      <c r="D1" s="1118"/>
      <c r="E1" s="1118"/>
    </row>
    <row r="2" spans="1:8" ht="16.5" thickBot="1" x14ac:dyDescent="0.3">
      <c r="D2" s="1119" t="s">
        <v>119</v>
      </c>
      <c r="E2" s="1119"/>
    </row>
    <row r="3" spans="1:8" ht="69" customHeight="1" thickBot="1" x14ac:dyDescent="0.25">
      <c r="A3" s="1120" t="s">
        <v>61</v>
      </c>
      <c r="B3" s="1122" t="s">
        <v>58</v>
      </c>
      <c r="C3" s="1123"/>
      <c r="D3" s="1124"/>
      <c r="E3" s="451" t="s">
        <v>337</v>
      </c>
    </row>
    <row r="4" spans="1:8" ht="19.5" customHeight="1" thickBot="1" x14ac:dyDescent="0.25">
      <c r="A4" s="1121"/>
      <c r="B4" s="94" t="s">
        <v>36</v>
      </c>
      <c r="C4" s="95" t="s">
        <v>499</v>
      </c>
      <c r="D4" s="96" t="s">
        <v>496</v>
      </c>
      <c r="E4" s="95" t="s">
        <v>496</v>
      </c>
    </row>
    <row r="5" spans="1:8" ht="41.25" customHeight="1" x14ac:dyDescent="0.2">
      <c r="A5" s="431" t="s">
        <v>362</v>
      </c>
      <c r="B5" s="432" t="s">
        <v>120</v>
      </c>
      <c r="C5" s="433">
        <f>C6+C7+C8+C9</f>
        <v>157</v>
      </c>
      <c r="D5" s="433">
        <f>D6+D7+D8+D9</f>
        <v>155</v>
      </c>
      <c r="E5" s="434">
        <f>SUM(E11,E45,E64,E91,E104,E118,E120)</f>
        <v>104</v>
      </c>
    </row>
    <row r="6" spans="1:8" ht="23.25" customHeight="1" x14ac:dyDescent="0.2">
      <c r="A6" s="435" t="s">
        <v>363</v>
      </c>
      <c r="B6" s="436" t="s">
        <v>120</v>
      </c>
      <c r="C6" s="437">
        <f>C37+C35+C39</f>
        <v>3</v>
      </c>
      <c r="D6" s="437">
        <f>D37+D35+D39</f>
        <v>3</v>
      </c>
      <c r="E6" s="438"/>
    </row>
    <row r="7" spans="1:8" ht="24.95" customHeight="1" x14ac:dyDescent="0.2">
      <c r="A7" s="439" t="s">
        <v>364</v>
      </c>
      <c r="B7" s="181" t="s">
        <v>120</v>
      </c>
      <c r="C7" s="440">
        <f>C25+C27+C31+C32+C33+C34+C45+C73</f>
        <v>20</v>
      </c>
      <c r="D7" s="440">
        <f>D25+D27+D31+D32+D33+D34+D45+D73</f>
        <v>18</v>
      </c>
      <c r="E7" s="438"/>
    </row>
    <row r="8" spans="1:8" ht="24.95" customHeight="1" x14ac:dyDescent="0.2">
      <c r="A8" s="441" t="s">
        <v>365</v>
      </c>
      <c r="B8" s="442" t="s">
        <v>120</v>
      </c>
      <c r="C8" s="443">
        <f>C12+C15+C23+C41+C68+C75+C80+C84+C105+C108+C111+C118+C120+C92+C99+C65+C88+C101+C122+C123+C124+C125+C126+C127+C128</f>
        <v>130</v>
      </c>
      <c r="D8" s="443">
        <f>D12+D15+D23+D41+D68+D75+D80+D84+D105+D108+D111+D118+D120+D92+D99+D65+D88+D101+D122+D123+D124+D125+D126+D127+D128</f>
        <v>130</v>
      </c>
      <c r="E8" s="438"/>
    </row>
    <row r="9" spans="1:8" ht="22.5" customHeight="1" thickBot="1" x14ac:dyDescent="0.25">
      <c r="A9" s="444" t="s">
        <v>366</v>
      </c>
      <c r="B9" s="445" t="s">
        <v>120</v>
      </c>
      <c r="C9" s="446">
        <f>C38+C40+C72+C83</f>
        <v>4</v>
      </c>
      <c r="D9" s="446">
        <f>D38+D40+D72+D83</f>
        <v>4</v>
      </c>
      <c r="E9" s="447"/>
    </row>
    <row r="10" spans="1:8" ht="20.100000000000001" customHeight="1" thickBot="1" x14ac:dyDescent="0.25">
      <c r="A10" s="1115" t="s">
        <v>51</v>
      </c>
      <c r="B10" s="1116"/>
      <c r="C10" s="1116"/>
      <c r="D10" s="1116"/>
      <c r="E10" s="1117"/>
    </row>
    <row r="11" spans="1:8" ht="19.5" customHeight="1" x14ac:dyDescent="0.25">
      <c r="A11" s="108" t="s">
        <v>235</v>
      </c>
      <c r="B11" s="109"/>
      <c r="C11" s="147">
        <f>C12+C15+C23+C26+C28+C30+C36+C41</f>
        <v>99</v>
      </c>
      <c r="D11" s="147">
        <f>D12+D15+D23+D26+D28+D30+D36+D41</f>
        <v>99</v>
      </c>
      <c r="E11" s="236">
        <f>E12+E15+E23+E26+E28+E30+E36+E41</f>
        <v>42</v>
      </c>
      <c r="F11" s="97"/>
      <c r="G11" s="97"/>
      <c r="H11" s="97"/>
    </row>
    <row r="12" spans="1:8" ht="19.5" customHeight="1" x14ac:dyDescent="0.25">
      <c r="A12" s="148" t="s">
        <v>236</v>
      </c>
      <c r="B12" s="149" t="s">
        <v>120</v>
      </c>
      <c r="C12" s="149">
        <v>43</v>
      </c>
      <c r="D12" s="149">
        <v>43</v>
      </c>
      <c r="E12" s="230">
        <v>16</v>
      </c>
      <c r="F12" s="97"/>
      <c r="G12" s="97"/>
      <c r="H12" s="97"/>
    </row>
    <row r="13" spans="1:8" ht="19.5" customHeight="1" x14ac:dyDescent="0.25">
      <c r="A13" s="150" t="s">
        <v>237</v>
      </c>
      <c r="B13" s="151" t="s">
        <v>27</v>
      </c>
      <c r="C13" s="152">
        <v>11907</v>
      </c>
      <c r="D13" s="152">
        <v>12128</v>
      </c>
      <c r="E13" s="231">
        <v>2222</v>
      </c>
      <c r="F13" s="97"/>
      <c r="G13" s="97"/>
      <c r="H13" s="97"/>
    </row>
    <row r="14" spans="1:8" ht="19.5" customHeight="1" x14ac:dyDescent="0.25">
      <c r="A14" s="150" t="s">
        <v>238</v>
      </c>
      <c r="B14" s="151" t="s">
        <v>27</v>
      </c>
      <c r="C14" s="151" t="s">
        <v>414</v>
      </c>
      <c r="D14" s="151" t="s">
        <v>437</v>
      </c>
      <c r="E14" s="448"/>
      <c r="F14" s="97"/>
      <c r="G14" s="97"/>
      <c r="H14" s="97"/>
    </row>
    <row r="15" spans="1:8" ht="19.5" customHeight="1" x14ac:dyDescent="0.25">
      <c r="A15" s="148" t="s">
        <v>239</v>
      </c>
      <c r="B15" s="149" t="s">
        <v>120</v>
      </c>
      <c r="C15" s="149">
        <f>C16+C17+C18+C19+C21</f>
        <v>37</v>
      </c>
      <c r="D15" s="149">
        <f>D16+D17+D18+D19+D21</f>
        <v>37</v>
      </c>
      <c r="E15" s="230">
        <v>25</v>
      </c>
      <c r="F15" s="97"/>
      <c r="G15" s="97"/>
      <c r="H15" s="97"/>
    </row>
    <row r="16" spans="1:8" ht="15.75" customHeight="1" x14ac:dyDescent="0.25">
      <c r="A16" s="150" t="s">
        <v>330</v>
      </c>
      <c r="B16" s="151" t="s">
        <v>120</v>
      </c>
      <c r="C16" s="153">
        <v>29</v>
      </c>
      <c r="D16" s="153">
        <v>29</v>
      </c>
      <c r="E16" s="448"/>
      <c r="F16" s="154"/>
      <c r="G16" s="97"/>
      <c r="H16" s="97"/>
    </row>
    <row r="17" spans="1:8" ht="16.5" x14ac:dyDescent="0.25">
      <c r="A17" s="150" t="s">
        <v>331</v>
      </c>
      <c r="B17" s="151" t="s">
        <v>120</v>
      </c>
      <c r="C17" s="153">
        <v>1</v>
      </c>
      <c r="D17" s="153">
        <v>1</v>
      </c>
      <c r="E17" s="448"/>
      <c r="F17" s="97"/>
      <c r="G17" s="97"/>
      <c r="H17" s="97"/>
    </row>
    <row r="18" spans="1:8" ht="16.5" x14ac:dyDescent="0.25">
      <c r="A18" s="150" t="s">
        <v>240</v>
      </c>
      <c r="B18" s="151" t="s">
        <v>120</v>
      </c>
      <c r="C18" s="153">
        <v>6</v>
      </c>
      <c r="D18" s="153">
        <v>6</v>
      </c>
      <c r="E18" s="448"/>
      <c r="F18" s="97"/>
      <c r="G18" s="97"/>
      <c r="H18" s="97"/>
    </row>
    <row r="19" spans="1:8" ht="16.5" x14ac:dyDescent="0.25">
      <c r="A19" s="150" t="s">
        <v>241</v>
      </c>
      <c r="B19" s="151" t="s">
        <v>120</v>
      </c>
      <c r="C19" s="153">
        <v>1</v>
      </c>
      <c r="D19" s="153">
        <v>1</v>
      </c>
      <c r="E19" s="448"/>
      <c r="F19" s="97"/>
      <c r="G19" s="97"/>
      <c r="H19" s="97"/>
    </row>
    <row r="20" spans="1:8" ht="16.5" hidden="1" customHeight="1" x14ac:dyDescent="0.25">
      <c r="A20" s="150" t="s">
        <v>121</v>
      </c>
      <c r="B20" s="151" t="s">
        <v>120</v>
      </c>
      <c r="C20" s="153">
        <v>1</v>
      </c>
      <c r="D20" s="153">
        <v>1</v>
      </c>
      <c r="E20" s="448"/>
    </row>
    <row r="21" spans="1:8" ht="16.5" x14ac:dyDescent="0.25">
      <c r="A21" s="150" t="s">
        <v>415</v>
      </c>
      <c r="B21" s="151" t="s">
        <v>120</v>
      </c>
      <c r="C21" s="151">
        <v>0</v>
      </c>
      <c r="D21" s="151">
        <v>0</v>
      </c>
      <c r="E21" s="448"/>
    </row>
    <row r="22" spans="1:8" ht="16.5" x14ac:dyDescent="0.25">
      <c r="A22" s="150" t="s">
        <v>242</v>
      </c>
      <c r="B22" s="151" t="s">
        <v>27</v>
      </c>
      <c r="C22" s="155">
        <v>23404</v>
      </c>
      <c r="D22" s="155">
        <v>23817</v>
      </c>
      <c r="E22" s="231">
        <v>4894</v>
      </c>
    </row>
    <row r="23" spans="1:8" ht="19.5" customHeight="1" x14ac:dyDescent="0.25">
      <c r="A23" s="148" t="s">
        <v>243</v>
      </c>
      <c r="B23" s="149" t="s">
        <v>120</v>
      </c>
      <c r="C23" s="149">
        <v>6</v>
      </c>
      <c r="D23" s="149">
        <v>6</v>
      </c>
      <c r="E23" s="448"/>
      <c r="F23" s="97"/>
      <c r="G23" s="97"/>
      <c r="H23" s="97"/>
    </row>
    <row r="24" spans="1:8" ht="16.5" x14ac:dyDescent="0.25">
      <c r="A24" s="150" t="s">
        <v>242</v>
      </c>
      <c r="B24" s="151" t="s">
        <v>27</v>
      </c>
      <c r="C24" s="155">
        <v>8997</v>
      </c>
      <c r="D24" s="155">
        <v>8972</v>
      </c>
      <c r="E24" s="448"/>
    </row>
    <row r="25" spans="1:8" ht="19.5" customHeight="1" x14ac:dyDescent="0.25">
      <c r="A25" s="156" t="s">
        <v>367</v>
      </c>
      <c r="B25" s="157" t="s">
        <v>120</v>
      </c>
      <c r="C25" s="157">
        <v>1</v>
      </c>
      <c r="D25" s="157">
        <v>1</v>
      </c>
      <c r="E25" s="448"/>
      <c r="F25" s="97"/>
      <c r="G25" s="97"/>
      <c r="H25" s="97"/>
    </row>
    <row r="26" spans="1:8" ht="16.5" x14ac:dyDescent="0.25">
      <c r="A26" s="158" t="s">
        <v>332</v>
      </c>
      <c r="B26" s="159" t="s">
        <v>120</v>
      </c>
      <c r="C26" s="160" t="s">
        <v>122</v>
      </c>
      <c r="D26" s="160" t="s">
        <v>122</v>
      </c>
      <c r="E26" s="448"/>
    </row>
    <row r="27" spans="1:8" ht="19.5" customHeight="1" x14ac:dyDescent="0.25">
      <c r="A27" s="156" t="s">
        <v>368</v>
      </c>
      <c r="B27" s="157" t="s">
        <v>120</v>
      </c>
      <c r="C27" s="157">
        <v>1</v>
      </c>
      <c r="D27" s="157">
        <v>1</v>
      </c>
      <c r="E27" s="448"/>
      <c r="F27" s="97"/>
      <c r="G27" s="97"/>
      <c r="H27" s="97"/>
    </row>
    <row r="28" spans="1:8" ht="18" customHeight="1" x14ac:dyDescent="0.25">
      <c r="A28" s="158" t="s">
        <v>245</v>
      </c>
      <c r="B28" s="161" t="s">
        <v>120</v>
      </c>
      <c r="C28" s="161">
        <v>1</v>
      </c>
      <c r="D28" s="161">
        <v>1</v>
      </c>
      <c r="E28" s="112"/>
      <c r="F28" s="97"/>
      <c r="G28" s="97"/>
      <c r="H28" s="97"/>
    </row>
    <row r="29" spans="1:8" s="99" customFormat="1" ht="18" customHeight="1" x14ac:dyDescent="0.25">
      <c r="A29" s="158" t="s">
        <v>244</v>
      </c>
      <c r="B29" s="161" t="s">
        <v>27</v>
      </c>
      <c r="C29" s="161">
        <v>51</v>
      </c>
      <c r="D29" s="161">
        <v>46</v>
      </c>
      <c r="E29" s="112"/>
      <c r="F29" s="98"/>
      <c r="G29" s="98"/>
      <c r="H29" s="98"/>
    </row>
    <row r="30" spans="1:8" s="100" customFormat="1" ht="19.5" customHeight="1" x14ac:dyDescent="0.25">
      <c r="A30" s="162" t="s">
        <v>369</v>
      </c>
      <c r="B30" s="163" t="s">
        <v>120</v>
      </c>
      <c r="C30" s="164">
        <v>5</v>
      </c>
      <c r="D30" s="165">
        <f>D31+D32+D33+D34+D35</f>
        <v>5</v>
      </c>
      <c r="E30" s="166">
        <v>1</v>
      </c>
      <c r="F30" s="101"/>
      <c r="G30" s="101"/>
      <c r="H30" s="101"/>
    </row>
    <row r="31" spans="1:8" s="100" customFormat="1" ht="18" customHeight="1" x14ac:dyDescent="0.25">
      <c r="A31" s="158" t="s">
        <v>318</v>
      </c>
      <c r="B31" s="159" t="s">
        <v>120</v>
      </c>
      <c r="C31" s="159">
        <v>1</v>
      </c>
      <c r="D31" s="159">
        <v>1</v>
      </c>
      <c r="E31" s="112"/>
      <c r="F31" s="101"/>
      <c r="G31" s="101"/>
      <c r="H31" s="101"/>
    </row>
    <row r="32" spans="1:8" s="100" customFormat="1" ht="18" customHeight="1" x14ac:dyDescent="0.25">
      <c r="A32" s="158" t="s">
        <v>319</v>
      </c>
      <c r="B32" s="159" t="s">
        <v>120</v>
      </c>
      <c r="C32" s="160">
        <v>1</v>
      </c>
      <c r="D32" s="160">
        <v>1</v>
      </c>
      <c r="E32" s="112"/>
      <c r="F32" s="101"/>
      <c r="G32" s="101"/>
      <c r="H32" s="101"/>
    </row>
    <row r="33" spans="1:8" s="100" customFormat="1" ht="18" customHeight="1" x14ac:dyDescent="0.25">
      <c r="A33" s="158" t="s">
        <v>320</v>
      </c>
      <c r="B33" s="159" t="s">
        <v>120</v>
      </c>
      <c r="C33" s="160">
        <v>1</v>
      </c>
      <c r="D33" s="160">
        <v>1</v>
      </c>
      <c r="E33" s="112"/>
      <c r="F33" s="101"/>
      <c r="G33" s="101"/>
      <c r="H33" s="101"/>
    </row>
    <row r="34" spans="1:8" s="100" customFormat="1" ht="18" customHeight="1" x14ac:dyDescent="0.25">
      <c r="A34" s="158" t="s">
        <v>321</v>
      </c>
      <c r="B34" s="159" t="s">
        <v>120</v>
      </c>
      <c r="C34" s="159">
        <v>1</v>
      </c>
      <c r="D34" s="159">
        <v>1</v>
      </c>
      <c r="E34" s="112"/>
      <c r="F34" s="101"/>
      <c r="G34" s="101"/>
      <c r="H34" s="101"/>
    </row>
    <row r="35" spans="1:8" s="100" customFormat="1" ht="18" customHeight="1" x14ac:dyDescent="0.25">
      <c r="A35" s="167" t="s">
        <v>370</v>
      </c>
      <c r="B35" s="168" t="s">
        <v>120</v>
      </c>
      <c r="C35" s="168">
        <v>1</v>
      </c>
      <c r="D35" s="168">
        <v>1</v>
      </c>
      <c r="E35" s="112"/>
      <c r="F35" s="101"/>
      <c r="G35" s="101"/>
      <c r="H35" s="101"/>
    </row>
    <row r="36" spans="1:8" s="100" customFormat="1" ht="19.5" customHeight="1" x14ac:dyDescent="0.25">
      <c r="A36" s="169" t="s">
        <v>246</v>
      </c>
      <c r="B36" s="166" t="s">
        <v>120</v>
      </c>
      <c r="C36" s="166">
        <v>4</v>
      </c>
      <c r="D36" s="166">
        <v>4</v>
      </c>
      <c r="E36" s="111"/>
      <c r="F36" s="101"/>
      <c r="G36" s="101"/>
      <c r="H36" s="101"/>
    </row>
    <row r="37" spans="1:8" s="100" customFormat="1" ht="18" customHeight="1" x14ac:dyDescent="0.25">
      <c r="A37" s="167" t="s">
        <v>322</v>
      </c>
      <c r="B37" s="168" t="s">
        <v>120</v>
      </c>
      <c r="C37" s="170">
        <v>1</v>
      </c>
      <c r="D37" s="170">
        <v>1</v>
      </c>
      <c r="E37" s="112"/>
      <c r="F37" s="101"/>
      <c r="G37" s="101"/>
      <c r="H37" s="101"/>
    </row>
    <row r="38" spans="1:8" s="100" customFormat="1" ht="18" customHeight="1" x14ac:dyDescent="0.25">
      <c r="A38" s="171" t="s">
        <v>371</v>
      </c>
      <c r="B38" s="172" t="s">
        <v>120</v>
      </c>
      <c r="C38" s="173">
        <v>1</v>
      </c>
      <c r="D38" s="173">
        <v>1</v>
      </c>
      <c r="E38" s="112"/>
      <c r="F38" s="101"/>
      <c r="G38" s="101"/>
      <c r="H38" s="101"/>
    </row>
    <row r="39" spans="1:8" s="100" customFormat="1" ht="18" customHeight="1" x14ac:dyDescent="0.25">
      <c r="A39" s="167" t="s">
        <v>323</v>
      </c>
      <c r="B39" s="168" t="s">
        <v>120</v>
      </c>
      <c r="C39" s="174">
        <v>1</v>
      </c>
      <c r="D39" s="174">
        <v>1</v>
      </c>
      <c r="E39" s="112"/>
      <c r="F39" s="175"/>
      <c r="G39" s="101"/>
      <c r="H39" s="101"/>
    </row>
    <row r="40" spans="1:8" s="100" customFormat="1" ht="36" x14ac:dyDescent="0.25">
      <c r="A40" s="377" t="s">
        <v>438</v>
      </c>
      <c r="B40" s="172"/>
      <c r="C40" s="173">
        <v>1</v>
      </c>
      <c r="D40" s="173">
        <v>1</v>
      </c>
      <c r="E40" s="112"/>
      <c r="F40" s="101"/>
      <c r="G40" s="101"/>
      <c r="H40" s="101"/>
    </row>
    <row r="41" spans="1:8" s="100" customFormat="1" ht="19.5" customHeight="1" x14ac:dyDescent="0.25">
      <c r="A41" s="148" t="s">
        <v>289</v>
      </c>
      <c r="B41" s="149" t="s">
        <v>120</v>
      </c>
      <c r="C41" s="149">
        <f>C42+C43</f>
        <v>2</v>
      </c>
      <c r="D41" s="149">
        <f>D42+D43</f>
        <v>2</v>
      </c>
      <c r="E41" s="112"/>
      <c r="F41" s="101"/>
      <c r="G41" s="101"/>
      <c r="H41" s="101"/>
    </row>
    <row r="42" spans="1:8" ht="18" customHeight="1" x14ac:dyDescent="0.25">
      <c r="A42" s="150" t="s">
        <v>305</v>
      </c>
      <c r="B42" s="151" t="s">
        <v>120</v>
      </c>
      <c r="C42" s="151">
        <v>1</v>
      </c>
      <c r="D42" s="151">
        <v>1</v>
      </c>
      <c r="E42" s="112"/>
      <c r="F42" s="97"/>
      <c r="G42" s="97"/>
      <c r="H42" s="97"/>
    </row>
    <row r="43" spans="1:8" ht="21" customHeight="1" thickBot="1" x14ac:dyDescent="0.3">
      <c r="A43" s="176" t="s">
        <v>372</v>
      </c>
      <c r="B43" s="151" t="s">
        <v>120</v>
      </c>
      <c r="C43" s="155">
        <v>1</v>
      </c>
      <c r="D43" s="155">
        <v>1</v>
      </c>
      <c r="E43" s="112"/>
      <c r="F43" s="97"/>
      <c r="G43" s="97"/>
      <c r="H43" s="97"/>
    </row>
    <row r="44" spans="1:8" ht="20.100000000000001" customHeight="1" thickBot="1" x14ac:dyDescent="0.25">
      <c r="A44" s="1115" t="s">
        <v>52</v>
      </c>
      <c r="B44" s="1116"/>
      <c r="C44" s="1116"/>
      <c r="D44" s="1116"/>
      <c r="E44" s="1117"/>
    </row>
    <row r="45" spans="1:8" ht="16.5" customHeight="1" x14ac:dyDescent="0.25">
      <c r="A45" s="178" t="s">
        <v>373</v>
      </c>
      <c r="B45" s="179" t="s">
        <v>120</v>
      </c>
      <c r="C45" s="180">
        <f>C46+C49+C53+C57</f>
        <v>13</v>
      </c>
      <c r="D45" s="180">
        <f>D46+D49+D53+D57</f>
        <v>11</v>
      </c>
      <c r="E45" s="109">
        <f>E46+E49+E53+E57</f>
        <v>2</v>
      </c>
    </row>
    <row r="46" spans="1:8" ht="16.5" x14ac:dyDescent="0.25">
      <c r="A46" s="156" t="s">
        <v>247</v>
      </c>
      <c r="B46" s="181" t="s">
        <v>120</v>
      </c>
      <c r="C46" s="157">
        <f>C47+C48</f>
        <v>2</v>
      </c>
      <c r="D46" s="157">
        <f>D47+D48</f>
        <v>1</v>
      </c>
      <c r="E46" s="111">
        <v>2</v>
      </c>
    </row>
    <row r="47" spans="1:8" ht="16.5" x14ac:dyDescent="0.25">
      <c r="A47" s="182" t="s">
        <v>248</v>
      </c>
      <c r="B47" s="183" t="s">
        <v>120</v>
      </c>
      <c r="C47" s="159">
        <v>1</v>
      </c>
      <c r="D47" s="159">
        <v>1</v>
      </c>
      <c r="E47" s="168"/>
    </row>
    <row r="48" spans="1:8" ht="19.5" x14ac:dyDescent="0.25">
      <c r="A48" s="182" t="s">
        <v>439</v>
      </c>
      <c r="B48" s="183" t="s">
        <v>120</v>
      </c>
      <c r="C48" s="184" t="s">
        <v>122</v>
      </c>
      <c r="D48" s="184" t="s">
        <v>416</v>
      </c>
      <c r="E48" s="234"/>
    </row>
    <row r="49" spans="1:5" ht="16.5" x14ac:dyDescent="0.25">
      <c r="A49" s="156" t="s">
        <v>249</v>
      </c>
      <c r="B49" s="181" t="s">
        <v>120</v>
      </c>
      <c r="C49" s="157">
        <f>C50+C51+C52</f>
        <v>3</v>
      </c>
      <c r="D49" s="157">
        <f>D50+D51+D52</f>
        <v>2</v>
      </c>
      <c r="E49" s="235"/>
    </row>
    <row r="50" spans="1:5" ht="19.5" x14ac:dyDescent="0.25">
      <c r="A50" s="182" t="s">
        <v>440</v>
      </c>
      <c r="B50" s="183" t="s">
        <v>120</v>
      </c>
      <c r="C50" s="159">
        <v>1</v>
      </c>
      <c r="D50" s="159">
        <v>0</v>
      </c>
      <c r="E50" s="168"/>
    </row>
    <row r="51" spans="1:5" ht="16.5" x14ac:dyDescent="0.25">
      <c r="A51" s="182" t="s">
        <v>250</v>
      </c>
      <c r="B51" s="183" t="s">
        <v>120</v>
      </c>
      <c r="C51" s="159">
        <v>1</v>
      </c>
      <c r="D51" s="159">
        <v>1</v>
      </c>
      <c r="E51" s="112"/>
    </row>
    <row r="52" spans="1:5" ht="33" x14ac:dyDescent="0.2">
      <c r="A52" s="185" t="s">
        <v>251</v>
      </c>
      <c r="B52" s="183" t="s">
        <v>120</v>
      </c>
      <c r="C52" s="183">
        <v>1</v>
      </c>
      <c r="D52" s="183" t="s">
        <v>222</v>
      </c>
      <c r="E52" s="114"/>
    </row>
    <row r="53" spans="1:5" ht="16.5" x14ac:dyDescent="0.25">
      <c r="A53" s="156" t="s">
        <v>252</v>
      </c>
      <c r="B53" s="181" t="s">
        <v>120</v>
      </c>
      <c r="C53" s="157">
        <f>C54+C55+C56</f>
        <v>3</v>
      </c>
      <c r="D53" s="157">
        <f>D54+D55+D56</f>
        <v>3</v>
      </c>
      <c r="E53" s="111"/>
    </row>
    <row r="54" spans="1:5" ht="16.5" x14ac:dyDescent="0.25">
      <c r="A54" s="182" t="s">
        <v>253</v>
      </c>
      <c r="B54" s="183" t="s">
        <v>120</v>
      </c>
      <c r="C54" s="159">
        <v>1</v>
      </c>
      <c r="D54" s="159">
        <v>1</v>
      </c>
      <c r="E54" s="112"/>
    </row>
    <row r="55" spans="1:5" ht="16.5" x14ac:dyDescent="0.25">
      <c r="A55" s="182" t="s">
        <v>254</v>
      </c>
      <c r="B55" s="183" t="s">
        <v>120</v>
      </c>
      <c r="C55" s="159">
        <v>1</v>
      </c>
      <c r="D55" s="159">
        <v>1</v>
      </c>
      <c r="E55" s="112"/>
    </row>
    <row r="56" spans="1:5" ht="16.5" x14ac:dyDescent="0.25">
      <c r="A56" s="182" t="s">
        <v>255</v>
      </c>
      <c r="B56" s="183" t="s">
        <v>120</v>
      </c>
      <c r="C56" s="159">
        <v>1</v>
      </c>
      <c r="D56" s="159">
        <v>1</v>
      </c>
      <c r="E56" s="112"/>
    </row>
    <row r="57" spans="1:5" ht="16.5" x14ac:dyDescent="0.25">
      <c r="A57" s="156" t="s">
        <v>256</v>
      </c>
      <c r="B57" s="181" t="s">
        <v>120</v>
      </c>
      <c r="C57" s="157">
        <f>C58+C59+C60+C61+C62</f>
        <v>5</v>
      </c>
      <c r="D57" s="157">
        <f>D58+D59+D60+D61+D62</f>
        <v>5</v>
      </c>
      <c r="E57" s="111"/>
    </row>
    <row r="58" spans="1:5" ht="16.5" x14ac:dyDescent="0.25">
      <c r="A58" s="182" t="s">
        <v>257</v>
      </c>
      <c r="B58" s="183" t="s">
        <v>120</v>
      </c>
      <c r="C58" s="159">
        <v>1</v>
      </c>
      <c r="D58" s="159">
        <v>1</v>
      </c>
      <c r="E58" s="112"/>
    </row>
    <row r="59" spans="1:5" ht="16.5" x14ac:dyDescent="0.25">
      <c r="A59" s="182" t="s">
        <v>258</v>
      </c>
      <c r="B59" s="183" t="s">
        <v>120</v>
      </c>
      <c r="C59" s="159">
        <v>1</v>
      </c>
      <c r="D59" s="159">
        <v>1</v>
      </c>
      <c r="E59" s="112"/>
    </row>
    <row r="60" spans="1:5" ht="16.5" x14ac:dyDescent="0.25">
      <c r="A60" s="182" t="s">
        <v>259</v>
      </c>
      <c r="B60" s="183" t="s">
        <v>120</v>
      </c>
      <c r="C60" s="159">
        <v>1</v>
      </c>
      <c r="D60" s="159">
        <v>1</v>
      </c>
      <c r="E60" s="112"/>
    </row>
    <row r="61" spans="1:5" ht="16.5" x14ac:dyDescent="0.25">
      <c r="A61" s="182" t="s">
        <v>260</v>
      </c>
      <c r="B61" s="183" t="s">
        <v>120</v>
      </c>
      <c r="C61" s="159">
        <v>1</v>
      </c>
      <c r="D61" s="159">
        <v>1</v>
      </c>
      <c r="E61" s="112"/>
    </row>
    <row r="62" spans="1:5" ht="17.25" thickBot="1" x14ac:dyDescent="0.3">
      <c r="A62" s="182" t="s">
        <v>306</v>
      </c>
      <c r="B62" s="183" t="s">
        <v>120</v>
      </c>
      <c r="C62" s="186">
        <v>1</v>
      </c>
      <c r="D62" s="186">
        <v>1</v>
      </c>
      <c r="E62" s="118"/>
    </row>
    <row r="63" spans="1:5" ht="20.100000000000001" customHeight="1" thickBot="1" x14ac:dyDescent="0.25">
      <c r="A63" s="1115" t="s">
        <v>123</v>
      </c>
      <c r="B63" s="1116"/>
      <c r="C63" s="1116"/>
      <c r="D63" s="1116"/>
      <c r="E63" s="1117"/>
    </row>
    <row r="64" spans="1:5" s="100" customFormat="1" ht="17.25" customHeight="1" x14ac:dyDescent="0.25">
      <c r="A64" s="119" t="s">
        <v>261</v>
      </c>
      <c r="B64" s="187" t="s">
        <v>120</v>
      </c>
      <c r="C64" s="188">
        <f>SUM(C65,C67,C73,C75,C79,C84)+C88</f>
        <v>17</v>
      </c>
      <c r="D64" s="188">
        <f>SUM(D65,D67,D73,D75,D79,D84)+D88</f>
        <v>17</v>
      </c>
      <c r="E64" s="232">
        <v>56</v>
      </c>
    </row>
    <row r="65" spans="1:10" s="102" customFormat="1" ht="16.5" x14ac:dyDescent="0.25">
      <c r="A65" s="148" t="s">
        <v>333</v>
      </c>
      <c r="B65" s="189" t="s">
        <v>120</v>
      </c>
      <c r="C65" s="149">
        <v>6</v>
      </c>
      <c r="D65" s="149">
        <v>6</v>
      </c>
      <c r="E65" s="230">
        <v>4</v>
      </c>
    </row>
    <row r="66" spans="1:10" s="100" customFormat="1" ht="16.5" x14ac:dyDescent="0.25">
      <c r="A66" s="117" t="s">
        <v>262</v>
      </c>
      <c r="B66" s="116" t="s">
        <v>27</v>
      </c>
      <c r="C66" s="113">
        <v>2348</v>
      </c>
      <c r="D66" s="113">
        <v>2355</v>
      </c>
      <c r="E66" s="232">
        <v>993</v>
      </c>
    </row>
    <row r="67" spans="1:10" s="102" customFormat="1" ht="23.25" customHeight="1" x14ac:dyDescent="0.25">
      <c r="A67" s="110" t="s">
        <v>263</v>
      </c>
      <c r="B67" s="190" t="s">
        <v>120</v>
      </c>
      <c r="C67" s="111">
        <v>5</v>
      </c>
      <c r="D67" s="111">
        <v>5</v>
      </c>
      <c r="E67" s="230">
        <v>1</v>
      </c>
    </row>
    <row r="68" spans="1:10" s="100" customFormat="1" ht="19.5" customHeight="1" x14ac:dyDescent="0.25">
      <c r="A68" s="176" t="s">
        <v>355</v>
      </c>
      <c r="B68" s="191" t="s">
        <v>120</v>
      </c>
      <c r="C68" s="151">
        <v>4</v>
      </c>
      <c r="D68" s="151">
        <v>4</v>
      </c>
      <c r="E68" s="232"/>
    </row>
    <row r="69" spans="1:10" s="100" customFormat="1" ht="18.75" customHeight="1" x14ac:dyDescent="0.25">
      <c r="A69" s="117" t="s">
        <v>264</v>
      </c>
      <c r="B69" s="192" t="s">
        <v>120</v>
      </c>
      <c r="C69" s="113">
        <v>1427</v>
      </c>
      <c r="D69" s="113">
        <v>1427</v>
      </c>
      <c r="E69" s="232"/>
      <c r="G69" s="101"/>
      <c r="H69" s="101"/>
      <c r="I69" s="101"/>
      <c r="J69" s="101"/>
    </row>
    <row r="70" spans="1:10" s="100" customFormat="1" ht="18.75" customHeight="1" x14ac:dyDescent="0.25">
      <c r="A70" s="117" t="s">
        <v>265</v>
      </c>
      <c r="B70" s="192" t="s">
        <v>27</v>
      </c>
      <c r="C70" s="449">
        <v>461254</v>
      </c>
      <c r="D70" s="449">
        <v>412819</v>
      </c>
      <c r="E70" s="232"/>
      <c r="G70" s="101"/>
      <c r="H70" s="101"/>
      <c r="I70" s="101"/>
      <c r="J70" s="101"/>
    </row>
    <row r="71" spans="1:10" s="100" customFormat="1" ht="18.75" customHeight="1" thickBot="1" x14ac:dyDescent="0.3">
      <c r="A71" s="238" t="s">
        <v>301</v>
      </c>
      <c r="B71" s="239" t="s">
        <v>27</v>
      </c>
      <c r="C71" s="118" t="s">
        <v>417</v>
      </c>
      <c r="D71" s="118" t="s">
        <v>418</v>
      </c>
      <c r="E71" s="240"/>
      <c r="G71" s="101"/>
      <c r="H71" s="245"/>
      <c r="I71" s="245"/>
      <c r="J71" s="101"/>
    </row>
    <row r="72" spans="1:10" s="100" customFormat="1" ht="30.75" customHeight="1" x14ac:dyDescent="0.25">
      <c r="A72" s="193" t="s">
        <v>313</v>
      </c>
      <c r="B72" s="194" t="s">
        <v>120</v>
      </c>
      <c r="C72" s="195">
        <v>1</v>
      </c>
      <c r="D72" s="195">
        <v>1</v>
      </c>
      <c r="E72" s="232"/>
      <c r="G72" s="101"/>
      <c r="H72" s="101"/>
      <c r="I72" s="101"/>
      <c r="J72" s="101"/>
    </row>
    <row r="73" spans="1:10" s="102" customFormat="1" ht="18.75" customHeight="1" x14ac:dyDescent="0.25">
      <c r="A73" s="156" t="s">
        <v>374</v>
      </c>
      <c r="B73" s="196" t="s">
        <v>120</v>
      </c>
      <c r="C73" s="157">
        <v>1</v>
      </c>
      <c r="D73" s="157">
        <v>1</v>
      </c>
      <c r="E73" s="230"/>
      <c r="G73" s="103"/>
      <c r="H73" s="103"/>
      <c r="I73" s="103"/>
      <c r="J73" s="103"/>
    </row>
    <row r="74" spans="1:10" s="100" customFormat="1" ht="16.5" x14ac:dyDescent="0.25">
      <c r="A74" s="182" t="s">
        <v>266</v>
      </c>
      <c r="B74" s="197" t="s">
        <v>120</v>
      </c>
      <c r="C74" s="159">
        <v>1</v>
      </c>
      <c r="D74" s="159">
        <v>1</v>
      </c>
      <c r="E74" s="232"/>
    </row>
    <row r="75" spans="1:10" s="102" customFormat="1" ht="16.5" customHeight="1" x14ac:dyDescent="0.25">
      <c r="A75" s="148" t="s">
        <v>267</v>
      </c>
      <c r="B75" s="198" t="s">
        <v>120</v>
      </c>
      <c r="C75" s="149">
        <v>1</v>
      </c>
      <c r="D75" s="149">
        <v>1</v>
      </c>
      <c r="E75" s="230"/>
    </row>
    <row r="76" spans="1:10" s="100" customFormat="1" ht="16.5" x14ac:dyDescent="0.25">
      <c r="A76" s="176" t="s">
        <v>268</v>
      </c>
      <c r="B76" s="191" t="s">
        <v>120</v>
      </c>
      <c r="C76" s="151">
        <v>1</v>
      </c>
      <c r="D76" s="151">
        <v>1</v>
      </c>
      <c r="E76" s="232"/>
    </row>
    <row r="77" spans="1:10" s="100" customFormat="1" ht="16.5" x14ac:dyDescent="0.25">
      <c r="A77" s="176" t="s">
        <v>269</v>
      </c>
      <c r="B77" s="191" t="s">
        <v>120</v>
      </c>
      <c r="C77" s="151">
        <v>9</v>
      </c>
      <c r="D77" s="151">
        <v>9</v>
      </c>
      <c r="E77" s="232">
        <v>26</v>
      </c>
      <c r="G77" s="101"/>
    </row>
    <row r="78" spans="1:10" s="100" customFormat="1" ht="16.5" x14ac:dyDescent="0.25">
      <c r="A78" s="176" t="s">
        <v>270</v>
      </c>
      <c r="B78" s="191" t="s">
        <v>27</v>
      </c>
      <c r="C78" s="378">
        <v>466306</v>
      </c>
      <c r="D78" s="378">
        <v>503530</v>
      </c>
      <c r="E78" s="232"/>
    </row>
    <row r="79" spans="1:10" s="102" customFormat="1" ht="16.5" x14ac:dyDescent="0.25">
      <c r="A79" s="199" t="s">
        <v>271</v>
      </c>
      <c r="B79" s="198" t="s">
        <v>120</v>
      </c>
      <c r="C79" s="152">
        <v>2</v>
      </c>
      <c r="D79" s="152">
        <v>2</v>
      </c>
      <c r="E79" s="230">
        <v>1</v>
      </c>
    </row>
    <row r="80" spans="1:10" s="100" customFormat="1" ht="16.5" x14ac:dyDescent="0.25">
      <c r="A80" s="200" t="s">
        <v>272</v>
      </c>
      <c r="B80" s="191" t="s">
        <v>120</v>
      </c>
      <c r="C80" s="378">
        <v>1</v>
      </c>
      <c r="D80" s="378">
        <v>1</v>
      </c>
      <c r="E80" s="232"/>
    </row>
    <row r="81" spans="1:8" s="100" customFormat="1" ht="16.5" x14ac:dyDescent="0.25">
      <c r="A81" s="200" t="s">
        <v>273</v>
      </c>
      <c r="B81" s="191" t="s">
        <v>120</v>
      </c>
      <c r="C81" s="378">
        <v>6064</v>
      </c>
      <c r="D81" s="378">
        <v>5696</v>
      </c>
      <c r="E81" s="232"/>
    </row>
    <row r="82" spans="1:8" s="100" customFormat="1" ht="16.5" x14ac:dyDescent="0.25">
      <c r="A82" s="200" t="s">
        <v>274</v>
      </c>
      <c r="B82" s="191" t="s">
        <v>27</v>
      </c>
      <c r="C82" s="378">
        <v>133619</v>
      </c>
      <c r="D82" s="378">
        <v>132720</v>
      </c>
      <c r="E82" s="232"/>
    </row>
    <row r="83" spans="1:8" s="100" customFormat="1" ht="36.75" customHeight="1" x14ac:dyDescent="0.25">
      <c r="A83" s="202" t="s">
        <v>275</v>
      </c>
      <c r="B83" s="194" t="s">
        <v>120</v>
      </c>
      <c r="C83" s="378">
        <v>1</v>
      </c>
      <c r="D83" s="378">
        <v>1</v>
      </c>
      <c r="E83" s="232"/>
    </row>
    <row r="84" spans="1:8" s="102" customFormat="1" ht="16.5" x14ac:dyDescent="0.25">
      <c r="A84" s="199" t="s">
        <v>334</v>
      </c>
      <c r="B84" s="198" t="s">
        <v>120</v>
      </c>
      <c r="C84" s="152">
        <v>1</v>
      </c>
      <c r="D84" s="152">
        <v>1</v>
      </c>
      <c r="E84" s="230">
        <v>1</v>
      </c>
    </row>
    <row r="85" spans="1:8" ht="16.5" x14ac:dyDescent="0.25">
      <c r="A85" s="203" t="s">
        <v>419</v>
      </c>
      <c r="B85" s="191" t="s">
        <v>120</v>
      </c>
      <c r="C85" s="204" t="s">
        <v>356</v>
      </c>
      <c r="D85" s="204" t="s">
        <v>356</v>
      </c>
      <c r="E85" s="232"/>
    </row>
    <row r="86" spans="1:8" s="100" customFormat="1" ht="16.5" x14ac:dyDescent="0.25">
      <c r="A86" s="200" t="s">
        <v>276</v>
      </c>
      <c r="B86" s="191" t="s">
        <v>120</v>
      </c>
      <c r="C86" s="201">
        <v>75802</v>
      </c>
      <c r="D86" s="201">
        <v>76002</v>
      </c>
      <c r="E86" s="232"/>
    </row>
    <row r="87" spans="1:8" s="100" customFormat="1" ht="16.5" x14ac:dyDescent="0.25">
      <c r="A87" s="200" t="s">
        <v>335</v>
      </c>
      <c r="B87" s="191" t="s">
        <v>27</v>
      </c>
      <c r="C87" s="201">
        <v>208257</v>
      </c>
      <c r="D87" s="201">
        <v>272292</v>
      </c>
      <c r="E87" s="232"/>
    </row>
    <row r="88" spans="1:8" s="102" customFormat="1" ht="19.5" customHeight="1" x14ac:dyDescent="0.25">
      <c r="A88" s="199" t="s">
        <v>290</v>
      </c>
      <c r="B88" s="189" t="s">
        <v>120</v>
      </c>
      <c r="C88" s="149">
        <f>C89</f>
        <v>1</v>
      </c>
      <c r="D88" s="149">
        <f>D89</f>
        <v>1</v>
      </c>
      <c r="E88" s="230"/>
      <c r="F88" s="103"/>
      <c r="G88" s="103"/>
      <c r="H88" s="103"/>
    </row>
    <row r="89" spans="1:8" ht="25.5" customHeight="1" thickBot="1" x14ac:dyDescent="0.3">
      <c r="A89" s="176" t="s">
        <v>375</v>
      </c>
      <c r="B89" s="205" t="s">
        <v>120</v>
      </c>
      <c r="C89" s="177">
        <v>1</v>
      </c>
      <c r="D89" s="177">
        <v>1</v>
      </c>
      <c r="E89" s="232"/>
      <c r="F89" s="97"/>
      <c r="G89" s="97"/>
      <c r="H89" s="97"/>
    </row>
    <row r="90" spans="1:8" ht="20.100000000000001" customHeight="1" thickBot="1" x14ac:dyDescent="0.25">
      <c r="A90" s="1115" t="s">
        <v>124</v>
      </c>
      <c r="B90" s="1116"/>
      <c r="C90" s="1116"/>
      <c r="D90" s="1116"/>
      <c r="E90" s="1117"/>
    </row>
    <row r="91" spans="1:8" ht="16.5" customHeight="1" x14ac:dyDescent="0.25">
      <c r="A91" s="206" t="s">
        <v>277</v>
      </c>
      <c r="B91" s="207" t="s">
        <v>120</v>
      </c>
      <c r="C91" s="208">
        <v>16</v>
      </c>
      <c r="D91" s="209">
        <f>D92+D99+D101</f>
        <v>16</v>
      </c>
      <c r="E91" s="120">
        <v>3</v>
      </c>
    </row>
    <row r="92" spans="1:8" ht="16.5" x14ac:dyDescent="0.25">
      <c r="A92" s="199" t="s">
        <v>278</v>
      </c>
      <c r="B92" s="149" t="s">
        <v>120</v>
      </c>
      <c r="C92" s="149">
        <v>6</v>
      </c>
      <c r="D92" s="210">
        <f>SUM(D93:D97)</f>
        <v>6</v>
      </c>
      <c r="E92" s="111">
        <v>2</v>
      </c>
    </row>
    <row r="93" spans="1:8" ht="17.25" customHeight="1" x14ac:dyDescent="0.25">
      <c r="A93" s="200" t="s">
        <v>307</v>
      </c>
      <c r="B93" s="151" t="s">
        <v>120</v>
      </c>
      <c r="C93" s="151">
        <v>1</v>
      </c>
      <c r="D93" s="211">
        <v>1</v>
      </c>
      <c r="E93" s="168"/>
    </row>
    <row r="94" spans="1:8" ht="16.5" x14ac:dyDescent="0.25">
      <c r="A94" s="200" t="s">
        <v>308</v>
      </c>
      <c r="B94" s="151" t="s">
        <v>120</v>
      </c>
      <c r="C94" s="151">
        <v>1</v>
      </c>
      <c r="D94" s="211">
        <v>1</v>
      </c>
      <c r="E94" s="168"/>
    </row>
    <row r="95" spans="1:8" ht="15.75" customHeight="1" x14ac:dyDescent="0.25">
      <c r="A95" s="212" t="s">
        <v>279</v>
      </c>
      <c r="B95" s="151" t="s">
        <v>120</v>
      </c>
      <c r="C95" s="285">
        <v>2</v>
      </c>
      <c r="D95" s="286">
        <v>2</v>
      </c>
      <c r="E95" s="168"/>
    </row>
    <row r="96" spans="1:8" ht="18.75" customHeight="1" x14ac:dyDescent="0.25">
      <c r="A96" s="212" t="s">
        <v>336</v>
      </c>
      <c r="B96" s="151" t="s">
        <v>120</v>
      </c>
      <c r="C96" s="285">
        <v>1</v>
      </c>
      <c r="D96" s="286">
        <v>1</v>
      </c>
      <c r="E96" s="168"/>
    </row>
    <row r="97" spans="1:8" ht="15.75" customHeight="1" x14ac:dyDescent="0.25">
      <c r="A97" s="212" t="s">
        <v>309</v>
      </c>
      <c r="B97" s="151" t="s">
        <v>120</v>
      </c>
      <c r="C97" s="285">
        <v>1</v>
      </c>
      <c r="D97" s="286">
        <v>1</v>
      </c>
      <c r="E97" s="168"/>
    </row>
    <row r="98" spans="1:8" s="100" customFormat="1" ht="33" customHeight="1" x14ac:dyDescent="0.25">
      <c r="A98" s="213" t="s">
        <v>376</v>
      </c>
      <c r="B98" s="151" t="s">
        <v>27</v>
      </c>
      <c r="C98" s="214">
        <v>4912</v>
      </c>
      <c r="D98" s="215">
        <v>2643</v>
      </c>
      <c r="E98" s="237"/>
      <c r="F98" s="379"/>
    </row>
    <row r="99" spans="1:8" ht="16.5" x14ac:dyDescent="0.25">
      <c r="A99" s="216" t="s">
        <v>280</v>
      </c>
      <c r="B99" s="149" t="s">
        <v>120</v>
      </c>
      <c r="C99" s="287">
        <v>9</v>
      </c>
      <c r="D99" s="288">
        <v>9</v>
      </c>
      <c r="E99" s="111">
        <v>1</v>
      </c>
    </row>
    <row r="100" spans="1:8" ht="19.5" customHeight="1" x14ac:dyDescent="0.25">
      <c r="A100" s="150" t="s">
        <v>242</v>
      </c>
      <c r="B100" s="151" t="s">
        <v>27</v>
      </c>
      <c r="C100" s="380">
        <v>5663</v>
      </c>
      <c r="D100" s="381">
        <v>5754</v>
      </c>
      <c r="E100" s="115">
        <v>10657</v>
      </c>
      <c r="F100" s="379"/>
    </row>
    <row r="101" spans="1:8" ht="19.5" customHeight="1" x14ac:dyDescent="0.25">
      <c r="A101" s="148" t="s">
        <v>291</v>
      </c>
      <c r="B101" s="149" t="s">
        <v>120</v>
      </c>
      <c r="C101" s="149">
        <f>C102</f>
        <v>1</v>
      </c>
      <c r="D101" s="210">
        <f>D102</f>
        <v>1</v>
      </c>
      <c r="E101" s="111"/>
      <c r="F101" s="97"/>
      <c r="G101" s="97"/>
      <c r="H101" s="97"/>
    </row>
    <row r="102" spans="1:8" ht="25.5" customHeight="1" thickBot="1" x14ac:dyDescent="0.3">
      <c r="A102" s="176" t="s">
        <v>377</v>
      </c>
      <c r="B102" s="177" t="s">
        <v>120</v>
      </c>
      <c r="C102" s="217">
        <v>1</v>
      </c>
      <c r="D102" s="218">
        <v>1</v>
      </c>
      <c r="E102" s="118"/>
      <c r="F102" s="97"/>
      <c r="G102" s="97"/>
      <c r="H102" s="97"/>
    </row>
    <row r="103" spans="1:8" ht="20.100000000000001" customHeight="1" thickBot="1" x14ac:dyDescent="0.25">
      <c r="A103" s="1115" t="s">
        <v>200</v>
      </c>
      <c r="B103" s="1116"/>
      <c r="C103" s="1116"/>
      <c r="D103" s="1116"/>
      <c r="E103" s="1117"/>
    </row>
    <row r="104" spans="1:8" ht="19.5" customHeight="1" x14ac:dyDescent="0.25">
      <c r="A104" s="219" t="s">
        <v>281</v>
      </c>
      <c r="B104" s="220" t="s">
        <v>120</v>
      </c>
      <c r="C104" s="221">
        <v>3</v>
      </c>
      <c r="D104" s="221">
        <f>D105+D108+D111</f>
        <v>3</v>
      </c>
      <c r="E104" s="109"/>
    </row>
    <row r="105" spans="1:8" s="104" customFormat="1" ht="19.5" customHeight="1" x14ac:dyDescent="0.25">
      <c r="A105" s="199" t="s">
        <v>282</v>
      </c>
      <c r="B105" s="149" t="s">
        <v>120</v>
      </c>
      <c r="C105" s="149">
        <v>1</v>
      </c>
      <c r="D105" s="149">
        <v>1</v>
      </c>
      <c r="E105" s="111"/>
    </row>
    <row r="106" spans="1:8" ht="19.5" customHeight="1" x14ac:dyDescent="0.25">
      <c r="A106" s="200" t="s">
        <v>283</v>
      </c>
      <c r="B106" s="151" t="s">
        <v>120</v>
      </c>
      <c r="C106" s="151">
        <v>1</v>
      </c>
      <c r="D106" s="151">
        <v>1</v>
      </c>
      <c r="E106" s="112"/>
    </row>
    <row r="107" spans="1:8" s="100" customFormat="1" ht="19.5" customHeight="1" x14ac:dyDescent="0.25">
      <c r="A107" s="200" t="s">
        <v>284</v>
      </c>
      <c r="B107" s="151" t="s">
        <v>27</v>
      </c>
      <c r="C107" s="201">
        <v>3313</v>
      </c>
      <c r="D107" s="201">
        <v>2916</v>
      </c>
      <c r="E107" s="112"/>
    </row>
    <row r="108" spans="1:8" s="104" customFormat="1" ht="36" customHeight="1" x14ac:dyDescent="0.25">
      <c r="A108" s="222" t="s">
        <v>285</v>
      </c>
      <c r="B108" s="149" t="s">
        <v>120</v>
      </c>
      <c r="C108" s="149">
        <v>1</v>
      </c>
      <c r="D108" s="149">
        <v>1</v>
      </c>
      <c r="E108" s="111"/>
    </row>
    <row r="109" spans="1:8" ht="19.5" customHeight="1" x14ac:dyDescent="0.25">
      <c r="A109" s="200" t="s">
        <v>286</v>
      </c>
      <c r="B109" s="151" t="s">
        <v>120</v>
      </c>
      <c r="C109" s="151">
        <v>1</v>
      </c>
      <c r="D109" s="151">
        <v>1</v>
      </c>
      <c r="E109" s="112"/>
    </row>
    <row r="110" spans="1:8" s="100" customFormat="1" ht="19.5" customHeight="1" x14ac:dyDescent="0.25">
      <c r="A110" s="200" t="s">
        <v>284</v>
      </c>
      <c r="B110" s="151" t="s">
        <v>27</v>
      </c>
      <c r="C110" s="151">
        <v>632</v>
      </c>
      <c r="D110" s="151">
        <v>563</v>
      </c>
      <c r="E110" s="112"/>
    </row>
    <row r="111" spans="1:8" s="104" customFormat="1" ht="30.75" customHeight="1" x14ac:dyDescent="0.25">
      <c r="A111" s="222" t="s">
        <v>287</v>
      </c>
      <c r="B111" s="149" t="s">
        <v>120</v>
      </c>
      <c r="C111" s="149">
        <v>1</v>
      </c>
      <c r="D111" s="149">
        <v>1</v>
      </c>
      <c r="E111" s="111"/>
    </row>
    <row r="112" spans="1:8" ht="19.5" customHeight="1" x14ac:dyDescent="0.25">
      <c r="A112" s="200" t="s">
        <v>292</v>
      </c>
      <c r="B112" s="151" t="s">
        <v>120</v>
      </c>
      <c r="C112" s="151">
        <v>1</v>
      </c>
      <c r="D112" s="151">
        <v>1</v>
      </c>
      <c r="E112" s="112"/>
    </row>
    <row r="113" spans="1:5" s="100" customFormat="1" ht="19.5" customHeight="1" thickBot="1" x14ac:dyDescent="0.3">
      <c r="A113" s="200" t="s">
        <v>284</v>
      </c>
      <c r="B113" s="177" t="s">
        <v>27</v>
      </c>
      <c r="C113" s="223">
        <v>2880</v>
      </c>
      <c r="D113" s="223">
        <v>2076</v>
      </c>
      <c r="E113" s="118"/>
    </row>
    <row r="114" spans="1:5" ht="20.100000000000001" customHeight="1" thickBot="1" x14ac:dyDescent="0.25">
      <c r="A114" s="1115" t="s">
        <v>39</v>
      </c>
      <c r="B114" s="1116"/>
      <c r="C114" s="1116"/>
      <c r="D114" s="1116"/>
      <c r="E114" s="1117"/>
    </row>
    <row r="115" spans="1:5" ht="20.100000000000001" customHeight="1" x14ac:dyDescent="0.25">
      <c r="A115" s="206" t="s">
        <v>378</v>
      </c>
      <c r="B115" s="224" t="s">
        <v>120</v>
      </c>
      <c r="C115" s="225">
        <f>C118+C120+C122+C123+C124+C125+C126+C127+C128</f>
        <v>9</v>
      </c>
      <c r="D115" s="225">
        <f>D118+D120+D122+D123+D124+D125+D126+D127+D128</f>
        <v>9</v>
      </c>
      <c r="E115" s="120"/>
    </row>
    <row r="116" spans="1:5" ht="20.100000000000001" customHeight="1" x14ac:dyDescent="0.25">
      <c r="A116" s="199" t="s">
        <v>288</v>
      </c>
      <c r="B116" s="149"/>
      <c r="C116" s="289"/>
      <c r="D116" s="289"/>
      <c r="E116" s="111"/>
    </row>
    <row r="117" spans="1:5" ht="20.100000000000001" customHeight="1" x14ac:dyDescent="0.25">
      <c r="A117" s="200" t="s">
        <v>302</v>
      </c>
      <c r="B117" s="149"/>
      <c r="C117" s="289"/>
      <c r="D117" s="289"/>
      <c r="E117" s="111"/>
    </row>
    <row r="118" spans="1:5" s="104" customFormat="1" ht="19.5" customHeight="1" x14ac:dyDescent="0.25">
      <c r="A118" s="199" t="s">
        <v>288</v>
      </c>
      <c r="B118" s="151" t="s">
        <v>120</v>
      </c>
      <c r="C118" s="151">
        <v>1</v>
      </c>
      <c r="D118" s="151">
        <v>1</v>
      </c>
      <c r="E118" s="112">
        <v>1</v>
      </c>
    </row>
    <row r="119" spans="1:5" s="99" customFormat="1" ht="17.25" customHeight="1" x14ac:dyDescent="0.25">
      <c r="A119" s="200" t="s">
        <v>302</v>
      </c>
      <c r="B119" s="151" t="s">
        <v>27</v>
      </c>
      <c r="C119" s="151">
        <v>372</v>
      </c>
      <c r="D119" s="151">
        <v>788</v>
      </c>
      <c r="E119" s="112"/>
    </row>
    <row r="120" spans="1:5" s="104" customFormat="1" ht="20.25" customHeight="1" x14ac:dyDescent="0.25">
      <c r="A120" s="199" t="s">
        <v>303</v>
      </c>
      <c r="B120" s="149" t="s">
        <v>120</v>
      </c>
      <c r="C120" s="149">
        <v>1</v>
      </c>
      <c r="D120" s="149">
        <v>1</v>
      </c>
      <c r="E120" s="111"/>
    </row>
    <row r="121" spans="1:5" s="100" customFormat="1" ht="22.5" customHeight="1" x14ac:dyDescent="0.25">
      <c r="A121" s="226" t="s">
        <v>310</v>
      </c>
      <c r="B121" s="151" t="s">
        <v>357</v>
      </c>
      <c r="C121" s="151">
        <v>123</v>
      </c>
      <c r="D121" s="201">
        <v>128</v>
      </c>
      <c r="E121" s="168"/>
    </row>
    <row r="122" spans="1:5" s="100" customFormat="1" ht="22.5" customHeight="1" x14ac:dyDescent="0.25">
      <c r="A122" s="227" t="s">
        <v>379</v>
      </c>
      <c r="B122" s="149" t="s">
        <v>120</v>
      </c>
      <c r="C122" s="149">
        <v>1</v>
      </c>
      <c r="D122" s="149">
        <v>1</v>
      </c>
      <c r="E122" s="168"/>
    </row>
    <row r="123" spans="1:5" s="100" customFormat="1" ht="22.5" customHeight="1" x14ac:dyDescent="0.25">
      <c r="A123" s="227" t="s">
        <v>380</v>
      </c>
      <c r="B123" s="149" t="s">
        <v>120</v>
      </c>
      <c r="C123" s="149">
        <v>1</v>
      </c>
      <c r="D123" s="149">
        <v>1</v>
      </c>
      <c r="E123" s="168"/>
    </row>
    <row r="124" spans="1:5" s="100" customFormat="1" ht="22.5" customHeight="1" x14ac:dyDescent="0.25">
      <c r="A124" s="227" t="s">
        <v>381</v>
      </c>
      <c r="B124" s="149" t="s">
        <v>120</v>
      </c>
      <c r="C124" s="149">
        <v>1</v>
      </c>
      <c r="D124" s="149">
        <v>1</v>
      </c>
      <c r="E124" s="168"/>
    </row>
    <row r="125" spans="1:5" s="100" customFormat="1" ht="22.5" customHeight="1" x14ac:dyDescent="0.25">
      <c r="A125" s="227" t="s">
        <v>382</v>
      </c>
      <c r="B125" s="149" t="s">
        <v>120</v>
      </c>
      <c r="C125" s="149">
        <v>1</v>
      </c>
      <c r="D125" s="149">
        <v>1</v>
      </c>
      <c r="E125" s="168"/>
    </row>
    <row r="126" spans="1:5" s="100" customFormat="1" ht="22.5" customHeight="1" x14ac:dyDescent="0.25">
      <c r="A126" s="227" t="s">
        <v>383</v>
      </c>
      <c r="B126" s="149" t="s">
        <v>120</v>
      </c>
      <c r="C126" s="149">
        <v>1</v>
      </c>
      <c r="D126" s="149">
        <v>1</v>
      </c>
      <c r="E126" s="168"/>
    </row>
    <row r="127" spans="1:5" s="100" customFormat="1" ht="22.5" customHeight="1" x14ac:dyDescent="0.25">
      <c r="A127" s="227" t="s">
        <v>384</v>
      </c>
      <c r="B127" s="149" t="s">
        <v>120</v>
      </c>
      <c r="C127" s="149">
        <v>1</v>
      </c>
      <c r="D127" s="149">
        <v>1</v>
      </c>
      <c r="E127" s="168"/>
    </row>
    <row r="128" spans="1:5" s="100" customFormat="1" ht="22.5" customHeight="1" thickBot="1" x14ac:dyDescent="0.3">
      <c r="A128" s="228" t="s">
        <v>385</v>
      </c>
      <c r="B128" s="229" t="s">
        <v>120</v>
      </c>
      <c r="C128" s="229">
        <v>1</v>
      </c>
      <c r="D128" s="229">
        <v>1</v>
      </c>
      <c r="E128" s="233"/>
    </row>
    <row r="129" spans="1:5" s="100" customFormat="1" ht="22.5" customHeight="1" x14ac:dyDescent="0.25">
      <c r="A129" s="382"/>
      <c r="B129" s="383"/>
      <c r="C129" s="383"/>
      <c r="D129" s="383"/>
      <c r="E129" s="384"/>
    </row>
    <row r="130" spans="1:5" s="100" customFormat="1" ht="25.5" customHeight="1" x14ac:dyDescent="0.2">
      <c r="A130" s="1125" t="s">
        <v>441</v>
      </c>
      <c r="B130" s="1125"/>
      <c r="C130" s="1125"/>
      <c r="D130" s="1125"/>
      <c r="E130" s="1125"/>
    </row>
    <row r="131" spans="1:5" ht="36.75" customHeight="1" x14ac:dyDescent="0.2">
      <c r="A131" s="1125" t="s">
        <v>442</v>
      </c>
      <c r="B131" s="1125"/>
      <c r="C131" s="1125"/>
      <c r="D131" s="1125"/>
      <c r="E131" s="1125"/>
    </row>
    <row r="132" spans="1:5" ht="20.25" customHeight="1" x14ac:dyDescent="0.2">
      <c r="A132" s="1125"/>
      <c r="B132" s="1125"/>
      <c r="C132" s="1125"/>
      <c r="D132" s="1125"/>
      <c r="E132" s="1125"/>
    </row>
    <row r="133" spans="1:5" ht="27" customHeight="1" x14ac:dyDescent="0.2">
      <c r="A133" s="1125"/>
      <c r="B133" s="1125"/>
      <c r="C133" s="1125"/>
      <c r="D133" s="1125"/>
      <c r="E133" s="1125"/>
    </row>
    <row r="134" spans="1:5" ht="34.5" customHeight="1" x14ac:dyDescent="0.2">
      <c r="A134" s="1126"/>
      <c r="B134" s="1126"/>
      <c r="C134" s="1126"/>
      <c r="D134" s="1126"/>
      <c r="E134" s="1126"/>
    </row>
    <row r="135" spans="1:5" ht="16.5" x14ac:dyDescent="0.2">
      <c r="A135" s="1127"/>
      <c r="B135" s="1127"/>
      <c r="C135" s="1127"/>
      <c r="D135" s="1127"/>
      <c r="E135" s="1127"/>
    </row>
  </sheetData>
  <mergeCells count="16">
    <mergeCell ref="A132:E132"/>
    <mergeCell ref="A133:E133"/>
    <mergeCell ref="A134:E134"/>
    <mergeCell ref="A135:E135"/>
    <mergeCell ref="A63:E63"/>
    <mergeCell ref="A90:E90"/>
    <mergeCell ref="A103:E103"/>
    <mergeCell ref="A114:E114"/>
    <mergeCell ref="A130:E130"/>
    <mergeCell ref="A131:E131"/>
    <mergeCell ref="A44:E44"/>
    <mergeCell ref="A1:E1"/>
    <mergeCell ref="D2:E2"/>
    <mergeCell ref="A3:A4"/>
    <mergeCell ref="B3:D3"/>
    <mergeCell ref="A10:E10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&amp;C&amp;P+17
</oddFooter>
  </headerFooter>
  <rowBreaks count="1" manualBreakCount="1">
    <brk id="7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2"/>
  <sheetViews>
    <sheetView tabSelected="1" view="pageBreakPreview" zoomScale="70" zoomScaleNormal="62" zoomScaleSheetLayoutView="70" workbookViewId="0">
      <selection activeCell="N19" sqref="N19"/>
    </sheetView>
  </sheetViews>
  <sheetFormatPr defaultRowHeight="12.75" x14ac:dyDescent="0.2"/>
  <cols>
    <col min="1" max="1" width="45" style="61" customWidth="1"/>
    <col min="2" max="2" width="7.7109375" style="61" bestFit="1" customWidth="1"/>
    <col min="3" max="3" width="5.28515625" style="21" hidden="1" customWidth="1"/>
    <col min="4" max="4" width="18.85546875" style="21" customWidth="1"/>
    <col min="5" max="5" width="10.140625" style="21" customWidth="1"/>
    <col min="6" max="6" width="9.28515625" style="21" customWidth="1"/>
    <col min="7" max="7" width="18.7109375" style="21" customWidth="1"/>
    <col min="8" max="8" width="24.5703125" style="21" customWidth="1"/>
    <col min="9" max="9" width="14.85546875" style="21" customWidth="1"/>
    <col min="10" max="10" width="14.85546875" style="61" bestFit="1" customWidth="1"/>
    <col min="11" max="12" width="17.85546875" style="2" customWidth="1"/>
    <col min="13" max="261" width="9.140625" style="2"/>
    <col min="262" max="262" width="42.140625" style="2" bestFit="1" customWidth="1"/>
    <col min="263" max="263" width="7.7109375" style="2" bestFit="1" customWidth="1"/>
    <col min="264" max="264" width="14.85546875" style="2" bestFit="1" customWidth="1"/>
    <col min="265" max="265" width="14.85546875" style="2" customWidth="1"/>
    <col min="266" max="266" width="14.85546875" style="2" bestFit="1" customWidth="1"/>
    <col min="267" max="268" width="17.85546875" style="2" customWidth="1"/>
    <col min="269" max="517" width="9.140625" style="2"/>
    <col min="518" max="518" width="42.140625" style="2" bestFit="1" customWidth="1"/>
    <col min="519" max="519" width="7.7109375" style="2" bestFit="1" customWidth="1"/>
    <col min="520" max="520" width="14.85546875" style="2" bestFit="1" customWidth="1"/>
    <col min="521" max="521" width="14.85546875" style="2" customWidth="1"/>
    <col min="522" max="522" width="14.85546875" style="2" bestFit="1" customWidth="1"/>
    <col min="523" max="524" width="17.85546875" style="2" customWidth="1"/>
    <col min="525" max="773" width="9.140625" style="2"/>
    <col min="774" max="774" width="42.140625" style="2" bestFit="1" customWidth="1"/>
    <col min="775" max="775" width="7.7109375" style="2" bestFit="1" customWidth="1"/>
    <col min="776" max="776" width="14.85546875" style="2" bestFit="1" customWidth="1"/>
    <col min="777" max="777" width="14.85546875" style="2" customWidth="1"/>
    <col min="778" max="778" width="14.85546875" style="2" bestFit="1" customWidth="1"/>
    <col min="779" max="780" width="17.85546875" style="2" customWidth="1"/>
    <col min="781" max="1029" width="9.140625" style="2"/>
    <col min="1030" max="1030" width="42.140625" style="2" bestFit="1" customWidth="1"/>
    <col min="1031" max="1031" width="7.7109375" style="2" bestFit="1" customWidth="1"/>
    <col min="1032" max="1032" width="14.85546875" style="2" bestFit="1" customWidth="1"/>
    <col min="1033" max="1033" width="14.85546875" style="2" customWidth="1"/>
    <col min="1034" max="1034" width="14.85546875" style="2" bestFit="1" customWidth="1"/>
    <col min="1035" max="1036" width="17.85546875" style="2" customWidth="1"/>
    <col min="1037" max="1285" width="9.140625" style="2"/>
    <col min="1286" max="1286" width="42.140625" style="2" bestFit="1" customWidth="1"/>
    <col min="1287" max="1287" width="7.7109375" style="2" bestFit="1" customWidth="1"/>
    <col min="1288" max="1288" width="14.85546875" style="2" bestFit="1" customWidth="1"/>
    <col min="1289" max="1289" width="14.85546875" style="2" customWidth="1"/>
    <col min="1290" max="1290" width="14.85546875" style="2" bestFit="1" customWidth="1"/>
    <col min="1291" max="1292" width="17.85546875" style="2" customWidth="1"/>
    <col min="1293" max="1541" width="9.140625" style="2"/>
    <col min="1542" max="1542" width="42.140625" style="2" bestFit="1" customWidth="1"/>
    <col min="1543" max="1543" width="7.7109375" style="2" bestFit="1" customWidth="1"/>
    <col min="1544" max="1544" width="14.85546875" style="2" bestFit="1" customWidth="1"/>
    <col min="1545" max="1545" width="14.85546875" style="2" customWidth="1"/>
    <col min="1546" max="1546" width="14.85546875" style="2" bestFit="1" customWidth="1"/>
    <col min="1547" max="1548" width="17.85546875" style="2" customWidth="1"/>
    <col min="1549" max="1797" width="9.140625" style="2"/>
    <col min="1798" max="1798" width="42.140625" style="2" bestFit="1" customWidth="1"/>
    <col min="1799" max="1799" width="7.7109375" style="2" bestFit="1" customWidth="1"/>
    <col min="1800" max="1800" width="14.85546875" style="2" bestFit="1" customWidth="1"/>
    <col min="1801" max="1801" width="14.85546875" style="2" customWidth="1"/>
    <col min="1802" max="1802" width="14.85546875" style="2" bestFit="1" customWidth="1"/>
    <col min="1803" max="1804" width="17.85546875" style="2" customWidth="1"/>
    <col min="1805" max="2053" width="9.140625" style="2"/>
    <col min="2054" max="2054" width="42.140625" style="2" bestFit="1" customWidth="1"/>
    <col min="2055" max="2055" width="7.7109375" style="2" bestFit="1" customWidth="1"/>
    <col min="2056" max="2056" width="14.85546875" style="2" bestFit="1" customWidth="1"/>
    <col min="2057" max="2057" width="14.85546875" style="2" customWidth="1"/>
    <col min="2058" max="2058" width="14.85546875" style="2" bestFit="1" customWidth="1"/>
    <col min="2059" max="2060" width="17.85546875" style="2" customWidth="1"/>
    <col min="2061" max="2309" width="9.140625" style="2"/>
    <col min="2310" max="2310" width="42.140625" style="2" bestFit="1" customWidth="1"/>
    <col min="2311" max="2311" width="7.7109375" style="2" bestFit="1" customWidth="1"/>
    <col min="2312" max="2312" width="14.85546875" style="2" bestFit="1" customWidth="1"/>
    <col min="2313" max="2313" width="14.85546875" style="2" customWidth="1"/>
    <col min="2314" max="2314" width="14.85546875" style="2" bestFit="1" customWidth="1"/>
    <col min="2315" max="2316" width="17.85546875" style="2" customWidth="1"/>
    <col min="2317" max="2565" width="9.140625" style="2"/>
    <col min="2566" max="2566" width="42.140625" style="2" bestFit="1" customWidth="1"/>
    <col min="2567" max="2567" width="7.7109375" style="2" bestFit="1" customWidth="1"/>
    <col min="2568" max="2568" width="14.85546875" style="2" bestFit="1" customWidth="1"/>
    <col min="2569" max="2569" width="14.85546875" style="2" customWidth="1"/>
    <col min="2570" max="2570" width="14.85546875" style="2" bestFit="1" customWidth="1"/>
    <col min="2571" max="2572" width="17.85546875" style="2" customWidth="1"/>
    <col min="2573" max="2821" width="9.140625" style="2"/>
    <col min="2822" max="2822" width="42.140625" style="2" bestFit="1" customWidth="1"/>
    <col min="2823" max="2823" width="7.7109375" style="2" bestFit="1" customWidth="1"/>
    <col min="2824" max="2824" width="14.85546875" style="2" bestFit="1" customWidth="1"/>
    <col min="2825" max="2825" width="14.85546875" style="2" customWidth="1"/>
    <col min="2826" max="2826" width="14.85546875" style="2" bestFit="1" customWidth="1"/>
    <col min="2827" max="2828" width="17.85546875" style="2" customWidth="1"/>
    <col min="2829" max="3077" width="9.140625" style="2"/>
    <col min="3078" max="3078" width="42.140625" style="2" bestFit="1" customWidth="1"/>
    <col min="3079" max="3079" width="7.7109375" style="2" bestFit="1" customWidth="1"/>
    <col min="3080" max="3080" width="14.85546875" style="2" bestFit="1" customWidth="1"/>
    <col min="3081" max="3081" width="14.85546875" style="2" customWidth="1"/>
    <col min="3082" max="3082" width="14.85546875" style="2" bestFit="1" customWidth="1"/>
    <col min="3083" max="3084" width="17.85546875" style="2" customWidth="1"/>
    <col min="3085" max="3333" width="9.140625" style="2"/>
    <col min="3334" max="3334" width="42.140625" style="2" bestFit="1" customWidth="1"/>
    <col min="3335" max="3335" width="7.7109375" style="2" bestFit="1" customWidth="1"/>
    <col min="3336" max="3336" width="14.85546875" style="2" bestFit="1" customWidth="1"/>
    <col min="3337" max="3337" width="14.85546875" style="2" customWidth="1"/>
    <col min="3338" max="3338" width="14.85546875" style="2" bestFit="1" customWidth="1"/>
    <col min="3339" max="3340" width="17.85546875" style="2" customWidth="1"/>
    <col min="3341" max="3589" width="9.140625" style="2"/>
    <col min="3590" max="3590" width="42.140625" style="2" bestFit="1" customWidth="1"/>
    <col min="3591" max="3591" width="7.7109375" style="2" bestFit="1" customWidth="1"/>
    <col min="3592" max="3592" width="14.85546875" style="2" bestFit="1" customWidth="1"/>
    <col min="3593" max="3593" width="14.85546875" style="2" customWidth="1"/>
    <col min="3594" max="3594" width="14.85546875" style="2" bestFit="1" customWidth="1"/>
    <col min="3595" max="3596" width="17.85546875" style="2" customWidth="1"/>
    <col min="3597" max="3845" width="9.140625" style="2"/>
    <col min="3846" max="3846" width="42.140625" style="2" bestFit="1" customWidth="1"/>
    <col min="3847" max="3847" width="7.7109375" style="2" bestFit="1" customWidth="1"/>
    <col min="3848" max="3848" width="14.85546875" style="2" bestFit="1" customWidth="1"/>
    <col min="3849" max="3849" width="14.85546875" style="2" customWidth="1"/>
    <col min="3850" max="3850" width="14.85546875" style="2" bestFit="1" customWidth="1"/>
    <col min="3851" max="3852" width="17.85546875" style="2" customWidth="1"/>
    <col min="3853" max="4101" width="9.140625" style="2"/>
    <col min="4102" max="4102" width="42.140625" style="2" bestFit="1" customWidth="1"/>
    <col min="4103" max="4103" width="7.7109375" style="2" bestFit="1" customWidth="1"/>
    <col min="4104" max="4104" width="14.85546875" style="2" bestFit="1" customWidth="1"/>
    <col min="4105" max="4105" width="14.85546875" style="2" customWidth="1"/>
    <col min="4106" max="4106" width="14.85546875" style="2" bestFit="1" customWidth="1"/>
    <col min="4107" max="4108" width="17.85546875" style="2" customWidth="1"/>
    <col min="4109" max="4357" width="9.140625" style="2"/>
    <col min="4358" max="4358" width="42.140625" style="2" bestFit="1" customWidth="1"/>
    <col min="4359" max="4359" width="7.7109375" style="2" bestFit="1" customWidth="1"/>
    <col min="4360" max="4360" width="14.85546875" style="2" bestFit="1" customWidth="1"/>
    <col min="4361" max="4361" width="14.85546875" style="2" customWidth="1"/>
    <col min="4362" max="4362" width="14.85546875" style="2" bestFit="1" customWidth="1"/>
    <col min="4363" max="4364" width="17.85546875" style="2" customWidth="1"/>
    <col min="4365" max="4613" width="9.140625" style="2"/>
    <col min="4614" max="4614" width="42.140625" style="2" bestFit="1" customWidth="1"/>
    <col min="4615" max="4615" width="7.7109375" style="2" bestFit="1" customWidth="1"/>
    <col min="4616" max="4616" width="14.85546875" style="2" bestFit="1" customWidth="1"/>
    <col min="4617" max="4617" width="14.85546875" style="2" customWidth="1"/>
    <col min="4618" max="4618" width="14.85546875" style="2" bestFit="1" customWidth="1"/>
    <col min="4619" max="4620" width="17.85546875" style="2" customWidth="1"/>
    <col min="4621" max="4869" width="9.140625" style="2"/>
    <col min="4870" max="4870" width="42.140625" style="2" bestFit="1" customWidth="1"/>
    <col min="4871" max="4871" width="7.7109375" style="2" bestFit="1" customWidth="1"/>
    <col min="4872" max="4872" width="14.85546875" style="2" bestFit="1" customWidth="1"/>
    <col min="4873" max="4873" width="14.85546875" style="2" customWidth="1"/>
    <col min="4874" max="4874" width="14.85546875" style="2" bestFit="1" customWidth="1"/>
    <col min="4875" max="4876" width="17.85546875" style="2" customWidth="1"/>
    <col min="4877" max="5125" width="9.140625" style="2"/>
    <col min="5126" max="5126" width="42.140625" style="2" bestFit="1" customWidth="1"/>
    <col min="5127" max="5127" width="7.7109375" style="2" bestFit="1" customWidth="1"/>
    <col min="5128" max="5128" width="14.85546875" style="2" bestFit="1" customWidth="1"/>
    <col min="5129" max="5129" width="14.85546875" style="2" customWidth="1"/>
    <col min="5130" max="5130" width="14.85546875" style="2" bestFit="1" customWidth="1"/>
    <col min="5131" max="5132" width="17.85546875" style="2" customWidth="1"/>
    <col min="5133" max="5381" width="9.140625" style="2"/>
    <col min="5382" max="5382" width="42.140625" style="2" bestFit="1" customWidth="1"/>
    <col min="5383" max="5383" width="7.7109375" style="2" bestFit="1" customWidth="1"/>
    <col min="5384" max="5384" width="14.85546875" style="2" bestFit="1" customWidth="1"/>
    <col min="5385" max="5385" width="14.85546875" style="2" customWidth="1"/>
    <col min="5386" max="5386" width="14.85546875" style="2" bestFit="1" customWidth="1"/>
    <col min="5387" max="5388" width="17.85546875" style="2" customWidth="1"/>
    <col min="5389" max="5637" width="9.140625" style="2"/>
    <col min="5638" max="5638" width="42.140625" style="2" bestFit="1" customWidth="1"/>
    <col min="5639" max="5639" width="7.7109375" style="2" bestFit="1" customWidth="1"/>
    <col min="5640" max="5640" width="14.85546875" style="2" bestFit="1" customWidth="1"/>
    <col min="5641" max="5641" width="14.85546875" style="2" customWidth="1"/>
    <col min="5642" max="5642" width="14.85546875" style="2" bestFit="1" customWidth="1"/>
    <col min="5643" max="5644" width="17.85546875" style="2" customWidth="1"/>
    <col min="5645" max="5893" width="9.140625" style="2"/>
    <col min="5894" max="5894" width="42.140625" style="2" bestFit="1" customWidth="1"/>
    <col min="5895" max="5895" width="7.7109375" style="2" bestFit="1" customWidth="1"/>
    <col min="5896" max="5896" width="14.85546875" style="2" bestFit="1" customWidth="1"/>
    <col min="5897" max="5897" width="14.85546875" style="2" customWidth="1"/>
    <col min="5898" max="5898" width="14.85546875" style="2" bestFit="1" customWidth="1"/>
    <col min="5899" max="5900" width="17.85546875" style="2" customWidth="1"/>
    <col min="5901" max="6149" width="9.140625" style="2"/>
    <col min="6150" max="6150" width="42.140625" style="2" bestFit="1" customWidth="1"/>
    <col min="6151" max="6151" width="7.7109375" style="2" bestFit="1" customWidth="1"/>
    <col min="6152" max="6152" width="14.85546875" style="2" bestFit="1" customWidth="1"/>
    <col min="6153" max="6153" width="14.85546875" style="2" customWidth="1"/>
    <col min="6154" max="6154" width="14.85546875" style="2" bestFit="1" customWidth="1"/>
    <col min="6155" max="6156" width="17.85546875" style="2" customWidth="1"/>
    <col min="6157" max="6405" width="9.140625" style="2"/>
    <col min="6406" max="6406" width="42.140625" style="2" bestFit="1" customWidth="1"/>
    <col min="6407" max="6407" width="7.7109375" style="2" bestFit="1" customWidth="1"/>
    <col min="6408" max="6408" width="14.85546875" style="2" bestFit="1" customWidth="1"/>
    <col min="6409" max="6409" width="14.85546875" style="2" customWidth="1"/>
    <col min="6410" max="6410" width="14.85546875" style="2" bestFit="1" customWidth="1"/>
    <col min="6411" max="6412" width="17.85546875" style="2" customWidth="1"/>
    <col min="6413" max="6661" width="9.140625" style="2"/>
    <col min="6662" max="6662" width="42.140625" style="2" bestFit="1" customWidth="1"/>
    <col min="6663" max="6663" width="7.7109375" style="2" bestFit="1" customWidth="1"/>
    <col min="6664" max="6664" width="14.85546875" style="2" bestFit="1" customWidth="1"/>
    <col min="6665" max="6665" width="14.85546875" style="2" customWidth="1"/>
    <col min="6666" max="6666" width="14.85546875" style="2" bestFit="1" customWidth="1"/>
    <col min="6667" max="6668" width="17.85546875" style="2" customWidth="1"/>
    <col min="6669" max="6917" width="9.140625" style="2"/>
    <col min="6918" max="6918" width="42.140625" style="2" bestFit="1" customWidth="1"/>
    <col min="6919" max="6919" width="7.7109375" style="2" bestFit="1" customWidth="1"/>
    <col min="6920" max="6920" width="14.85546875" style="2" bestFit="1" customWidth="1"/>
    <col min="6921" max="6921" width="14.85546875" style="2" customWidth="1"/>
    <col min="6922" max="6922" width="14.85546875" style="2" bestFit="1" customWidth="1"/>
    <col min="6923" max="6924" width="17.85546875" style="2" customWidth="1"/>
    <col min="6925" max="7173" width="9.140625" style="2"/>
    <col min="7174" max="7174" width="42.140625" style="2" bestFit="1" customWidth="1"/>
    <col min="7175" max="7175" width="7.7109375" style="2" bestFit="1" customWidth="1"/>
    <col min="7176" max="7176" width="14.85546875" style="2" bestFit="1" customWidth="1"/>
    <col min="7177" max="7177" width="14.85546875" style="2" customWidth="1"/>
    <col min="7178" max="7178" width="14.85546875" style="2" bestFit="1" customWidth="1"/>
    <col min="7179" max="7180" width="17.85546875" style="2" customWidth="1"/>
    <col min="7181" max="7429" width="9.140625" style="2"/>
    <col min="7430" max="7430" width="42.140625" style="2" bestFit="1" customWidth="1"/>
    <col min="7431" max="7431" width="7.7109375" style="2" bestFit="1" customWidth="1"/>
    <col min="7432" max="7432" width="14.85546875" style="2" bestFit="1" customWidth="1"/>
    <col min="7433" max="7433" width="14.85546875" style="2" customWidth="1"/>
    <col min="7434" max="7434" width="14.85546875" style="2" bestFit="1" customWidth="1"/>
    <col min="7435" max="7436" width="17.85546875" style="2" customWidth="1"/>
    <col min="7437" max="7685" width="9.140625" style="2"/>
    <col min="7686" max="7686" width="42.140625" style="2" bestFit="1" customWidth="1"/>
    <col min="7687" max="7687" width="7.7109375" style="2" bestFit="1" customWidth="1"/>
    <col min="7688" max="7688" width="14.85546875" style="2" bestFit="1" customWidth="1"/>
    <col min="7689" max="7689" width="14.85546875" style="2" customWidth="1"/>
    <col min="7690" max="7690" width="14.85546875" style="2" bestFit="1" customWidth="1"/>
    <col min="7691" max="7692" width="17.85546875" style="2" customWidth="1"/>
    <col min="7693" max="7941" width="9.140625" style="2"/>
    <col min="7942" max="7942" width="42.140625" style="2" bestFit="1" customWidth="1"/>
    <col min="7943" max="7943" width="7.7109375" style="2" bestFit="1" customWidth="1"/>
    <col min="7944" max="7944" width="14.85546875" style="2" bestFit="1" customWidth="1"/>
    <col min="7945" max="7945" width="14.85546875" style="2" customWidth="1"/>
    <col min="7946" max="7946" width="14.85546875" style="2" bestFit="1" customWidth="1"/>
    <col min="7947" max="7948" width="17.85546875" style="2" customWidth="1"/>
    <col min="7949" max="8197" width="9.140625" style="2"/>
    <col min="8198" max="8198" width="42.140625" style="2" bestFit="1" customWidth="1"/>
    <col min="8199" max="8199" width="7.7109375" style="2" bestFit="1" customWidth="1"/>
    <col min="8200" max="8200" width="14.85546875" style="2" bestFit="1" customWidth="1"/>
    <col min="8201" max="8201" width="14.85546875" style="2" customWidth="1"/>
    <col min="8202" max="8202" width="14.85546875" style="2" bestFit="1" customWidth="1"/>
    <col min="8203" max="8204" width="17.85546875" style="2" customWidth="1"/>
    <col min="8205" max="8453" width="9.140625" style="2"/>
    <col min="8454" max="8454" width="42.140625" style="2" bestFit="1" customWidth="1"/>
    <col min="8455" max="8455" width="7.7109375" style="2" bestFit="1" customWidth="1"/>
    <col min="8456" max="8456" width="14.85546875" style="2" bestFit="1" customWidth="1"/>
    <col min="8457" max="8457" width="14.85546875" style="2" customWidth="1"/>
    <col min="8458" max="8458" width="14.85546875" style="2" bestFit="1" customWidth="1"/>
    <col min="8459" max="8460" width="17.85546875" style="2" customWidth="1"/>
    <col min="8461" max="8709" width="9.140625" style="2"/>
    <col min="8710" max="8710" width="42.140625" style="2" bestFit="1" customWidth="1"/>
    <col min="8711" max="8711" width="7.7109375" style="2" bestFit="1" customWidth="1"/>
    <col min="8712" max="8712" width="14.85546875" style="2" bestFit="1" customWidth="1"/>
    <col min="8713" max="8713" width="14.85546875" style="2" customWidth="1"/>
    <col min="8714" max="8714" width="14.85546875" style="2" bestFit="1" customWidth="1"/>
    <col min="8715" max="8716" width="17.85546875" style="2" customWidth="1"/>
    <col min="8717" max="8965" width="9.140625" style="2"/>
    <col min="8966" max="8966" width="42.140625" style="2" bestFit="1" customWidth="1"/>
    <col min="8967" max="8967" width="7.7109375" style="2" bestFit="1" customWidth="1"/>
    <col min="8968" max="8968" width="14.85546875" style="2" bestFit="1" customWidth="1"/>
    <col min="8969" max="8969" width="14.85546875" style="2" customWidth="1"/>
    <col min="8970" max="8970" width="14.85546875" style="2" bestFit="1" customWidth="1"/>
    <col min="8971" max="8972" width="17.85546875" style="2" customWidth="1"/>
    <col min="8973" max="9221" width="9.140625" style="2"/>
    <col min="9222" max="9222" width="42.140625" style="2" bestFit="1" customWidth="1"/>
    <col min="9223" max="9223" width="7.7109375" style="2" bestFit="1" customWidth="1"/>
    <col min="9224" max="9224" width="14.85546875" style="2" bestFit="1" customWidth="1"/>
    <col min="9225" max="9225" width="14.85546875" style="2" customWidth="1"/>
    <col min="9226" max="9226" width="14.85546875" style="2" bestFit="1" customWidth="1"/>
    <col min="9227" max="9228" width="17.85546875" style="2" customWidth="1"/>
    <col min="9229" max="9477" width="9.140625" style="2"/>
    <col min="9478" max="9478" width="42.140625" style="2" bestFit="1" customWidth="1"/>
    <col min="9479" max="9479" width="7.7109375" style="2" bestFit="1" customWidth="1"/>
    <col min="9480" max="9480" width="14.85546875" style="2" bestFit="1" customWidth="1"/>
    <col min="9481" max="9481" width="14.85546875" style="2" customWidth="1"/>
    <col min="9482" max="9482" width="14.85546875" style="2" bestFit="1" customWidth="1"/>
    <col min="9483" max="9484" width="17.85546875" style="2" customWidth="1"/>
    <col min="9485" max="9733" width="9.140625" style="2"/>
    <col min="9734" max="9734" width="42.140625" style="2" bestFit="1" customWidth="1"/>
    <col min="9735" max="9735" width="7.7109375" style="2" bestFit="1" customWidth="1"/>
    <col min="9736" max="9736" width="14.85546875" style="2" bestFit="1" customWidth="1"/>
    <col min="9737" max="9737" width="14.85546875" style="2" customWidth="1"/>
    <col min="9738" max="9738" width="14.85546875" style="2" bestFit="1" customWidth="1"/>
    <col min="9739" max="9740" width="17.85546875" style="2" customWidth="1"/>
    <col min="9741" max="9989" width="9.140625" style="2"/>
    <col min="9990" max="9990" width="42.140625" style="2" bestFit="1" customWidth="1"/>
    <col min="9991" max="9991" width="7.7109375" style="2" bestFit="1" customWidth="1"/>
    <col min="9992" max="9992" width="14.85546875" style="2" bestFit="1" customWidth="1"/>
    <col min="9993" max="9993" width="14.85546875" style="2" customWidth="1"/>
    <col min="9994" max="9994" width="14.85546875" style="2" bestFit="1" customWidth="1"/>
    <col min="9995" max="9996" width="17.85546875" style="2" customWidth="1"/>
    <col min="9997" max="10245" width="9.140625" style="2"/>
    <col min="10246" max="10246" width="42.140625" style="2" bestFit="1" customWidth="1"/>
    <col min="10247" max="10247" width="7.7109375" style="2" bestFit="1" customWidth="1"/>
    <col min="10248" max="10248" width="14.85546875" style="2" bestFit="1" customWidth="1"/>
    <col min="10249" max="10249" width="14.85546875" style="2" customWidth="1"/>
    <col min="10250" max="10250" width="14.85546875" style="2" bestFit="1" customWidth="1"/>
    <col min="10251" max="10252" width="17.85546875" style="2" customWidth="1"/>
    <col min="10253" max="10501" width="9.140625" style="2"/>
    <col min="10502" max="10502" width="42.140625" style="2" bestFit="1" customWidth="1"/>
    <col min="10503" max="10503" width="7.7109375" style="2" bestFit="1" customWidth="1"/>
    <col min="10504" max="10504" width="14.85546875" style="2" bestFit="1" customWidth="1"/>
    <col min="10505" max="10505" width="14.85546875" style="2" customWidth="1"/>
    <col min="10506" max="10506" width="14.85546875" style="2" bestFit="1" customWidth="1"/>
    <col min="10507" max="10508" width="17.85546875" style="2" customWidth="1"/>
    <col min="10509" max="10757" width="9.140625" style="2"/>
    <col min="10758" max="10758" width="42.140625" style="2" bestFit="1" customWidth="1"/>
    <col min="10759" max="10759" width="7.7109375" style="2" bestFit="1" customWidth="1"/>
    <col min="10760" max="10760" width="14.85546875" style="2" bestFit="1" customWidth="1"/>
    <col min="10761" max="10761" width="14.85546875" style="2" customWidth="1"/>
    <col min="10762" max="10762" width="14.85546875" style="2" bestFit="1" customWidth="1"/>
    <col min="10763" max="10764" width="17.85546875" style="2" customWidth="1"/>
    <col min="10765" max="11013" width="9.140625" style="2"/>
    <col min="11014" max="11014" width="42.140625" style="2" bestFit="1" customWidth="1"/>
    <col min="11015" max="11015" width="7.7109375" style="2" bestFit="1" customWidth="1"/>
    <col min="11016" max="11016" width="14.85546875" style="2" bestFit="1" customWidth="1"/>
    <col min="11017" max="11017" width="14.85546875" style="2" customWidth="1"/>
    <col min="11018" max="11018" width="14.85546875" style="2" bestFit="1" customWidth="1"/>
    <col min="11019" max="11020" width="17.85546875" style="2" customWidth="1"/>
    <col min="11021" max="11269" width="9.140625" style="2"/>
    <col min="11270" max="11270" width="42.140625" style="2" bestFit="1" customWidth="1"/>
    <col min="11271" max="11271" width="7.7109375" style="2" bestFit="1" customWidth="1"/>
    <col min="11272" max="11272" width="14.85546875" style="2" bestFit="1" customWidth="1"/>
    <col min="11273" max="11273" width="14.85546875" style="2" customWidth="1"/>
    <col min="11274" max="11274" width="14.85546875" style="2" bestFit="1" customWidth="1"/>
    <col min="11275" max="11276" width="17.85546875" style="2" customWidth="1"/>
    <col min="11277" max="11525" width="9.140625" style="2"/>
    <col min="11526" max="11526" width="42.140625" style="2" bestFit="1" customWidth="1"/>
    <col min="11527" max="11527" width="7.7109375" style="2" bestFit="1" customWidth="1"/>
    <col min="11528" max="11528" width="14.85546875" style="2" bestFit="1" customWidth="1"/>
    <col min="11529" max="11529" width="14.85546875" style="2" customWidth="1"/>
    <col min="11530" max="11530" width="14.85546875" style="2" bestFit="1" customWidth="1"/>
    <col min="11531" max="11532" width="17.85546875" style="2" customWidth="1"/>
    <col min="11533" max="11781" width="9.140625" style="2"/>
    <col min="11782" max="11782" width="42.140625" style="2" bestFit="1" customWidth="1"/>
    <col min="11783" max="11783" width="7.7109375" style="2" bestFit="1" customWidth="1"/>
    <col min="11784" max="11784" width="14.85546875" style="2" bestFit="1" customWidth="1"/>
    <col min="11785" max="11785" width="14.85546875" style="2" customWidth="1"/>
    <col min="11786" max="11786" width="14.85546875" style="2" bestFit="1" customWidth="1"/>
    <col min="11787" max="11788" width="17.85546875" style="2" customWidth="1"/>
    <col min="11789" max="12037" width="9.140625" style="2"/>
    <col min="12038" max="12038" width="42.140625" style="2" bestFit="1" customWidth="1"/>
    <col min="12039" max="12039" width="7.7109375" style="2" bestFit="1" customWidth="1"/>
    <col min="12040" max="12040" width="14.85546875" style="2" bestFit="1" customWidth="1"/>
    <col min="12041" max="12041" width="14.85546875" style="2" customWidth="1"/>
    <col min="12042" max="12042" width="14.85546875" style="2" bestFit="1" customWidth="1"/>
    <col min="12043" max="12044" width="17.85546875" style="2" customWidth="1"/>
    <col min="12045" max="12293" width="9.140625" style="2"/>
    <col min="12294" max="12294" width="42.140625" style="2" bestFit="1" customWidth="1"/>
    <col min="12295" max="12295" width="7.7109375" style="2" bestFit="1" customWidth="1"/>
    <col min="12296" max="12296" width="14.85546875" style="2" bestFit="1" customWidth="1"/>
    <col min="12297" max="12297" width="14.85546875" style="2" customWidth="1"/>
    <col min="12298" max="12298" width="14.85546875" style="2" bestFit="1" customWidth="1"/>
    <col min="12299" max="12300" width="17.85546875" style="2" customWidth="1"/>
    <col min="12301" max="12549" width="9.140625" style="2"/>
    <col min="12550" max="12550" width="42.140625" style="2" bestFit="1" customWidth="1"/>
    <col min="12551" max="12551" width="7.7109375" style="2" bestFit="1" customWidth="1"/>
    <col min="12552" max="12552" width="14.85546875" style="2" bestFit="1" customWidth="1"/>
    <col min="12553" max="12553" width="14.85546875" style="2" customWidth="1"/>
    <col min="12554" max="12554" width="14.85546875" style="2" bestFit="1" customWidth="1"/>
    <col min="12555" max="12556" width="17.85546875" style="2" customWidth="1"/>
    <col min="12557" max="12805" width="9.140625" style="2"/>
    <col min="12806" max="12806" width="42.140625" style="2" bestFit="1" customWidth="1"/>
    <col min="12807" max="12807" width="7.7109375" style="2" bestFit="1" customWidth="1"/>
    <col min="12808" max="12808" width="14.85546875" style="2" bestFit="1" customWidth="1"/>
    <col min="12809" max="12809" width="14.85546875" style="2" customWidth="1"/>
    <col min="12810" max="12810" width="14.85546875" style="2" bestFit="1" customWidth="1"/>
    <col min="12811" max="12812" width="17.85546875" style="2" customWidth="1"/>
    <col min="12813" max="13061" width="9.140625" style="2"/>
    <col min="13062" max="13062" width="42.140625" style="2" bestFit="1" customWidth="1"/>
    <col min="13063" max="13063" width="7.7109375" style="2" bestFit="1" customWidth="1"/>
    <col min="13064" max="13064" width="14.85546875" style="2" bestFit="1" customWidth="1"/>
    <col min="13065" max="13065" width="14.85546875" style="2" customWidth="1"/>
    <col min="13066" max="13066" width="14.85546875" style="2" bestFit="1" customWidth="1"/>
    <col min="13067" max="13068" width="17.85546875" style="2" customWidth="1"/>
    <col min="13069" max="13317" width="9.140625" style="2"/>
    <col min="13318" max="13318" width="42.140625" style="2" bestFit="1" customWidth="1"/>
    <col min="13319" max="13319" width="7.7109375" style="2" bestFit="1" customWidth="1"/>
    <col min="13320" max="13320" width="14.85546875" style="2" bestFit="1" customWidth="1"/>
    <col min="13321" max="13321" width="14.85546875" style="2" customWidth="1"/>
    <col min="13322" max="13322" width="14.85546875" style="2" bestFit="1" customWidth="1"/>
    <col min="13323" max="13324" width="17.85546875" style="2" customWidth="1"/>
    <col min="13325" max="13573" width="9.140625" style="2"/>
    <col min="13574" max="13574" width="42.140625" style="2" bestFit="1" customWidth="1"/>
    <col min="13575" max="13575" width="7.7109375" style="2" bestFit="1" customWidth="1"/>
    <col min="13576" max="13576" width="14.85546875" style="2" bestFit="1" customWidth="1"/>
    <col min="13577" max="13577" width="14.85546875" style="2" customWidth="1"/>
    <col min="13578" max="13578" width="14.85546875" style="2" bestFit="1" customWidth="1"/>
    <col min="13579" max="13580" width="17.85546875" style="2" customWidth="1"/>
    <col min="13581" max="13829" width="9.140625" style="2"/>
    <col min="13830" max="13830" width="42.140625" style="2" bestFit="1" customWidth="1"/>
    <col min="13831" max="13831" width="7.7109375" style="2" bestFit="1" customWidth="1"/>
    <col min="13832" max="13832" width="14.85546875" style="2" bestFit="1" customWidth="1"/>
    <col min="13833" max="13833" width="14.85546875" style="2" customWidth="1"/>
    <col min="13834" max="13834" width="14.85546875" style="2" bestFit="1" customWidth="1"/>
    <col min="13835" max="13836" width="17.85546875" style="2" customWidth="1"/>
    <col min="13837" max="14085" width="9.140625" style="2"/>
    <col min="14086" max="14086" width="42.140625" style="2" bestFit="1" customWidth="1"/>
    <col min="14087" max="14087" width="7.7109375" style="2" bestFit="1" customWidth="1"/>
    <col min="14088" max="14088" width="14.85546875" style="2" bestFit="1" customWidth="1"/>
    <col min="14089" max="14089" width="14.85546875" style="2" customWidth="1"/>
    <col min="14090" max="14090" width="14.85546875" style="2" bestFit="1" customWidth="1"/>
    <col min="14091" max="14092" width="17.85546875" style="2" customWidth="1"/>
    <col min="14093" max="14341" width="9.140625" style="2"/>
    <col min="14342" max="14342" width="42.140625" style="2" bestFit="1" customWidth="1"/>
    <col min="14343" max="14343" width="7.7109375" style="2" bestFit="1" customWidth="1"/>
    <col min="14344" max="14344" width="14.85546875" style="2" bestFit="1" customWidth="1"/>
    <col min="14345" max="14345" width="14.85546875" style="2" customWidth="1"/>
    <col min="14346" max="14346" width="14.85546875" style="2" bestFit="1" customWidth="1"/>
    <col min="14347" max="14348" width="17.85546875" style="2" customWidth="1"/>
    <col min="14349" max="14597" width="9.140625" style="2"/>
    <col min="14598" max="14598" width="42.140625" style="2" bestFit="1" customWidth="1"/>
    <col min="14599" max="14599" width="7.7109375" style="2" bestFit="1" customWidth="1"/>
    <col min="14600" max="14600" width="14.85546875" style="2" bestFit="1" customWidth="1"/>
    <col min="14601" max="14601" width="14.85546875" style="2" customWidth="1"/>
    <col min="14602" max="14602" width="14.85546875" style="2" bestFit="1" customWidth="1"/>
    <col min="14603" max="14604" width="17.85546875" style="2" customWidth="1"/>
    <col min="14605" max="14853" width="9.140625" style="2"/>
    <col min="14854" max="14854" width="42.140625" style="2" bestFit="1" customWidth="1"/>
    <col min="14855" max="14855" width="7.7109375" style="2" bestFit="1" customWidth="1"/>
    <col min="14856" max="14856" width="14.85546875" style="2" bestFit="1" customWidth="1"/>
    <col min="14857" max="14857" width="14.85546875" style="2" customWidth="1"/>
    <col min="14858" max="14858" width="14.85546875" style="2" bestFit="1" customWidth="1"/>
    <col min="14859" max="14860" width="17.85546875" style="2" customWidth="1"/>
    <col min="14861" max="15109" width="9.140625" style="2"/>
    <col min="15110" max="15110" width="42.140625" style="2" bestFit="1" customWidth="1"/>
    <col min="15111" max="15111" width="7.7109375" style="2" bestFit="1" customWidth="1"/>
    <col min="15112" max="15112" width="14.85546875" style="2" bestFit="1" customWidth="1"/>
    <col min="15113" max="15113" width="14.85546875" style="2" customWidth="1"/>
    <col min="15114" max="15114" width="14.85546875" style="2" bestFit="1" customWidth="1"/>
    <col min="15115" max="15116" width="17.85546875" style="2" customWidth="1"/>
    <col min="15117" max="15365" width="9.140625" style="2"/>
    <col min="15366" max="15366" width="42.140625" style="2" bestFit="1" customWidth="1"/>
    <col min="15367" max="15367" width="7.7109375" style="2" bestFit="1" customWidth="1"/>
    <col min="15368" max="15368" width="14.85546875" style="2" bestFit="1" customWidth="1"/>
    <col min="15369" max="15369" width="14.85546875" style="2" customWidth="1"/>
    <col min="15370" max="15370" width="14.85546875" style="2" bestFit="1" customWidth="1"/>
    <col min="15371" max="15372" width="17.85546875" style="2" customWidth="1"/>
    <col min="15373" max="15621" width="9.140625" style="2"/>
    <col min="15622" max="15622" width="42.140625" style="2" bestFit="1" customWidth="1"/>
    <col min="15623" max="15623" width="7.7109375" style="2" bestFit="1" customWidth="1"/>
    <col min="15624" max="15624" width="14.85546875" style="2" bestFit="1" customWidth="1"/>
    <col min="15625" max="15625" width="14.85546875" style="2" customWidth="1"/>
    <col min="15626" max="15626" width="14.85546875" style="2" bestFit="1" customWidth="1"/>
    <col min="15627" max="15628" width="17.85546875" style="2" customWidth="1"/>
    <col min="15629" max="15877" width="9.140625" style="2"/>
    <col min="15878" max="15878" width="42.140625" style="2" bestFit="1" customWidth="1"/>
    <col min="15879" max="15879" width="7.7109375" style="2" bestFit="1" customWidth="1"/>
    <col min="15880" max="15880" width="14.85546875" style="2" bestFit="1" customWidth="1"/>
    <col min="15881" max="15881" width="14.85546875" style="2" customWidth="1"/>
    <col min="15882" max="15882" width="14.85546875" style="2" bestFit="1" customWidth="1"/>
    <col min="15883" max="15884" width="17.85546875" style="2" customWidth="1"/>
    <col min="15885" max="16133" width="9.140625" style="2"/>
    <col min="16134" max="16134" width="42.140625" style="2" bestFit="1" customWidth="1"/>
    <col min="16135" max="16135" width="7.7109375" style="2" bestFit="1" customWidth="1"/>
    <col min="16136" max="16136" width="14.85546875" style="2" bestFit="1" customWidth="1"/>
    <col min="16137" max="16137" width="14.85546875" style="2" customWidth="1"/>
    <col min="16138" max="16138" width="14.85546875" style="2" bestFit="1" customWidth="1"/>
    <col min="16139" max="16140" width="17.85546875" style="2" customWidth="1"/>
    <col min="16141" max="16384" width="9.140625" style="2"/>
  </cols>
  <sheetData>
    <row r="1" spans="1:14" s="61" customFormat="1" ht="30.75" customHeight="1" x14ac:dyDescent="0.3">
      <c r="A1" s="836" t="s">
        <v>100</v>
      </c>
      <c r="B1" s="836"/>
      <c r="C1" s="836"/>
      <c r="D1" s="836"/>
      <c r="E1" s="836"/>
      <c r="F1" s="836"/>
      <c r="G1" s="836"/>
      <c r="H1" s="836"/>
      <c r="I1" s="836"/>
      <c r="J1" s="836"/>
      <c r="K1" s="43"/>
      <c r="L1" s="39"/>
    </row>
    <row r="2" spans="1:14" s="61" customFormat="1" ht="25.5" customHeight="1" thickBot="1" x14ac:dyDescent="0.35">
      <c r="A2" s="70"/>
      <c r="B2" s="70"/>
      <c r="C2" s="70"/>
      <c r="D2" s="70"/>
      <c r="E2" s="70"/>
      <c r="F2" s="70"/>
      <c r="G2" s="70"/>
      <c r="H2" s="70"/>
      <c r="I2" s="837" t="s">
        <v>119</v>
      </c>
      <c r="J2" s="837"/>
      <c r="K2" s="38"/>
      <c r="L2" s="47"/>
    </row>
    <row r="3" spans="1:14" s="61" customFormat="1" ht="51.75" customHeight="1" thickBot="1" x14ac:dyDescent="0.25">
      <c r="A3" s="840" t="s">
        <v>61</v>
      </c>
      <c r="B3" s="819" t="s">
        <v>201</v>
      </c>
      <c r="C3" s="834" t="s">
        <v>156</v>
      </c>
      <c r="D3" s="834"/>
      <c r="E3" s="834"/>
      <c r="F3" s="834"/>
      <c r="G3" s="834"/>
      <c r="H3" s="834"/>
      <c r="I3" s="822" t="s">
        <v>204</v>
      </c>
      <c r="J3" s="823"/>
      <c r="K3" s="4"/>
      <c r="L3" s="54"/>
    </row>
    <row r="4" spans="1:14" s="61" customFormat="1" ht="49.5" customHeight="1" thickBot="1" x14ac:dyDescent="0.25">
      <c r="A4" s="820"/>
      <c r="B4" s="820"/>
      <c r="C4" s="521" t="s">
        <v>326</v>
      </c>
      <c r="D4" s="824" t="s">
        <v>453</v>
      </c>
      <c r="E4" s="825"/>
      <c r="F4" s="824" t="s">
        <v>454</v>
      </c>
      <c r="G4" s="825"/>
      <c r="H4" s="522" t="s">
        <v>517</v>
      </c>
      <c r="I4" s="824" t="s">
        <v>454</v>
      </c>
      <c r="J4" s="825"/>
      <c r="K4" s="4"/>
      <c r="L4" s="55"/>
    </row>
    <row r="5" spans="1:14" s="61" customFormat="1" ht="20.25" thickBot="1" x14ac:dyDescent="0.25">
      <c r="A5" s="523" t="s">
        <v>166</v>
      </c>
      <c r="B5" s="524" t="s">
        <v>27</v>
      </c>
      <c r="C5" s="490" t="s">
        <v>412</v>
      </c>
      <c r="D5" s="810" t="s">
        <v>412</v>
      </c>
      <c r="E5" s="811"/>
      <c r="F5" s="810" t="s">
        <v>432</v>
      </c>
      <c r="G5" s="811"/>
      <c r="H5" s="525">
        <f>180239-178654</f>
        <v>1585</v>
      </c>
      <c r="I5" s="804">
        <v>31775</v>
      </c>
      <c r="J5" s="805"/>
      <c r="K5" s="45"/>
      <c r="L5" s="816"/>
      <c r="N5" s="28"/>
    </row>
    <row r="6" spans="1:14" ht="19.5" hidden="1" customHeight="1" x14ac:dyDescent="0.25">
      <c r="A6" s="526" t="s">
        <v>97</v>
      </c>
      <c r="B6" s="527" t="s">
        <v>27</v>
      </c>
      <c r="C6" s="316"/>
      <c r="D6" s="528"/>
      <c r="E6" s="528"/>
      <c r="F6" s="528"/>
      <c r="G6" s="316"/>
      <c r="H6" s="529"/>
      <c r="I6" s="316"/>
      <c r="J6" s="530"/>
      <c r="K6" s="4"/>
      <c r="L6" s="816"/>
    </row>
    <row r="7" spans="1:14" ht="17.25" hidden="1" customHeight="1" thickBot="1" x14ac:dyDescent="0.3">
      <c r="A7" s="531" t="s">
        <v>82</v>
      </c>
      <c r="B7" s="532" t="s">
        <v>27</v>
      </c>
      <c r="C7" s="491"/>
      <c r="D7" s="528"/>
      <c r="E7" s="528"/>
      <c r="F7" s="528"/>
      <c r="G7" s="316"/>
      <c r="H7" s="529"/>
      <c r="I7" s="316"/>
      <c r="J7" s="530"/>
      <c r="K7" s="4"/>
      <c r="L7" s="816"/>
    </row>
    <row r="8" spans="1:14" ht="19.5" customHeight="1" x14ac:dyDescent="0.25">
      <c r="A8" s="533" t="s">
        <v>62</v>
      </c>
      <c r="B8" s="524"/>
      <c r="C8" s="488"/>
      <c r="D8" s="810"/>
      <c r="E8" s="811"/>
      <c r="F8" s="810"/>
      <c r="G8" s="811"/>
      <c r="H8" s="525"/>
      <c r="I8" s="828"/>
      <c r="J8" s="829"/>
      <c r="K8" s="4"/>
      <c r="L8" s="40"/>
      <c r="M8" s="28"/>
    </row>
    <row r="9" spans="1:14" ht="20.25" customHeight="1" thickBot="1" x14ac:dyDescent="0.3">
      <c r="A9" s="534" t="s">
        <v>60</v>
      </c>
      <c r="B9" s="527" t="s">
        <v>27</v>
      </c>
      <c r="C9" s="528">
        <v>12469</v>
      </c>
      <c r="D9" s="812">
        <v>12469</v>
      </c>
      <c r="E9" s="813"/>
      <c r="F9" s="812">
        <v>13395</v>
      </c>
      <c r="G9" s="813"/>
      <c r="H9" s="519">
        <f>F9-C9</f>
        <v>926</v>
      </c>
      <c r="I9" s="826">
        <v>1356</v>
      </c>
      <c r="J9" s="827"/>
      <c r="K9" s="45"/>
      <c r="L9" s="40"/>
      <c r="M9" s="28"/>
    </row>
    <row r="10" spans="1:14" ht="18.75" customHeight="1" x14ac:dyDescent="0.25">
      <c r="A10" s="533" t="s">
        <v>63</v>
      </c>
      <c r="B10" s="524"/>
      <c r="C10" s="517"/>
      <c r="D10" s="838"/>
      <c r="E10" s="839"/>
      <c r="F10" s="810"/>
      <c r="G10" s="811"/>
      <c r="H10" s="535"/>
      <c r="I10" s="830"/>
      <c r="J10" s="831"/>
      <c r="K10" s="4"/>
      <c r="L10" s="4"/>
    </row>
    <row r="11" spans="1:14" ht="20.25" customHeight="1" thickBot="1" x14ac:dyDescent="0.3">
      <c r="A11" s="536" t="s">
        <v>60</v>
      </c>
      <c r="B11" s="527" t="s">
        <v>27</v>
      </c>
      <c r="C11" s="528">
        <v>13405</v>
      </c>
      <c r="D11" s="812">
        <v>13405</v>
      </c>
      <c r="E11" s="813"/>
      <c r="F11" s="812">
        <v>13233</v>
      </c>
      <c r="G11" s="813"/>
      <c r="H11" s="519">
        <f>F11-C11</f>
        <v>-172</v>
      </c>
      <c r="I11" s="832">
        <v>1976</v>
      </c>
      <c r="J11" s="827"/>
      <c r="K11" s="4"/>
      <c r="L11" s="40"/>
      <c r="M11" s="28"/>
    </row>
    <row r="12" spans="1:14" ht="18.75" customHeight="1" x14ac:dyDescent="0.25">
      <c r="A12" s="537" t="s">
        <v>57</v>
      </c>
      <c r="B12" s="524"/>
      <c r="C12" s="517"/>
      <c r="D12" s="838"/>
      <c r="E12" s="839"/>
      <c r="F12" s="810"/>
      <c r="G12" s="811"/>
      <c r="H12" s="535"/>
      <c r="I12" s="833"/>
      <c r="J12" s="829"/>
      <c r="K12" s="45"/>
      <c r="L12" s="40"/>
      <c r="M12" s="28"/>
    </row>
    <row r="13" spans="1:14" ht="19.5" customHeight="1" thickBot="1" x14ac:dyDescent="0.3">
      <c r="A13" s="516" t="s">
        <v>60</v>
      </c>
      <c r="B13" s="538" t="s">
        <v>27</v>
      </c>
      <c r="C13" s="518">
        <f>C9-C11</f>
        <v>-936</v>
      </c>
      <c r="D13" s="812">
        <f>D9-D11</f>
        <v>-936</v>
      </c>
      <c r="E13" s="813"/>
      <c r="F13" s="812">
        <f>F9-F11</f>
        <v>162</v>
      </c>
      <c r="G13" s="813"/>
      <c r="H13" s="519">
        <f>F13-C13</f>
        <v>1098</v>
      </c>
      <c r="I13" s="812">
        <f>I9-I11</f>
        <v>-620</v>
      </c>
      <c r="J13" s="813"/>
      <c r="K13" s="45"/>
      <c r="L13" s="46"/>
    </row>
    <row r="14" spans="1:14" s="61" customFormat="1" ht="15.75" customHeight="1" x14ac:dyDescent="0.2">
      <c r="A14" s="821" t="s">
        <v>165</v>
      </c>
      <c r="B14" s="821"/>
      <c r="C14" s="821"/>
      <c r="D14" s="821"/>
      <c r="E14" s="821"/>
      <c r="F14" s="821"/>
      <c r="G14" s="821"/>
      <c r="H14" s="821"/>
      <c r="I14" s="821"/>
      <c r="J14" s="821"/>
    </row>
    <row r="15" spans="1:14" s="61" customFormat="1" ht="12.75" hidden="1" customHeight="1" x14ac:dyDescent="0.2">
      <c r="A15" s="835" t="s">
        <v>358</v>
      </c>
      <c r="B15" s="835"/>
      <c r="C15" s="835"/>
      <c r="D15" s="835"/>
      <c r="E15" s="835"/>
      <c r="F15" s="835"/>
      <c r="G15" s="835"/>
      <c r="H15" s="835"/>
      <c r="I15" s="835"/>
      <c r="J15" s="835"/>
    </row>
    <row r="16" spans="1:14" s="61" customFormat="1" ht="15" customHeight="1" x14ac:dyDescent="0.2">
      <c r="A16" s="835" t="s">
        <v>421</v>
      </c>
      <c r="B16" s="835"/>
      <c r="C16" s="835"/>
      <c r="D16" s="835"/>
      <c r="E16" s="835"/>
      <c r="F16" s="835"/>
      <c r="G16" s="835"/>
      <c r="H16" s="835"/>
      <c r="I16" s="835"/>
      <c r="J16" s="835"/>
    </row>
    <row r="17" spans="1:12" s="61" customFormat="1" ht="18" customHeight="1" thickBot="1" x14ac:dyDescent="0.3">
      <c r="A17" s="74"/>
      <c r="B17" s="74"/>
      <c r="C17" s="71"/>
      <c r="D17" s="71"/>
      <c r="E17" s="71"/>
      <c r="F17" s="71"/>
      <c r="G17" s="71"/>
      <c r="H17" s="71"/>
      <c r="I17" s="71"/>
      <c r="J17" s="71"/>
    </row>
    <row r="18" spans="1:12" s="61" customFormat="1" ht="53.45" customHeight="1" thickBot="1" x14ac:dyDescent="0.25">
      <c r="A18" s="817" t="s">
        <v>61</v>
      </c>
      <c r="B18" s="819" t="s">
        <v>201</v>
      </c>
      <c r="C18" s="834" t="s">
        <v>156</v>
      </c>
      <c r="D18" s="834"/>
      <c r="E18" s="834"/>
      <c r="F18" s="834"/>
      <c r="G18" s="834"/>
      <c r="H18" s="834"/>
      <c r="I18" s="844" t="s">
        <v>204</v>
      </c>
      <c r="J18" s="845"/>
      <c r="L18" s="52"/>
    </row>
    <row r="19" spans="1:12" s="61" customFormat="1" ht="48.75" customHeight="1" thickBot="1" x14ac:dyDescent="0.25">
      <c r="A19" s="818"/>
      <c r="B19" s="820"/>
      <c r="C19" s="808" t="s">
        <v>500</v>
      </c>
      <c r="D19" s="843"/>
      <c r="E19" s="808" t="s">
        <v>460</v>
      </c>
      <c r="F19" s="809"/>
      <c r="G19" s="539" t="s">
        <v>501</v>
      </c>
      <c r="H19" s="540" t="s">
        <v>518</v>
      </c>
      <c r="I19" s="808" t="s">
        <v>461</v>
      </c>
      <c r="J19" s="843"/>
      <c r="L19" s="52"/>
    </row>
    <row r="20" spans="1:12" s="61" customFormat="1" ht="19.5" customHeight="1" thickBot="1" x14ac:dyDescent="0.3">
      <c r="A20" s="541" t="s">
        <v>31</v>
      </c>
      <c r="B20" s="538" t="s">
        <v>27</v>
      </c>
      <c r="C20" s="804">
        <v>370</v>
      </c>
      <c r="D20" s="805"/>
      <c r="E20" s="804">
        <v>2468</v>
      </c>
      <c r="F20" s="805"/>
      <c r="G20" s="293">
        <v>403</v>
      </c>
      <c r="H20" s="542">
        <f>G20-C20</f>
        <v>33</v>
      </c>
      <c r="I20" s="806">
        <v>417</v>
      </c>
      <c r="J20" s="807"/>
      <c r="L20" s="53"/>
    </row>
    <row r="21" spans="1:12" s="61" customFormat="1" ht="20.25" customHeight="1" thickBot="1" x14ac:dyDescent="0.3">
      <c r="A21" s="543" t="s">
        <v>32</v>
      </c>
      <c r="B21" s="544" t="s">
        <v>27</v>
      </c>
      <c r="C21" s="804">
        <v>158</v>
      </c>
      <c r="D21" s="805"/>
      <c r="E21" s="804">
        <v>1045</v>
      </c>
      <c r="F21" s="805"/>
      <c r="G21" s="293">
        <v>184</v>
      </c>
      <c r="H21" s="542">
        <f>G21-C21</f>
        <v>26</v>
      </c>
      <c r="I21" s="806">
        <v>328</v>
      </c>
      <c r="J21" s="807"/>
      <c r="L21" s="53"/>
    </row>
    <row r="22" spans="1:12" s="61" customFormat="1" ht="18.75" customHeight="1" x14ac:dyDescent="0.25">
      <c r="A22" s="533" t="s">
        <v>103</v>
      </c>
      <c r="B22" s="841" t="s">
        <v>27</v>
      </c>
      <c r="C22" s="810">
        <f>C20-C21</f>
        <v>212</v>
      </c>
      <c r="D22" s="811"/>
      <c r="E22" s="810">
        <f>E20-E21</f>
        <v>1423</v>
      </c>
      <c r="F22" s="811"/>
      <c r="G22" s="814">
        <f>G20-G21</f>
        <v>219</v>
      </c>
      <c r="H22" s="814">
        <f>G22-C22</f>
        <v>7</v>
      </c>
      <c r="I22" s="810">
        <f>I20-I21</f>
        <v>89</v>
      </c>
      <c r="J22" s="811"/>
      <c r="L22" s="52"/>
    </row>
    <row r="23" spans="1:12" s="61" customFormat="1" ht="17.25" thickBot="1" x14ac:dyDescent="0.3">
      <c r="A23" s="534" t="s">
        <v>60</v>
      </c>
      <c r="B23" s="842"/>
      <c r="C23" s="812"/>
      <c r="D23" s="813"/>
      <c r="E23" s="812"/>
      <c r="F23" s="813"/>
      <c r="G23" s="815"/>
      <c r="H23" s="815"/>
      <c r="I23" s="812"/>
      <c r="J23" s="813"/>
      <c r="L23" s="52"/>
    </row>
    <row r="24" spans="1:12" s="61" customFormat="1" ht="19.5" customHeight="1" thickBot="1" x14ac:dyDescent="0.3">
      <c r="A24" s="545" t="s">
        <v>209</v>
      </c>
      <c r="B24" s="538"/>
      <c r="C24" s="804">
        <v>245</v>
      </c>
      <c r="D24" s="805"/>
      <c r="E24" s="804">
        <v>1928</v>
      </c>
      <c r="F24" s="805"/>
      <c r="G24" s="293">
        <v>201</v>
      </c>
      <c r="H24" s="542">
        <f>G24-C24</f>
        <v>-44</v>
      </c>
      <c r="I24" s="806">
        <v>212</v>
      </c>
      <c r="J24" s="807"/>
      <c r="L24" s="52"/>
    </row>
    <row r="25" spans="1:12" s="61" customFormat="1" ht="20.25" customHeight="1" thickBot="1" x14ac:dyDescent="0.3">
      <c r="A25" s="546" t="s">
        <v>208</v>
      </c>
      <c r="B25" s="544"/>
      <c r="C25" s="804">
        <v>174</v>
      </c>
      <c r="D25" s="805"/>
      <c r="E25" s="804">
        <v>1303</v>
      </c>
      <c r="F25" s="805"/>
      <c r="G25" s="293">
        <v>233</v>
      </c>
      <c r="H25" s="542">
        <f>G25-C25</f>
        <v>59</v>
      </c>
      <c r="I25" s="806">
        <v>168</v>
      </c>
      <c r="J25" s="807"/>
      <c r="L25" s="52"/>
    </row>
    <row r="26" spans="1:12" s="61" customFormat="1" ht="17.25" customHeight="1" x14ac:dyDescent="0.25">
      <c r="A26" s="547" t="s">
        <v>422</v>
      </c>
      <c r="B26" s="72"/>
      <c r="C26" s="513"/>
      <c r="D26" s="513"/>
      <c r="E26" s="513"/>
      <c r="F26" s="513"/>
      <c r="G26" s="513"/>
      <c r="H26" s="513"/>
      <c r="I26" s="40"/>
      <c r="J26" s="40"/>
      <c r="L26" s="52"/>
    </row>
    <row r="27" spans="1:12" s="61" customFormat="1" ht="13.5" customHeight="1" x14ac:dyDescent="0.25">
      <c r="A27" s="547" t="s">
        <v>433</v>
      </c>
      <c r="B27" s="72"/>
      <c r="C27" s="513"/>
      <c r="D27" s="513"/>
      <c r="E27" s="513"/>
      <c r="F27" s="513"/>
      <c r="G27" s="513"/>
      <c r="H27" s="513"/>
      <c r="I27" s="40"/>
      <c r="J27" s="40"/>
      <c r="L27" s="52"/>
    </row>
    <row r="28" spans="1:12" s="61" customFormat="1" ht="13.5" customHeight="1" x14ac:dyDescent="0.25">
      <c r="A28" s="73" t="s">
        <v>434</v>
      </c>
      <c r="B28" s="72"/>
      <c r="C28" s="513"/>
      <c r="D28" s="513"/>
      <c r="E28" s="513"/>
      <c r="F28" s="513"/>
      <c r="G28" s="513"/>
      <c r="H28" s="513"/>
      <c r="I28" s="513"/>
      <c r="J28" s="40"/>
    </row>
    <row r="29" spans="1:12" s="61" customFormat="1" ht="16.5" x14ac:dyDescent="0.25">
      <c r="A29" s="73"/>
      <c r="B29" s="72"/>
      <c r="C29" s="146"/>
      <c r="D29" s="146"/>
      <c r="E29" s="277"/>
      <c r="F29" s="277"/>
      <c r="G29" s="146"/>
      <c r="H29" s="146"/>
      <c r="I29" s="146"/>
      <c r="J29" s="40"/>
    </row>
    <row r="30" spans="1:12" s="61" customFormat="1" x14ac:dyDescent="0.2">
      <c r="C30" s="21"/>
      <c r="D30" s="21"/>
      <c r="E30" s="21"/>
      <c r="F30" s="21"/>
      <c r="G30" s="21"/>
      <c r="H30" s="21"/>
      <c r="I30" s="21"/>
    </row>
    <row r="31" spans="1:12" s="61" customFormat="1" x14ac:dyDescent="0.2">
      <c r="C31" s="21"/>
      <c r="D31" s="21"/>
      <c r="E31" s="21"/>
      <c r="F31" s="21"/>
      <c r="G31" s="21"/>
      <c r="H31" s="21"/>
      <c r="I31" s="21"/>
    </row>
    <row r="32" spans="1:12" s="61" customFormat="1" x14ac:dyDescent="0.2">
      <c r="C32" s="21"/>
      <c r="D32" s="21"/>
      <c r="E32" s="21"/>
      <c r="F32" s="21"/>
      <c r="G32" s="21"/>
      <c r="H32" s="21"/>
      <c r="I32" s="21"/>
    </row>
    <row r="33" spans="3:9" s="61" customFormat="1" x14ac:dyDescent="0.2">
      <c r="C33" s="21"/>
      <c r="D33" s="21"/>
      <c r="E33" s="21"/>
      <c r="F33" s="21"/>
      <c r="G33" s="21"/>
      <c r="H33" s="21"/>
      <c r="I33" s="21"/>
    </row>
    <row r="34" spans="3:9" s="61" customFormat="1" x14ac:dyDescent="0.2">
      <c r="C34" s="21"/>
      <c r="D34" s="21"/>
      <c r="E34" s="21"/>
      <c r="F34" s="21"/>
      <c r="G34" s="21"/>
      <c r="H34" s="21"/>
      <c r="I34" s="21"/>
    </row>
    <row r="35" spans="3:9" s="61" customFormat="1" x14ac:dyDescent="0.2">
      <c r="C35" s="21"/>
      <c r="D35" s="21"/>
      <c r="E35" s="21"/>
      <c r="F35" s="21"/>
      <c r="G35" s="21"/>
      <c r="H35" s="21"/>
      <c r="I35" s="21"/>
    </row>
    <row r="36" spans="3:9" s="61" customFormat="1" x14ac:dyDescent="0.2">
      <c r="C36" s="21"/>
      <c r="D36" s="21"/>
      <c r="E36" s="21"/>
      <c r="F36" s="21"/>
      <c r="G36" s="21"/>
      <c r="H36" s="21"/>
      <c r="I36" s="21"/>
    </row>
    <row r="37" spans="3:9" s="61" customFormat="1" x14ac:dyDescent="0.2">
      <c r="C37" s="21"/>
      <c r="D37" s="21"/>
      <c r="E37" s="21"/>
      <c r="F37" s="21"/>
      <c r="G37" s="21"/>
      <c r="H37" s="21"/>
      <c r="I37" s="21"/>
    </row>
    <row r="38" spans="3:9" s="61" customFormat="1" x14ac:dyDescent="0.2">
      <c r="C38" s="21"/>
      <c r="D38" s="21"/>
      <c r="E38" s="21"/>
      <c r="F38" s="21"/>
      <c r="G38" s="21"/>
      <c r="H38" s="21"/>
      <c r="I38" s="21"/>
    </row>
    <row r="39" spans="3:9" s="61" customFormat="1" ht="12" customHeight="1" x14ac:dyDescent="0.2">
      <c r="C39" s="21"/>
      <c r="D39" s="21"/>
      <c r="E39" s="21"/>
      <c r="F39" s="21"/>
      <c r="G39" s="21"/>
      <c r="H39" s="21"/>
      <c r="I39" s="21"/>
    </row>
    <row r="40" spans="3:9" s="61" customFormat="1" x14ac:dyDescent="0.2">
      <c r="C40" s="21"/>
      <c r="D40" s="21"/>
      <c r="E40" s="21"/>
      <c r="F40" s="21"/>
      <c r="G40" s="21"/>
      <c r="H40" s="21"/>
      <c r="I40" s="21"/>
    </row>
    <row r="41" spans="3:9" s="61" customFormat="1" x14ac:dyDescent="0.2">
      <c r="C41" s="21"/>
      <c r="D41" s="21"/>
      <c r="E41" s="21"/>
      <c r="F41" s="21"/>
      <c r="G41" s="21"/>
      <c r="H41" s="21"/>
      <c r="I41" s="21"/>
    </row>
    <row r="42" spans="3:9" s="61" customFormat="1" x14ac:dyDescent="0.2">
      <c r="C42" s="21"/>
      <c r="D42" s="21"/>
      <c r="E42" s="21"/>
      <c r="F42" s="21"/>
      <c r="G42" s="21"/>
      <c r="H42" s="21"/>
      <c r="I42" s="21"/>
    </row>
    <row r="43" spans="3:9" s="61" customFormat="1" x14ac:dyDescent="0.2">
      <c r="C43" s="21"/>
      <c r="D43" s="21"/>
      <c r="E43" s="21"/>
      <c r="F43" s="21"/>
      <c r="G43" s="21"/>
      <c r="H43" s="21"/>
      <c r="I43" s="21"/>
    </row>
    <row r="44" spans="3:9" s="61" customFormat="1" x14ac:dyDescent="0.2">
      <c r="C44" s="21"/>
      <c r="D44" s="21"/>
      <c r="E44" s="21"/>
      <c r="F44" s="21"/>
      <c r="G44" s="21"/>
      <c r="H44" s="21"/>
      <c r="I44" s="21"/>
    </row>
    <row r="45" spans="3:9" s="61" customFormat="1" x14ac:dyDescent="0.2">
      <c r="C45" s="21"/>
      <c r="D45" s="21"/>
      <c r="E45" s="21"/>
      <c r="F45" s="21"/>
      <c r="G45" s="21"/>
      <c r="H45" s="21"/>
      <c r="I45" s="21"/>
    </row>
    <row r="46" spans="3:9" s="61" customFormat="1" x14ac:dyDescent="0.2">
      <c r="C46" s="21"/>
      <c r="D46" s="21"/>
      <c r="E46" s="21"/>
      <c r="F46" s="21"/>
      <c r="G46" s="21"/>
      <c r="H46" s="21"/>
      <c r="I46" s="21"/>
    </row>
    <row r="47" spans="3:9" s="61" customFormat="1" x14ac:dyDescent="0.2">
      <c r="C47" s="21"/>
      <c r="D47" s="21"/>
      <c r="E47" s="21"/>
      <c r="F47" s="21"/>
      <c r="G47" s="21"/>
      <c r="H47" s="21"/>
      <c r="I47" s="21"/>
    </row>
    <row r="48" spans="3:9" s="61" customFormat="1" x14ac:dyDescent="0.2">
      <c r="C48" s="21"/>
      <c r="D48" s="21"/>
      <c r="E48" s="21"/>
      <c r="F48" s="21"/>
      <c r="G48" s="21"/>
      <c r="H48" s="21"/>
      <c r="I48" s="21"/>
    </row>
    <row r="49" spans="3:9" s="61" customFormat="1" x14ac:dyDescent="0.2">
      <c r="C49" s="21"/>
      <c r="D49" s="21"/>
      <c r="E49" s="21"/>
      <c r="F49" s="21"/>
      <c r="G49" s="21"/>
      <c r="H49" s="21"/>
      <c r="I49" s="21"/>
    </row>
    <row r="50" spans="3:9" s="61" customFormat="1" x14ac:dyDescent="0.2">
      <c r="C50" s="21"/>
      <c r="D50" s="21"/>
      <c r="E50" s="21"/>
      <c r="F50" s="21"/>
      <c r="G50" s="21"/>
      <c r="H50" s="21"/>
      <c r="I50" s="21"/>
    </row>
    <row r="51" spans="3:9" s="61" customFormat="1" x14ac:dyDescent="0.2">
      <c r="C51" s="21"/>
      <c r="D51" s="21"/>
      <c r="E51" s="21"/>
      <c r="F51" s="21"/>
      <c r="G51" s="21"/>
      <c r="H51" s="21"/>
      <c r="I51" s="21"/>
    </row>
    <row r="52" spans="3:9" s="61" customFormat="1" x14ac:dyDescent="0.2">
      <c r="C52" s="21"/>
      <c r="D52" s="21"/>
      <c r="E52" s="21"/>
      <c r="F52" s="21"/>
      <c r="G52" s="21"/>
      <c r="H52" s="21"/>
      <c r="I52" s="21"/>
    </row>
    <row r="53" spans="3:9" s="61" customFormat="1" x14ac:dyDescent="0.2">
      <c r="C53" s="21"/>
      <c r="D53" s="21"/>
      <c r="E53" s="21"/>
      <c r="F53" s="21"/>
      <c r="G53" s="21"/>
      <c r="H53" s="21"/>
      <c r="I53" s="21"/>
    </row>
    <row r="54" spans="3:9" s="61" customFormat="1" x14ac:dyDescent="0.2">
      <c r="C54" s="21"/>
      <c r="D54" s="21"/>
      <c r="E54" s="21"/>
      <c r="F54" s="21"/>
      <c r="G54" s="21"/>
      <c r="H54" s="21"/>
      <c r="I54" s="21"/>
    </row>
    <row r="55" spans="3:9" s="61" customFormat="1" x14ac:dyDescent="0.2">
      <c r="C55" s="21"/>
      <c r="D55" s="21"/>
      <c r="E55" s="21"/>
      <c r="F55" s="21"/>
      <c r="G55" s="21"/>
      <c r="H55" s="21"/>
      <c r="I55" s="21"/>
    </row>
    <row r="56" spans="3:9" s="61" customFormat="1" x14ac:dyDescent="0.2">
      <c r="C56" s="21"/>
      <c r="D56" s="21"/>
      <c r="E56" s="21"/>
      <c r="F56" s="21"/>
      <c r="G56" s="21"/>
      <c r="H56" s="21"/>
      <c r="I56" s="21"/>
    </row>
    <row r="57" spans="3:9" s="61" customFormat="1" x14ac:dyDescent="0.2">
      <c r="C57" s="21"/>
      <c r="D57" s="21"/>
      <c r="E57" s="21"/>
      <c r="F57" s="21"/>
      <c r="G57" s="21"/>
      <c r="H57" s="21"/>
      <c r="I57" s="21"/>
    </row>
    <row r="58" spans="3:9" s="61" customFormat="1" x14ac:dyDescent="0.2">
      <c r="C58" s="21"/>
      <c r="D58" s="21"/>
      <c r="E58" s="21"/>
      <c r="F58" s="21"/>
      <c r="G58" s="21"/>
      <c r="H58" s="21"/>
      <c r="I58" s="21"/>
    </row>
    <row r="59" spans="3:9" s="61" customFormat="1" x14ac:dyDescent="0.2">
      <c r="C59" s="21"/>
      <c r="D59" s="21"/>
      <c r="E59" s="21"/>
      <c r="F59" s="21"/>
      <c r="G59" s="21"/>
      <c r="H59" s="21"/>
      <c r="I59" s="21"/>
    </row>
    <row r="60" spans="3:9" s="61" customFormat="1" x14ac:dyDescent="0.2">
      <c r="C60" s="21"/>
      <c r="D60" s="21"/>
      <c r="E60" s="21"/>
      <c r="F60" s="21"/>
      <c r="G60" s="21"/>
      <c r="H60" s="21"/>
      <c r="I60" s="21"/>
    </row>
    <row r="61" spans="3:9" s="61" customFormat="1" x14ac:dyDescent="0.2">
      <c r="C61" s="21"/>
      <c r="D61" s="21"/>
      <c r="E61" s="21"/>
      <c r="F61" s="21"/>
      <c r="G61" s="21"/>
      <c r="H61" s="21"/>
      <c r="I61" s="21"/>
    </row>
    <row r="62" spans="3:9" s="61" customFormat="1" x14ac:dyDescent="0.2">
      <c r="C62" s="21"/>
      <c r="D62" s="21"/>
      <c r="E62" s="21"/>
      <c r="F62" s="21"/>
      <c r="G62" s="21"/>
      <c r="H62" s="21"/>
      <c r="I62" s="21"/>
    </row>
  </sheetData>
  <mergeCells count="59">
    <mergeCell ref="B22:B23"/>
    <mergeCell ref="C19:D19"/>
    <mergeCell ref="A15:J15"/>
    <mergeCell ref="F12:G12"/>
    <mergeCell ref="F13:G13"/>
    <mergeCell ref="I18:J18"/>
    <mergeCell ref="I19:J19"/>
    <mergeCell ref="D13:E13"/>
    <mergeCell ref="D12:E12"/>
    <mergeCell ref="C20:D20"/>
    <mergeCell ref="C21:D21"/>
    <mergeCell ref="C22:D23"/>
    <mergeCell ref="A1:J1"/>
    <mergeCell ref="I2:J2"/>
    <mergeCell ref="F11:G11"/>
    <mergeCell ref="F5:G5"/>
    <mergeCell ref="D4:E4"/>
    <mergeCell ref="D5:E5"/>
    <mergeCell ref="D9:E9"/>
    <mergeCell ref="D11:E11"/>
    <mergeCell ref="D10:E10"/>
    <mergeCell ref="D8:E8"/>
    <mergeCell ref="F9:G9"/>
    <mergeCell ref="F8:G8"/>
    <mergeCell ref="F10:G10"/>
    <mergeCell ref="F4:G4"/>
    <mergeCell ref="A3:A4"/>
    <mergeCell ref="B3:B4"/>
    <mergeCell ref="L5:L7"/>
    <mergeCell ref="A18:A19"/>
    <mergeCell ref="B18:B19"/>
    <mergeCell ref="A14:J14"/>
    <mergeCell ref="I3:J3"/>
    <mergeCell ref="I4:J4"/>
    <mergeCell ref="I5:J5"/>
    <mergeCell ref="I9:J9"/>
    <mergeCell ref="I8:J8"/>
    <mergeCell ref="I10:J10"/>
    <mergeCell ref="I11:J11"/>
    <mergeCell ref="I13:J13"/>
    <mergeCell ref="I12:J12"/>
    <mergeCell ref="C3:H3"/>
    <mergeCell ref="A16:J16"/>
    <mergeCell ref="C18:H18"/>
    <mergeCell ref="C24:D24"/>
    <mergeCell ref="C25:D25"/>
    <mergeCell ref="I20:J20"/>
    <mergeCell ref="I21:J21"/>
    <mergeCell ref="E19:F19"/>
    <mergeCell ref="E20:F20"/>
    <mergeCell ref="E21:F21"/>
    <mergeCell ref="E22:F23"/>
    <mergeCell ref="E24:F24"/>
    <mergeCell ref="I24:J24"/>
    <mergeCell ref="I25:J25"/>
    <mergeCell ref="H22:H23"/>
    <mergeCell ref="I22:J23"/>
    <mergeCell ref="E25:F25"/>
    <mergeCell ref="G22:G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72"/>
  <sheetViews>
    <sheetView view="pageBreakPreview" zoomScale="55" zoomScaleNormal="80" zoomScaleSheetLayoutView="55" workbookViewId="0">
      <selection activeCell="K10" sqref="K10:R10"/>
    </sheetView>
  </sheetViews>
  <sheetFormatPr defaultColWidth="9.140625" defaultRowHeight="12.75" x14ac:dyDescent="0.2"/>
  <cols>
    <col min="1" max="1" width="8.140625" style="61" customWidth="1"/>
    <col min="2" max="2" width="79.28515625" style="61" customWidth="1"/>
    <col min="3" max="3" width="9.5703125" style="61" bestFit="1" customWidth="1"/>
    <col min="4" max="4" width="11.140625" style="61" customWidth="1"/>
    <col min="5" max="5" width="13.7109375" style="61" customWidth="1"/>
    <col min="6" max="6" width="14.42578125" style="61" customWidth="1"/>
    <col min="7" max="7" width="14.5703125" style="61" customWidth="1"/>
    <col min="8" max="8" width="14.42578125" style="61" customWidth="1"/>
    <col min="9" max="9" width="16.7109375" style="61" customWidth="1"/>
    <col min="10" max="10" width="12" style="61" hidden="1" customWidth="1"/>
    <col min="11" max="11" width="9.140625" style="52"/>
    <col min="12" max="16384" width="9.140625" style="61"/>
  </cols>
  <sheetData>
    <row r="1" spans="1:18" ht="21" customHeight="1" x14ac:dyDescent="0.2">
      <c r="A1" s="847" t="s">
        <v>213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18" ht="12" customHeight="1" thickBot="1" x14ac:dyDescent="0.35">
      <c r="A2" s="4"/>
      <c r="B2" s="259"/>
      <c r="C2" s="259"/>
      <c r="D2" s="848"/>
      <c r="E2" s="848"/>
      <c r="F2" s="848"/>
      <c r="G2" s="848"/>
      <c r="H2" s="848"/>
      <c r="I2" s="848"/>
      <c r="J2" s="259"/>
    </row>
    <row r="3" spans="1:18" ht="17.25" customHeight="1" thickBot="1" x14ac:dyDescent="0.25">
      <c r="A3" s="840" t="s">
        <v>351</v>
      </c>
      <c r="B3" s="861" t="s">
        <v>61</v>
      </c>
      <c r="C3" s="862"/>
      <c r="D3" s="819" t="s">
        <v>201</v>
      </c>
      <c r="E3" s="851" t="s">
        <v>503</v>
      </c>
      <c r="F3" s="867" t="s">
        <v>455</v>
      </c>
      <c r="G3" s="854" t="s">
        <v>502</v>
      </c>
      <c r="H3" s="857" t="s">
        <v>519</v>
      </c>
      <c r="I3" s="858"/>
      <c r="J3" s="263" t="s">
        <v>50</v>
      </c>
    </row>
    <row r="4" spans="1:18" ht="17.45" customHeight="1" thickBot="1" x14ac:dyDescent="0.25">
      <c r="A4" s="849"/>
      <c r="B4" s="863"/>
      <c r="C4" s="864"/>
      <c r="D4" s="870"/>
      <c r="E4" s="852"/>
      <c r="F4" s="868"/>
      <c r="G4" s="855"/>
      <c r="H4" s="859"/>
      <c r="I4" s="860"/>
      <c r="J4" s="263"/>
    </row>
    <row r="5" spans="1:18" ht="21" customHeight="1" thickBot="1" x14ac:dyDescent="0.25">
      <c r="A5" s="850"/>
      <c r="B5" s="865"/>
      <c r="C5" s="866"/>
      <c r="D5" s="871"/>
      <c r="E5" s="853"/>
      <c r="F5" s="869"/>
      <c r="G5" s="856"/>
      <c r="H5" s="294" t="s">
        <v>497</v>
      </c>
      <c r="I5" s="294" t="s">
        <v>28</v>
      </c>
      <c r="J5" s="264" t="s">
        <v>71</v>
      </c>
    </row>
    <row r="6" spans="1:18" ht="41.25" customHeight="1" x14ac:dyDescent="0.5">
      <c r="A6" s="719" t="s">
        <v>56</v>
      </c>
      <c r="B6" s="872" t="s">
        <v>462</v>
      </c>
      <c r="C6" s="873"/>
      <c r="D6" s="720" t="s">
        <v>27</v>
      </c>
      <c r="E6" s="714">
        <v>82858.3</v>
      </c>
      <c r="F6" s="387">
        <v>82303.533332999999</v>
      </c>
      <c r="G6" s="712">
        <v>77936.5</v>
      </c>
      <c r="H6" s="387">
        <f>G6-E6</f>
        <v>-4921.8000000000029</v>
      </c>
      <c r="I6" s="716">
        <f>G6/E6*100</f>
        <v>94.059979507182746</v>
      </c>
      <c r="J6" s="262"/>
      <c r="K6" s="51"/>
      <c r="L6" s="498"/>
    </row>
    <row r="7" spans="1:18" ht="19.5" hidden="1" customHeight="1" thickBot="1" x14ac:dyDescent="0.3">
      <c r="A7" s="388" t="s">
        <v>177</v>
      </c>
      <c r="B7" s="721" t="s">
        <v>463</v>
      </c>
      <c r="C7" s="722"/>
      <c r="D7" s="723"/>
      <c r="E7" s="390"/>
      <c r="F7" s="386"/>
      <c r="G7" s="301"/>
      <c r="H7" s="717">
        <f t="shared" ref="H7" si="0">G7-E7</f>
        <v>0</v>
      </c>
      <c r="I7" s="389"/>
      <c r="J7" s="257"/>
    </row>
    <row r="8" spans="1:18" ht="16.5" customHeight="1" x14ac:dyDescent="0.2">
      <c r="A8" s="388" t="s">
        <v>177</v>
      </c>
      <c r="B8" s="933" t="s">
        <v>191</v>
      </c>
      <c r="C8" s="934"/>
      <c r="D8" s="724" t="s">
        <v>27</v>
      </c>
      <c r="E8" s="390">
        <v>10934</v>
      </c>
      <c r="F8" s="386" t="s">
        <v>221</v>
      </c>
      <c r="G8" s="301">
        <v>8981.6</v>
      </c>
      <c r="H8" s="386">
        <f>G8-E8</f>
        <v>-1952.3999999999996</v>
      </c>
      <c r="I8" s="389">
        <f>G8/E8*100</f>
        <v>82.143771721236519</v>
      </c>
      <c r="J8" s="257"/>
      <c r="K8" s="105"/>
      <c r="L8" s="22"/>
      <c r="M8" s="7"/>
    </row>
    <row r="9" spans="1:18" ht="16.5" customHeight="1" x14ac:dyDescent="0.2">
      <c r="A9" s="388" t="s">
        <v>178</v>
      </c>
      <c r="B9" s="933" t="s">
        <v>386</v>
      </c>
      <c r="C9" s="934"/>
      <c r="D9" s="724" t="s">
        <v>27</v>
      </c>
      <c r="E9" s="390">
        <v>21686.9</v>
      </c>
      <c r="F9" s="386">
        <v>33925.75</v>
      </c>
      <c r="G9" s="301">
        <v>19849.3</v>
      </c>
      <c r="H9" s="386">
        <f t="shared" ref="H9:H25" si="1">G9-E9</f>
        <v>-1837.6000000000022</v>
      </c>
      <c r="I9" s="389">
        <f t="shared" ref="I9:I25" si="2">G9/E9*100</f>
        <v>91.526682006188054</v>
      </c>
      <c r="J9" s="257"/>
      <c r="K9" s="105"/>
      <c r="L9" s="22"/>
      <c r="M9" s="7"/>
    </row>
    <row r="10" spans="1:18" ht="16.5" customHeight="1" x14ac:dyDescent="0.3">
      <c r="A10" s="388" t="s">
        <v>447</v>
      </c>
      <c r="B10" s="933" t="s">
        <v>387</v>
      </c>
      <c r="C10" s="934"/>
      <c r="D10" s="724" t="s">
        <v>27</v>
      </c>
      <c r="E10" s="390">
        <v>22655</v>
      </c>
      <c r="F10" s="386">
        <v>22104</v>
      </c>
      <c r="G10" s="301">
        <v>19655</v>
      </c>
      <c r="H10" s="386">
        <f t="shared" si="1"/>
        <v>-3000</v>
      </c>
      <c r="I10" s="389">
        <f t="shared" si="2"/>
        <v>86.757890090487749</v>
      </c>
      <c r="J10" s="257"/>
      <c r="K10" s="846"/>
      <c r="L10" s="846"/>
      <c r="M10" s="846"/>
      <c r="N10" s="846"/>
      <c r="O10" s="846"/>
      <c r="P10" s="846"/>
      <c r="Q10" s="846"/>
      <c r="R10" s="846"/>
    </row>
    <row r="11" spans="1:18" ht="16.5" hidden="1" x14ac:dyDescent="0.2">
      <c r="A11" s="388" t="s">
        <v>179</v>
      </c>
      <c r="B11" s="933" t="s">
        <v>345</v>
      </c>
      <c r="C11" s="934"/>
      <c r="D11" s="724" t="s">
        <v>27</v>
      </c>
      <c r="E11" s="390" t="s">
        <v>221</v>
      </c>
      <c r="F11" s="386" t="s">
        <v>221</v>
      </c>
      <c r="G11" s="301" t="s">
        <v>221</v>
      </c>
      <c r="H11" s="386" t="e">
        <f t="shared" si="1"/>
        <v>#VALUE!</v>
      </c>
      <c r="I11" s="389" t="e">
        <f t="shared" si="2"/>
        <v>#VALUE!</v>
      </c>
      <c r="J11" s="257"/>
      <c r="K11" s="105"/>
      <c r="L11" s="22"/>
      <c r="M11" s="7"/>
    </row>
    <row r="12" spans="1:18" ht="33" customHeight="1" x14ac:dyDescent="0.2">
      <c r="A12" s="388" t="s">
        <v>179</v>
      </c>
      <c r="B12" s="935" t="s">
        <v>346</v>
      </c>
      <c r="C12" s="936"/>
      <c r="D12" s="724" t="s">
        <v>27</v>
      </c>
      <c r="E12" s="390">
        <v>1383</v>
      </c>
      <c r="F12" s="386" t="s">
        <v>221</v>
      </c>
      <c r="G12" s="301">
        <v>1373.5</v>
      </c>
      <c r="H12" s="386">
        <f t="shared" si="1"/>
        <v>-9.5</v>
      </c>
      <c r="I12" s="389">
        <f t="shared" si="2"/>
        <v>99.313087490961678</v>
      </c>
      <c r="J12" s="257"/>
      <c r="K12" s="105"/>
      <c r="L12" s="22"/>
      <c r="M12" s="7"/>
    </row>
    <row r="13" spans="1:18" ht="16.5" customHeight="1" x14ac:dyDescent="0.2">
      <c r="A13" s="388" t="s">
        <v>180</v>
      </c>
      <c r="B13" s="933" t="s">
        <v>192</v>
      </c>
      <c r="C13" s="934"/>
      <c r="D13" s="724" t="s">
        <v>27</v>
      </c>
      <c r="E13" s="390">
        <v>8373</v>
      </c>
      <c r="F13" s="386">
        <v>7897.625</v>
      </c>
      <c r="G13" s="301">
        <v>8134.8</v>
      </c>
      <c r="H13" s="386">
        <f t="shared" si="1"/>
        <v>-238.19999999999982</v>
      </c>
      <c r="I13" s="389">
        <f t="shared" si="2"/>
        <v>97.15514152633466</v>
      </c>
      <c r="J13" s="257"/>
      <c r="K13" s="105"/>
      <c r="L13" s="22"/>
      <c r="M13" s="7"/>
    </row>
    <row r="14" spans="1:18" ht="16.5" customHeight="1" x14ac:dyDescent="0.2">
      <c r="A14" s="388" t="s">
        <v>181</v>
      </c>
      <c r="B14" s="933" t="s">
        <v>338</v>
      </c>
      <c r="C14" s="934"/>
      <c r="D14" s="724" t="s">
        <v>27</v>
      </c>
      <c r="E14" s="390">
        <v>1552</v>
      </c>
      <c r="F14" s="386">
        <v>844.50833333333333</v>
      </c>
      <c r="G14" s="301">
        <v>1616</v>
      </c>
      <c r="H14" s="386">
        <f t="shared" si="1"/>
        <v>64</v>
      </c>
      <c r="I14" s="389">
        <f t="shared" si="2"/>
        <v>104.1237113402062</v>
      </c>
      <c r="J14" s="257"/>
      <c r="K14" s="105"/>
      <c r="L14" s="22"/>
      <c r="M14" s="7"/>
    </row>
    <row r="15" spans="1:18" ht="16.5" x14ac:dyDescent="0.2">
      <c r="A15" s="388" t="s">
        <v>182</v>
      </c>
      <c r="B15" s="933" t="s">
        <v>339</v>
      </c>
      <c r="C15" s="934"/>
      <c r="D15" s="724" t="s">
        <v>27</v>
      </c>
      <c r="E15" s="390">
        <v>9371.5</v>
      </c>
      <c r="F15" s="386">
        <v>6942.5333333333338</v>
      </c>
      <c r="G15" s="301">
        <v>8629.6</v>
      </c>
      <c r="H15" s="386">
        <f t="shared" si="1"/>
        <v>-741.89999999999964</v>
      </c>
      <c r="I15" s="389">
        <f t="shared" si="2"/>
        <v>92.083444485941428</v>
      </c>
      <c r="J15" s="257"/>
      <c r="K15" s="105"/>
      <c r="L15" s="22"/>
      <c r="M15" s="7"/>
    </row>
    <row r="16" spans="1:18" ht="16.5" x14ac:dyDescent="0.2">
      <c r="A16" s="388" t="s">
        <v>183</v>
      </c>
      <c r="B16" s="933" t="s">
        <v>340</v>
      </c>
      <c r="C16" s="934"/>
      <c r="D16" s="724" t="s">
        <v>27</v>
      </c>
      <c r="E16" s="390">
        <v>1064.9000000000001</v>
      </c>
      <c r="F16" s="386" t="s">
        <v>221</v>
      </c>
      <c r="G16" s="301">
        <v>1024.7</v>
      </c>
      <c r="H16" s="386">
        <f t="shared" si="1"/>
        <v>-40.200000000000045</v>
      </c>
      <c r="I16" s="389">
        <f t="shared" si="2"/>
        <v>96.224997652361722</v>
      </c>
      <c r="J16" s="257"/>
      <c r="K16" s="105"/>
      <c r="L16" s="22"/>
      <c r="M16" s="7"/>
    </row>
    <row r="17" spans="1:13" ht="16.5" customHeight="1" x14ac:dyDescent="0.2">
      <c r="A17" s="388" t="s">
        <v>184</v>
      </c>
      <c r="B17" s="933" t="s">
        <v>341</v>
      </c>
      <c r="C17" s="934"/>
      <c r="D17" s="724" t="s">
        <v>27</v>
      </c>
      <c r="E17" s="390">
        <v>1281.2</v>
      </c>
      <c r="F17" s="386">
        <v>1016.95</v>
      </c>
      <c r="G17" s="301">
        <v>1362.9</v>
      </c>
      <c r="H17" s="386">
        <f t="shared" si="1"/>
        <v>81.700000000000045</v>
      </c>
      <c r="I17" s="389">
        <f t="shared" si="2"/>
        <v>106.3768342179207</v>
      </c>
      <c r="J17" s="257"/>
      <c r="K17" s="105"/>
      <c r="L17" s="22"/>
      <c r="M17" s="7"/>
    </row>
    <row r="18" spans="1:13" ht="16.5" customHeight="1" x14ac:dyDescent="0.2">
      <c r="A18" s="388" t="s">
        <v>185</v>
      </c>
      <c r="B18" s="933" t="s">
        <v>350</v>
      </c>
      <c r="C18" s="934"/>
      <c r="D18" s="724" t="s">
        <v>27</v>
      </c>
      <c r="E18" s="390">
        <v>467</v>
      </c>
      <c r="F18" s="386">
        <v>520.24166666666667</v>
      </c>
      <c r="G18" s="301">
        <v>495</v>
      </c>
      <c r="H18" s="386">
        <f t="shared" si="1"/>
        <v>28</v>
      </c>
      <c r="I18" s="389">
        <f t="shared" si="2"/>
        <v>105.99571734475374</v>
      </c>
      <c r="J18" s="257"/>
      <c r="K18" s="105"/>
      <c r="L18" s="22"/>
      <c r="M18" s="7"/>
    </row>
    <row r="19" spans="1:13" ht="16.5" customHeight="1" x14ac:dyDescent="0.2">
      <c r="A19" s="388" t="s">
        <v>186</v>
      </c>
      <c r="B19" s="933" t="s">
        <v>359</v>
      </c>
      <c r="C19" s="934"/>
      <c r="D19" s="724" t="s">
        <v>27</v>
      </c>
      <c r="E19" s="390">
        <v>1937.8</v>
      </c>
      <c r="F19" s="386">
        <v>1757.675</v>
      </c>
      <c r="G19" s="301">
        <v>1845.6</v>
      </c>
      <c r="H19" s="386">
        <f t="shared" si="1"/>
        <v>-92.200000000000045</v>
      </c>
      <c r="I19" s="389">
        <f t="shared" si="2"/>
        <v>95.242027040974293</v>
      </c>
      <c r="J19" s="257"/>
      <c r="K19" s="105"/>
      <c r="L19" s="22"/>
      <c r="M19" s="7"/>
    </row>
    <row r="20" spans="1:13" ht="16.5" customHeight="1" x14ac:dyDescent="0.2">
      <c r="A20" s="388" t="s">
        <v>187</v>
      </c>
      <c r="B20" s="933" t="s">
        <v>342</v>
      </c>
      <c r="C20" s="934"/>
      <c r="D20" s="724" t="s">
        <v>27</v>
      </c>
      <c r="E20" s="390">
        <v>1427</v>
      </c>
      <c r="F20" s="386">
        <v>1940.4166666666667</v>
      </c>
      <c r="G20" s="301">
        <v>1275.7</v>
      </c>
      <c r="H20" s="386">
        <f t="shared" si="1"/>
        <v>-151.29999999999995</v>
      </c>
      <c r="I20" s="389">
        <f t="shared" si="2"/>
        <v>89.397337070777866</v>
      </c>
      <c r="J20" s="257"/>
      <c r="K20" s="105"/>
      <c r="L20" s="22"/>
      <c r="M20" s="7"/>
    </row>
    <row r="21" spans="1:13" ht="16.5" customHeight="1" x14ac:dyDescent="0.2">
      <c r="A21" s="388" t="s">
        <v>188</v>
      </c>
      <c r="B21" s="933" t="s">
        <v>343</v>
      </c>
      <c r="C21" s="934"/>
      <c r="D21" s="724" t="s">
        <v>27</v>
      </c>
      <c r="E21" s="390">
        <v>1317</v>
      </c>
      <c r="F21" s="386">
        <v>1501.5833333333333</v>
      </c>
      <c r="G21" s="301">
        <v>1218</v>
      </c>
      <c r="H21" s="386">
        <f t="shared" si="1"/>
        <v>-99</v>
      </c>
      <c r="I21" s="389">
        <f t="shared" si="2"/>
        <v>92.482915717539854</v>
      </c>
      <c r="J21" s="257"/>
      <c r="K21" s="105"/>
      <c r="L21" s="22"/>
      <c r="M21" s="7"/>
    </row>
    <row r="22" spans="1:13" ht="31.5" customHeight="1" x14ac:dyDescent="0.2">
      <c r="A22" s="388" t="s">
        <v>189</v>
      </c>
      <c r="B22" s="935" t="s">
        <v>344</v>
      </c>
      <c r="C22" s="936"/>
      <c r="D22" s="724" t="s">
        <v>27</v>
      </c>
      <c r="E22" s="390">
        <v>3961.2</v>
      </c>
      <c r="F22" s="386">
        <v>5139.5416663333335</v>
      </c>
      <c r="G22" s="301">
        <v>4096.3999999999996</v>
      </c>
      <c r="H22" s="386">
        <f t="shared" si="1"/>
        <v>135.19999999999982</v>
      </c>
      <c r="I22" s="389">
        <f t="shared" si="2"/>
        <v>103.41310713925074</v>
      </c>
      <c r="J22" s="257"/>
      <c r="K22" s="105"/>
      <c r="L22" s="22"/>
      <c r="M22" s="7"/>
    </row>
    <row r="23" spans="1:13" ht="16.5" customHeight="1" x14ac:dyDescent="0.2">
      <c r="A23" s="388" t="s">
        <v>448</v>
      </c>
      <c r="B23" s="933" t="s">
        <v>51</v>
      </c>
      <c r="C23" s="934"/>
      <c r="D23" s="724" t="s">
        <v>27</v>
      </c>
      <c r="E23" s="390">
        <v>7329.6</v>
      </c>
      <c r="F23" s="386">
        <v>7526.1</v>
      </c>
      <c r="G23" s="301">
        <v>7477.2</v>
      </c>
      <c r="H23" s="386">
        <f t="shared" si="1"/>
        <v>147.59999999999945</v>
      </c>
      <c r="I23" s="389">
        <f t="shared" si="2"/>
        <v>102.01375245579567</v>
      </c>
      <c r="J23" s="257"/>
      <c r="K23" s="105"/>
      <c r="L23" s="22"/>
      <c r="M23" s="7"/>
    </row>
    <row r="24" spans="1:13" ht="16.5" customHeight="1" x14ac:dyDescent="0.2">
      <c r="A24" s="388" t="s">
        <v>190</v>
      </c>
      <c r="B24" s="933" t="s">
        <v>347</v>
      </c>
      <c r="C24" s="934"/>
      <c r="D24" s="724" t="s">
        <v>27</v>
      </c>
      <c r="E24" s="390">
        <v>6191.1</v>
      </c>
      <c r="F24" s="386">
        <v>6242.6750000000002</v>
      </c>
      <c r="G24" s="301">
        <v>6159.2</v>
      </c>
      <c r="H24" s="386">
        <f t="shared" si="1"/>
        <v>-31.900000000000546</v>
      </c>
      <c r="I24" s="389">
        <f t="shared" si="2"/>
        <v>99.48474422961992</v>
      </c>
      <c r="J24" s="257"/>
      <c r="K24" s="105"/>
      <c r="L24" s="22"/>
      <c r="M24" s="7"/>
    </row>
    <row r="25" spans="1:13" ht="20.25" customHeight="1" thickBot="1" x14ac:dyDescent="0.25">
      <c r="A25" s="725" t="s">
        <v>449</v>
      </c>
      <c r="B25" s="937" t="s">
        <v>348</v>
      </c>
      <c r="C25" s="938"/>
      <c r="D25" s="726" t="s">
        <v>27</v>
      </c>
      <c r="E25" s="715">
        <v>1344.1</v>
      </c>
      <c r="F25" s="391">
        <v>1244.9000000000001</v>
      </c>
      <c r="G25" s="713">
        <v>1335</v>
      </c>
      <c r="H25" s="391">
        <f t="shared" si="1"/>
        <v>-9.0999999999999091</v>
      </c>
      <c r="I25" s="718">
        <f t="shared" si="2"/>
        <v>99.322967041142775</v>
      </c>
      <c r="J25" s="257"/>
      <c r="K25" s="105"/>
      <c r="L25" s="22"/>
      <c r="M25" s="7"/>
    </row>
    <row r="26" spans="1:13" ht="35.25" hidden="1" customHeight="1" thickBot="1" x14ac:dyDescent="0.25">
      <c r="A26" s="499" t="s">
        <v>189</v>
      </c>
      <c r="B26" s="90" t="s">
        <v>349</v>
      </c>
      <c r="C26" s="497" t="s">
        <v>27</v>
      </c>
      <c r="D26" s="500"/>
      <c r="E26" s="500"/>
      <c r="F26" s="500">
        <v>2533</v>
      </c>
      <c r="G26" s="500"/>
      <c r="H26" s="500">
        <f>G26-D26</f>
        <v>0</v>
      </c>
      <c r="I26" s="501" t="e">
        <f>G26/D26*100</f>
        <v>#DIV/0!</v>
      </c>
      <c r="J26" s="257"/>
      <c r="K26" s="105"/>
      <c r="L26" s="22"/>
      <c r="M26" s="7"/>
    </row>
    <row r="27" spans="1:13" s="9" customFormat="1" ht="19.5" hidden="1" x14ac:dyDescent="0.2">
      <c r="A27" s="502" t="s">
        <v>190</v>
      </c>
      <c r="B27" s="503" t="s">
        <v>194</v>
      </c>
      <c r="C27" s="504" t="s">
        <v>27</v>
      </c>
      <c r="D27" s="505" t="s">
        <v>160</v>
      </c>
      <c r="E27" s="505"/>
      <c r="F27" s="505" t="s">
        <v>160</v>
      </c>
      <c r="G27" s="505" t="s">
        <v>160</v>
      </c>
      <c r="H27" s="506"/>
      <c r="I27" s="507"/>
      <c r="J27" s="124"/>
      <c r="K27" s="105"/>
      <c r="L27" s="22"/>
      <c r="M27" s="7"/>
    </row>
    <row r="28" spans="1:13" s="9" customFormat="1" ht="75.75" customHeight="1" x14ac:dyDescent="0.25">
      <c r="A28" s="926" t="s">
        <v>446</v>
      </c>
      <c r="B28" s="926"/>
      <c r="C28" s="926"/>
      <c r="D28" s="926"/>
      <c r="E28" s="926"/>
      <c r="F28" s="926"/>
      <c r="G28" s="926"/>
      <c r="H28" s="926"/>
      <c r="I28" s="926"/>
      <c r="J28" s="124"/>
      <c r="K28" s="290"/>
      <c r="L28" s="22"/>
      <c r="M28" s="7"/>
    </row>
    <row r="29" spans="1:13" s="9" customFormat="1" ht="18" customHeight="1" x14ac:dyDescent="0.2">
      <c r="A29" s="927" t="s">
        <v>203</v>
      </c>
      <c r="B29" s="927"/>
      <c r="C29" s="927"/>
      <c r="D29" s="927"/>
      <c r="E29" s="927"/>
      <c r="F29" s="927"/>
      <c r="G29" s="927"/>
      <c r="H29" s="927"/>
      <c r="I29" s="927"/>
      <c r="J29" s="124"/>
      <c r="K29" s="105"/>
      <c r="L29" s="22"/>
      <c r="M29" s="7"/>
    </row>
    <row r="30" spans="1:13" s="9" customFormat="1" ht="16.5" hidden="1" x14ac:dyDescent="0.2">
      <c r="A30" s="927" t="s">
        <v>193</v>
      </c>
      <c r="B30" s="927"/>
      <c r="C30" s="927"/>
      <c r="D30" s="927"/>
      <c r="E30" s="927"/>
      <c r="F30" s="927"/>
      <c r="G30" s="927"/>
      <c r="H30" s="927"/>
      <c r="I30" s="927"/>
      <c r="J30" s="124"/>
      <c r="K30" s="105"/>
      <c r="L30" s="22"/>
      <c r="M30" s="7"/>
    </row>
    <row r="31" spans="1:13" s="9" customFormat="1" ht="34.5" customHeight="1" x14ac:dyDescent="0.2">
      <c r="A31" s="927" t="s">
        <v>450</v>
      </c>
      <c r="B31" s="927"/>
      <c r="C31" s="927"/>
      <c r="D31" s="927"/>
      <c r="E31" s="927"/>
      <c r="F31" s="927"/>
      <c r="G31" s="927"/>
      <c r="H31" s="927"/>
      <c r="I31" s="927"/>
      <c r="J31" s="124"/>
      <c r="K31" s="105"/>
      <c r="L31" s="22"/>
      <c r="M31" s="7"/>
    </row>
    <row r="32" spans="1:13" s="9" customFormat="1" ht="9" customHeight="1" x14ac:dyDescent="0.2">
      <c r="A32" s="258"/>
      <c r="B32" s="258"/>
      <c r="C32" s="258"/>
      <c r="D32" s="258"/>
      <c r="E32" s="258"/>
      <c r="F32" s="258"/>
      <c r="G32" s="258"/>
      <c r="H32" s="258"/>
      <c r="I32" s="258"/>
      <c r="J32" s="124"/>
      <c r="K32" s="105"/>
      <c r="L32" s="22"/>
      <c r="M32" s="7"/>
    </row>
    <row r="33" spans="1:14" s="9" customFormat="1" ht="19.5" customHeight="1" x14ac:dyDescent="0.2">
      <c r="A33" s="847" t="s">
        <v>297</v>
      </c>
      <c r="B33" s="847"/>
      <c r="C33" s="847"/>
      <c r="D33" s="847"/>
      <c r="E33" s="847"/>
      <c r="F33" s="847"/>
      <c r="G33" s="847"/>
      <c r="H33" s="847"/>
      <c r="I33" s="847"/>
      <c r="J33" s="124"/>
      <c r="K33" s="105"/>
      <c r="L33" s="22"/>
      <c r="M33" s="7"/>
    </row>
    <row r="34" spans="1:14" s="9" customFormat="1" ht="12.75" customHeight="1" thickBot="1" x14ac:dyDescent="0.25">
      <c r="A34" s="258"/>
      <c r="B34" s="258"/>
      <c r="C34" s="258"/>
      <c r="D34" s="258"/>
      <c r="E34" s="258"/>
      <c r="F34" s="258"/>
      <c r="G34" s="258"/>
      <c r="H34" s="258"/>
      <c r="I34" s="258"/>
      <c r="J34" s="124"/>
      <c r="K34" s="105"/>
      <c r="L34" s="22"/>
      <c r="M34" s="7"/>
    </row>
    <row r="35" spans="1:14" s="9" customFormat="1" ht="36" customHeight="1" thickBot="1" x14ac:dyDescent="0.25">
      <c r="A35" s="905" t="s">
        <v>61</v>
      </c>
      <c r="B35" s="906"/>
      <c r="C35" s="903"/>
      <c r="D35" s="903" t="s">
        <v>64</v>
      </c>
      <c r="E35" s="880" t="s">
        <v>504</v>
      </c>
      <c r="F35" s="880" t="s">
        <v>456</v>
      </c>
      <c r="G35" s="880" t="s">
        <v>521</v>
      </c>
      <c r="H35" s="928" t="s">
        <v>505</v>
      </c>
      <c r="I35" s="929"/>
      <c r="J35" s="124"/>
      <c r="K35" s="105"/>
      <c r="L35" s="51"/>
      <c r="M35" s="7"/>
    </row>
    <row r="36" spans="1:14" s="9" customFormat="1" ht="17.25" customHeight="1" thickBot="1" x14ac:dyDescent="0.25">
      <c r="A36" s="907"/>
      <c r="B36" s="908"/>
      <c r="C36" s="909"/>
      <c r="D36" s="904"/>
      <c r="E36" s="881"/>
      <c r="F36" s="881"/>
      <c r="G36" s="881"/>
      <c r="H36" s="394" t="s">
        <v>497</v>
      </c>
      <c r="I36" s="394" t="s">
        <v>28</v>
      </c>
      <c r="J36" s="124"/>
      <c r="K36" s="105"/>
      <c r="L36" s="51"/>
      <c r="M36" s="7"/>
    </row>
    <row r="37" spans="1:14" s="9" customFormat="1" ht="25.5" customHeight="1" x14ac:dyDescent="0.35">
      <c r="A37" s="900" t="s">
        <v>230</v>
      </c>
      <c r="B37" s="901"/>
      <c r="C37" s="902"/>
      <c r="D37" s="142" t="s">
        <v>27</v>
      </c>
      <c r="E37" s="295">
        <f>E38+E40+E41+E42+E43</f>
        <v>9678.85</v>
      </c>
      <c r="F37" s="295">
        <f>F38+F40+F41+F42+F43</f>
        <v>9744</v>
      </c>
      <c r="G37" s="369">
        <f>G38+G40+G41+G42+G43</f>
        <v>9795</v>
      </c>
      <c r="H37" s="369">
        <f>G37-E37</f>
        <v>116.14999999999964</v>
      </c>
      <c r="I37" s="370">
        <f>G37/E37*100</f>
        <v>101.20003926086261</v>
      </c>
      <c r="J37" s="124"/>
      <c r="K37" s="121"/>
      <c r="L37" s="51"/>
      <c r="M37" s="7"/>
    </row>
    <row r="38" spans="1:14" s="9" customFormat="1" ht="30.75" customHeight="1" x14ac:dyDescent="0.2">
      <c r="A38" s="930" t="s">
        <v>172</v>
      </c>
      <c r="B38" s="931"/>
      <c r="C38" s="932"/>
      <c r="D38" s="143" t="s">
        <v>27</v>
      </c>
      <c r="E38" s="296">
        <v>761</v>
      </c>
      <c r="F38" s="508">
        <v>788</v>
      </c>
      <c r="G38" s="368">
        <v>788</v>
      </c>
      <c r="H38" s="368">
        <f>G38-E38</f>
        <v>27</v>
      </c>
      <c r="I38" s="371">
        <f>G38/E38*100</f>
        <v>103.54796320630749</v>
      </c>
      <c r="J38" s="124"/>
      <c r="K38" s="105"/>
      <c r="L38" s="51"/>
      <c r="M38" s="7"/>
    </row>
    <row r="39" spans="1:14" s="9" customFormat="1" ht="19.5" customHeight="1" x14ac:dyDescent="0.2">
      <c r="A39" s="930" t="s">
        <v>173</v>
      </c>
      <c r="B39" s="931"/>
      <c r="C39" s="932"/>
      <c r="D39" s="144"/>
      <c r="E39" s="392"/>
      <c r="F39" s="299"/>
      <c r="G39" s="393"/>
      <c r="H39" s="368"/>
      <c r="I39" s="371"/>
      <c r="J39" s="124"/>
      <c r="K39" s="105"/>
      <c r="L39" s="51"/>
      <c r="M39" s="7"/>
    </row>
    <row r="40" spans="1:14" s="9" customFormat="1" ht="19.5" customHeight="1" x14ac:dyDescent="0.2">
      <c r="A40" s="917" t="s">
        <v>174</v>
      </c>
      <c r="B40" s="918"/>
      <c r="C40" s="919"/>
      <c r="D40" s="144" t="s">
        <v>27</v>
      </c>
      <c r="E40" s="297">
        <v>410.6</v>
      </c>
      <c r="F40" s="299">
        <v>301</v>
      </c>
      <c r="G40" s="299">
        <v>287</v>
      </c>
      <c r="H40" s="372">
        <f>G40-E40</f>
        <v>-123.60000000000002</v>
      </c>
      <c r="I40" s="373">
        <f>G40/E40*100</f>
        <v>69.897710667316119</v>
      </c>
      <c r="J40" s="124"/>
      <c r="K40" s="105"/>
      <c r="L40" s="51"/>
      <c r="M40" s="7"/>
    </row>
    <row r="41" spans="1:14" s="9" customFormat="1" ht="21" customHeight="1" x14ac:dyDescent="0.2">
      <c r="A41" s="917" t="s">
        <v>317</v>
      </c>
      <c r="B41" s="918"/>
      <c r="C41" s="919"/>
      <c r="D41" s="144" t="s">
        <v>27</v>
      </c>
      <c r="E41" s="297">
        <v>402</v>
      </c>
      <c r="F41" s="299">
        <v>401</v>
      </c>
      <c r="G41" s="299">
        <v>404</v>
      </c>
      <c r="H41" s="372">
        <f t="shared" ref="H41:H43" si="3">G41-E41</f>
        <v>2</v>
      </c>
      <c r="I41" s="373">
        <f t="shared" ref="I41:I43" si="4">G41/E41*100</f>
        <v>100.49751243781095</v>
      </c>
      <c r="J41" s="124"/>
      <c r="K41" s="105"/>
      <c r="L41" s="51"/>
      <c r="M41" s="7"/>
    </row>
    <row r="42" spans="1:14" s="9" customFormat="1" ht="19.5" customHeight="1" x14ac:dyDescent="0.2">
      <c r="A42" s="920" t="s">
        <v>175</v>
      </c>
      <c r="B42" s="921"/>
      <c r="C42" s="922"/>
      <c r="D42" s="145" t="s">
        <v>27</v>
      </c>
      <c r="E42" s="297">
        <v>6750.5</v>
      </c>
      <c r="F42" s="299">
        <v>6766</v>
      </c>
      <c r="G42" s="367">
        <v>6813</v>
      </c>
      <c r="H42" s="372">
        <f t="shared" si="3"/>
        <v>62.5</v>
      </c>
      <c r="I42" s="373">
        <f t="shared" si="4"/>
        <v>100.92585734390045</v>
      </c>
      <c r="J42" s="124"/>
      <c r="K42" s="105"/>
      <c r="L42" s="51"/>
      <c r="M42" s="7"/>
    </row>
    <row r="43" spans="1:14" s="9" customFormat="1" ht="17.25" customHeight="1" thickBot="1" x14ac:dyDescent="0.35">
      <c r="A43" s="923" t="s">
        <v>176</v>
      </c>
      <c r="B43" s="924"/>
      <c r="C43" s="925"/>
      <c r="D43" s="278" t="s">
        <v>27</v>
      </c>
      <c r="E43" s="298">
        <v>1354.75</v>
      </c>
      <c r="F43" s="398">
        <v>1488</v>
      </c>
      <c r="G43" s="300">
        <v>1503</v>
      </c>
      <c r="H43" s="730">
        <f t="shared" si="3"/>
        <v>148.25</v>
      </c>
      <c r="I43" s="731">
        <f t="shared" si="4"/>
        <v>110.94297840930061</v>
      </c>
      <c r="J43" s="124"/>
      <c r="K43" s="122"/>
      <c r="L43" s="51"/>
      <c r="M43" s="7"/>
    </row>
    <row r="44" spans="1:14" s="9" customFormat="1" ht="16.5" hidden="1" customHeight="1" x14ac:dyDescent="0.2">
      <c r="A44" s="911" t="s">
        <v>293</v>
      </c>
      <c r="B44" s="912"/>
      <c r="C44" s="265" t="s">
        <v>27</v>
      </c>
      <c r="D44" s="266">
        <v>92</v>
      </c>
      <c r="E44" s="266"/>
      <c r="F44" s="266">
        <v>68</v>
      </c>
      <c r="G44" s="266">
        <v>89</v>
      </c>
      <c r="H44" s="266">
        <f t="shared" ref="H44:H46" si="5">G44-D44</f>
        <v>-3</v>
      </c>
      <c r="I44" s="267">
        <f t="shared" ref="I44:I46" si="6">G44/D44*100</f>
        <v>96.739130434782609</v>
      </c>
      <c r="J44" s="124"/>
      <c r="K44" s="105"/>
      <c r="L44" s="51"/>
      <c r="M44" s="7"/>
    </row>
    <row r="45" spans="1:14" s="9" customFormat="1" ht="16.5" hidden="1" customHeight="1" x14ac:dyDescent="0.2">
      <c r="A45" s="913" t="s">
        <v>294</v>
      </c>
      <c r="B45" s="902"/>
      <c r="C45" s="268" t="s">
        <v>27</v>
      </c>
      <c r="D45" s="269">
        <v>1777</v>
      </c>
      <c r="E45" s="269"/>
      <c r="F45" s="269">
        <v>1841</v>
      </c>
      <c r="G45" s="269">
        <v>1409</v>
      </c>
      <c r="H45" s="269">
        <f t="shared" si="5"/>
        <v>-368</v>
      </c>
      <c r="I45" s="246">
        <f t="shared" si="6"/>
        <v>79.290939786156443</v>
      </c>
      <c r="J45" s="124"/>
      <c r="K45" s="105"/>
      <c r="L45" s="51"/>
      <c r="M45" s="7"/>
    </row>
    <row r="46" spans="1:14" s="9" customFormat="1" ht="18" hidden="1" customHeight="1" thickBot="1" x14ac:dyDescent="0.25">
      <c r="A46" s="914" t="s">
        <v>229</v>
      </c>
      <c r="B46" s="915"/>
      <c r="C46" s="270" t="s">
        <v>27</v>
      </c>
      <c r="D46" s="271" t="e">
        <f>#REF!+D44+D45</f>
        <v>#REF!</v>
      </c>
      <c r="E46" s="271"/>
      <c r="F46" s="271">
        <f>E37+F44+F45</f>
        <v>11587.85</v>
      </c>
      <c r="G46" s="271">
        <f>G37+G44+G45</f>
        <v>11293</v>
      </c>
      <c r="H46" s="272" t="e">
        <f t="shared" si="5"/>
        <v>#REF!</v>
      </c>
      <c r="I46" s="273" t="e">
        <f t="shared" si="6"/>
        <v>#REF!</v>
      </c>
      <c r="J46" s="124"/>
      <c r="K46" s="105"/>
      <c r="L46" s="51"/>
      <c r="M46" s="7"/>
      <c r="N46" s="274"/>
    </row>
    <row r="47" spans="1:14" s="9" customFormat="1" ht="16.5" hidden="1" x14ac:dyDescent="0.2">
      <c r="A47" s="916" t="s">
        <v>295</v>
      </c>
      <c r="B47" s="916"/>
      <c r="C47" s="916"/>
      <c r="D47" s="916"/>
      <c r="E47" s="916"/>
      <c r="F47" s="916"/>
      <c r="G47" s="916"/>
      <c r="H47" s="916"/>
      <c r="I47" s="916"/>
      <c r="J47" s="124"/>
      <c r="K47" s="105"/>
      <c r="L47" s="51"/>
      <c r="M47" s="7"/>
    </row>
    <row r="48" spans="1:14" s="9" customFormat="1" ht="21.75" customHeight="1" x14ac:dyDescent="0.2">
      <c r="A48" s="916"/>
      <c r="B48" s="916"/>
      <c r="C48" s="916"/>
      <c r="D48" s="916"/>
      <c r="E48" s="916"/>
      <c r="F48" s="916"/>
      <c r="G48" s="916"/>
      <c r="H48" s="916"/>
      <c r="I48" s="916"/>
      <c r="J48" s="124"/>
      <c r="K48" s="105"/>
      <c r="L48" s="22"/>
      <c r="M48" s="7"/>
    </row>
    <row r="49" spans="1:13" s="9" customFormat="1" ht="9.75" customHeight="1" x14ac:dyDescent="0.25">
      <c r="A49" s="260"/>
      <c r="B49" s="260"/>
      <c r="C49" s="260"/>
      <c r="D49" s="260"/>
      <c r="E49" s="260"/>
      <c r="F49" s="260"/>
      <c r="G49" s="260"/>
      <c r="H49" s="260"/>
      <c r="I49" s="260"/>
      <c r="J49" s="124"/>
      <c r="K49" s="105"/>
      <c r="L49" s="22"/>
      <c r="M49" s="7"/>
    </row>
    <row r="50" spans="1:13" s="9" customFormat="1" ht="20.25" customHeight="1" x14ac:dyDescent="0.2">
      <c r="A50" s="847" t="s">
        <v>465</v>
      </c>
      <c r="B50" s="847"/>
      <c r="C50" s="847"/>
      <c r="D50" s="847"/>
      <c r="E50" s="847"/>
      <c r="F50" s="847"/>
      <c r="G50" s="847"/>
      <c r="H50" s="847"/>
      <c r="I50" s="847"/>
      <c r="J50" s="124"/>
      <c r="K50" s="105"/>
      <c r="L50" s="22"/>
      <c r="M50" s="7"/>
    </row>
    <row r="51" spans="1:13" s="9" customFormat="1" ht="9.75" customHeight="1" thickBot="1" x14ac:dyDescent="0.25">
      <c r="A51" s="258"/>
      <c r="B51" s="258"/>
      <c r="C51" s="258"/>
      <c r="D51" s="258"/>
      <c r="E51" s="258"/>
      <c r="F51" s="258"/>
      <c r="G51" s="258"/>
      <c r="H51" s="258"/>
      <c r="I51" s="258"/>
      <c r="J51" s="124"/>
      <c r="K51" s="105"/>
      <c r="L51" s="22"/>
      <c r="M51" s="7"/>
    </row>
    <row r="52" spans="1:13" s="9" customFormat="1" ht="33.75" customHeight="1" thickBot="1" x14ac:dyDescent="0.25">
      <c r="A52" s="891" t="s">
        <v>61</v>
      </c>
      <c r="B52" s="892"/>
      <c r="C52" s="893"/>
      <c r="D52" s="876" t="s">
        <v>64</v>
      </c>
      <c r="E52" s="880" t="s">
        <v>506</v>
      </c>
      <c r="F52" s="880" t="s">
        <v>459</v>
      </c>
      <c r="G52" s="880" t="s">
        <v>507</v>
      </c>
      <c r="H52" s="878" t="s">
        <v>508</v>
      </c>
      <c r="I52" s="879"/>
      <c r="J52" s="124"/>
      <c r="K52" s="105"/>
      <c r="L52" s="275"/>
      <c r="M52" s="7"/>
    </row>
    <row r="53" spans="1:13" s="9" customFormat="1" ht="17.25" thickBot="1" x14ac:dyDescent="0.25">
      <c r="A53" s="894"/>
      <c r="B53" s="895"/>
      <c r="C53" s="896"/>
      <c r="D53" s="877"/>
      <c r="E53" s="881"/>
      <c r="F53" s="881"/>
      <c r="G53" s="881"/>
      <c r="H53" s="394" t="s">
        <v>497</v>
      </c>
      <c r="I53" s="394" t="s">
        <v>28</v>
      </c>
      <c r="J53" s="124"/>
      <c r="K53" s="105"/>
      <c r="L53" s="275"/>
      <c r="M53" s="7"/>
    </row>
    <row r="54" spans="1:13" ht="26.25" customHeight="1" x14ac:dyDescent="0.2">
      <c r="A54" s="897" t="s">
        <v>457</v>
      </c>
      <c r="B54" s="898"/>
      <c r="C54" s="899"/>
      <c r="D54" s="395" t="s">
        <v>27</v>
      </c>
      <c r="E54" s="396">
        <f>E55+E56</f>
        <v>41189</v>
      </c>
      <c r="F54" s="395">
        <f>F55+F56</f>
        <v>41642</v>
      </c>
      <c r="G54" s="396">
        <f>G55+G56</f>
        <v>41805</v>
      </c>
      <c r="H54" s="397">
        <f>G54-E54</f>
        <v>616</v>
      </c>
      <c r="I54" s="376">
        <f>G54/E54*100</f>
        <v>101.49554492704362</v>
      </c>
      <c r="J54" s="261"/>
      <c r="L54" s="4"/>
      <c r="M54" s="28"/>
    </row>
    <row r="55" spans="1:13" ht="16.5" customHeight="1" x14ac:dyDescent="0.2">
      <c r="A55" s="882" t="s">
        <v>112</v>
      </c>
      <c r="B55" s="883"/>
      <c r="C55" s="884"/>
      <c r="D55" s="385" t="s">
        <v>27</v>
      </c>
      <c r="E55" s="366">
        <v>18540</v>
      </c>
      <c r="F55" s="385">
        <v>18230</v>
      </c>
      <c r="G55" s="366">
        <v>17732</v>
      </c>
      <c r="H55" s="397">
        <f t="shared" ref="H55:H56" si="7">G55-E55</f>
        <v>-808</v>
      </c>
      <c r="I55" s="376">
        <f t="shared" ref="I55:I56" si="8">G55/E55*100</f>
        <v>95.641855447680683</v>
      </c>
      <c r="J55" s="261"/>
      <c r="K55" s="874"/>
      <c r="L55" s="4"/>
    </row>
    <row r="56" spans="1:13" ht="16.5" customHeight="1" x14ac:dyDescent="0.2">
      <c r="A56" s="882" t="s">
        <v>113</v>
      </c>
      <c r="B56" s="883"/>
      <c r="C56" s="884"/>
      <c r="D56" s="385" t="s">
        <v>27</v>
      </c>
      <c r="E56" s="366">
        <v>22649</v>
      </c>
      <c r="F56" s="385">
        <v>23412</v>
      </c>
      <c r="G56" s="366">
        <v>24073</v>
      </c>
      <c r="H56" s="397">
        <f t="shared" si="7"/>
        <v>1424</v>
      </c>
      <c r="I56" s="376">
        <f t="shared" si="8"/>
        <v>106.28725330036646</v>
      </c>
      <c r="J56" s="261"/>
      <c r="K56" s="874"/>
      <c r="L56" s="4"/>
    </row>
    <row r="57" spans="1:13" ht="18" customHeight="1" x14ac:dyDescent="0.2">
      <c r="A57" s="885" t="s">
        <v>159</v>
      </c>
      <c r="B57" s="886"/>
      <c r="C57" s="887"/>
      <c r="D57" s="385"/>
      <c r="E57" s="366"/>
      <c r="F57" s="385"/>
      <c r="G57" s="366"/>
      <c r="H57" s="397"/>
      <c r="I57" s="376"/>
      <c r="J57" s="261"/>
      <c r="K57" s="874"/>
      <c r="L57" s="4"/>
    </row>
    <row r="58" spans="1:13" ht="19.5" customHeight="1" x14ac:dyDescent="0.2">
      <c r="A58" s="885" t="s">
        <v>464</v>
      </c>
      <c r="B58" s="886"/>
      <c r="C58" s="887"/>
      <c r="D58" s="385" t="s">
        <v>27</v>
      </c>
      <c r="E58" s="366">
        <f>E59+E60</f>
        <v>35845</v>
      </c>
      <c r="F58" s="385">
        <f>F59+F60</f>
        <v>38575</v>
      </c>
      <c r="G58" s="366">
        <f>G59+G60</f>
        <v>36256</v>
      </c>
      <c r="H58" s="397">
        <f>G58-E58</f>
        <v>411</v>
      </c>
      <c r="I58" s="376">
        <f>G58/E58*100</f>
        <v>101.14660343144092</v>
      </c>
      <c r="J58" s="261"/>
      <c r="K58" s="874"/>
      <c r="L58" s="4"/>
      <c r="M58" s="4"/>
    </row>
    <row r="59" spans="1:13" ht="16.5" customHeight="1" x14ac:dyDescent="0.2">
      <c r="A59" s="882" t="s">
        <v>112</v>
      </c>
      <c r="B59" s="883"/>
      <c r="C59" s="884"/>
      <c r="D59" s="385" t="s">
        <v>27</v>
      </c>
      <c r="E59" s="366">
        <v>17854</v>
      </c>
      <c r="F59" s="385">
        <v>17985</v>
      </c>
      <c r="G59" s="366">
        <v>16962</v>
      </c>
      <c r="H59" s="397">
        <f t="shared" ref="H59:H60" si="9">G59-E59</f>
        <v>-892</v>
      </c>
      <c r="I59" s="376">
        <f t="shared" ref="I59:I60" si="10">G59/E59*100</f>
        <v>95.00392069004144</v>
      </c>
      <c r="J59" s="261"/>
      <c r="K59" s="874"/>
      <c r="L59" s="4"/>
    </row>
    <row r="60" spans="1:13" ht="16.5" customHeight="1" x14ac:dyDescent="0.2">
      <c r="A60" s="882" t="s">
        <v>113</v>
      </c>
      <c r="B60" s="883"/>
      <c r="C60" s="884"/>
      <c r="D60" s="385" t="s">
        <v>27</v>
      </c>
      <c r="E60" s="366">
        <v>17991</v>
      </c>
      <c r="F60" s="385">
        <v>20590</v>
      </c>
      <c r="G60" s="366">
        <v>19294</v>
      </c>
      <c r="H60" s="397">
        <f t="shared" si="9"/>
        <v>1303</v>
      </c>
      <c r="I60" s="376">
        <f t="shared" si="10"/>
        <v>107.24251014396087</v>
      </c>
      <c r="J60" s="261"/>
      <c r="K60" s="874"/>
      <c r="L60" s="4"/>
      <c r="M60" s="4"/>
    </row>
    <row r="61" spans="1:13" ht="16.5" customHeight="1" x14ac:dyDescent="0.2">
      <c r="A61" s="885" t="s">
        <v>458</v>
      </c>
      <c r="B61" s="886"/>
      <c r="C61" s="887"/>
      <c r="D61" s="385" t="s">
        <v>27</v>
      </c>
      <c r="E61" s="366" t="s">
        <v>451</v>
      </c>
      <c r="F61" s="366" t="s">
        <v>451</v>
      </c>
      <c r="G61" s="366" t="s">
        <v>451</v>
      </c>
      <c r="H61" s="397"/>
      <c r="I61" s="376"/>
      <c r="J61" s="261"/>
      <c r="K61" s="874"/>
      <c r="L61" s="4"/>
      <c r="M61" s="28"/>
    </row>
    <row r="62" spans="1:13" ht="16.5" customHeight="1" x14ac:dyDescent="0.2">
      <c r="A62" s="882" t="s">
        <v>112</v>
      </c>
      <c r="B62" s="883"/>
      <c r="C62" s="884"/>
      <c r="D62" s="385" t="s">
        <v>27</v>
      </c>
      <c r="E62" s="366" t="s">
        <v>451</v>
      </c>
      <c r="F62" s="366" t="s">
        <v>451</v>
      </c>
      <c r="G62" s="366" t="s">
        <v>451</v>
      </c>
      <c r="H62" s="397"/>
      <c r="I62" s="376"/>
      <c r="J62" s="261"/>
      <c r="K62" s="874"/>
      <c r="L62" s="4"/>
    </row>
    <row r="63" spans="1:13" ht="16.5" customHeight="1" x14ac:dyDescent="0.2">
      <c r="A63" s="882" t="s">
        <v>113</v>
      </c>
      <c r="B63" s="883"/>
      <c r="C63" s="884"/>
      <c r="D63" s="385" t="s">
        <v>27</v>
      </c>
      <c r="E63" s="366" t="s">
        <v>451</v>
      </c>
      <c r="F63" s="366" t="s">
        <v>451</v>
      </c>
      <c r="G63" s="366" t="s">
        <v>451</v>
      </c>
      <c r="H63" s="397"/>
      <c r="I63" s="376"/>
      <c r="J63" s="261"/>
      <c r="K63" s="874"/>
      <c r="L63" s="4"/>
    </row>
    <row r="64" spans="1:13" ht="33.75" customHeight="1" thickBot="1" x14ac:dyDescent="0.25">
      <c r="A64" s="888" t="s">
        <v>171</v>
      </c>
      <c r="B64" s="889"/>
      <c r="C64" s="890"/>
      <c r="D64" s="727" t="s">
        <v>27</v>
      </c>
      <c r="E64" s="366" t="s">
        <v>451</v>
      </c>
      <c r="F64" s="366" t="s">
        <v>451</v>
      </c>
      <c r="G64" s="366" t="s">
        <v>451</v>
      </c>
      <c r="H64" s="398"/>
      <c r="I64" s="728"/>
      <c r="J64" s="520"/>
      <c r="K64" s="874"/>
      <c r="L64" s="4"/>
    </row>
    <row r="65" spans="1:10" ht="32.25" customHeight="1" x14ac:dyDescent="0.2">
      <c r="A65" s="910" t="s">
        <v>452</v>
      </c>
      <c r="B65" s="910"/>
      <c r="C65" s="910"/>
      <c r="D65" s="910"/>
      <c r="E65" s="910"/>
      <c r="F65" s="910"/>
      <c r="G65" s="910"/>
      <c r="H65" s="910"/>
      <c r="I65" s="910"/>
      <c r="J65" s="4"/>
    </row>
    <row r="66" spans="1:10" ht="15.75" x14ac:dyDescent="0.2">
      <c r="A66" s="875" t="s">
        <v>298</v>
      </c>
      <c r="B66" s="875"/>
      <c r="C66" s="875"/>
      <c r="D66" s="875"/>
      <c r="E66" s="875"/>
      <c r="F66" s="875"/>
      <c r="G66" s="875"/>
      <c r="H66" s="875"/>
      <c r="I66" s="875"/>
      <c r="J66" s="4"/>
    </row>
    <row r="72" spans="1:10" x14ac:dyDescent="0.2">
      <c r="B72" s="9"/>
      <c r="C72" s="9"/>
      <c r="D72" s="9"/>
      <c r="E72" s="9"/>
      <c r="F72" s="9"/>
      <c r="G72" s="9"/>
      <c r="H72" s="9"/>
      <c r="I72" s="9"/>
      <c r="J72" s="9"/>
    </row>
  </sheetData>
  <mergeCells count="73">
    <mergeCell ref="B18:C18"/>
    <mergeCell ref="B19:C19"/>
    <mergeCell ref="B20:C20"/>
    <mergeCell ref="B21:C21"/>
    <mergeCell ref="B22:C22"/>
    <mergeCell ref="A38:C38"/>
    <mergeCell ref="A39:C39"/>
    <mergeCell ref="A40:C4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E35:E36"/>
    <mergeCell ref="A28:I28"/>
    <mergeCell ref="A29:I29"/>
    <mergeCell ref="A30:I30"/>
    <mergeCell ref="A31:I31"/>
    <mergeCell ref="A33:I33"/>
    <mergeCell ref="G35:G36"/>
    <mergeCell ref="H35:I35"/>
    <mergeCell ref="F35:F36"/>
    <mergeCell ref="A37:C37"/>
    <mergeCell ref="D35:D36"/>
    <mergeCell ref="A35:C36"/>
    <mergeCell ref="A65:I65"/>
    <mergeCell ref="A44:B44"/>
    <mergeCell ref="A45:B45"/>
    <mergeCell ref="A46:B46"/>
    <mergeCell ref="A47:I47"/>
    <mergeCell ref="A48:I48"/>
    <mergeCell ref="A58:C58"/>
    <mergeCell ref="A59:C59"/>
    <mergeCell ref="A60:C60"/>
    <mergeCell ref="A62:C62"/>
    <mergeCell ref="A41:C41"/>
    <mergeCell ref="A42:C42"/>
    <mergeCell ref="A43:C43"/>
    <mergeCell ref="K55:K64"/>
    <mergeCell ref="A66:I66"/>
    <mergeCell ref="A50:I50"/>
    <mergeCell ref="D52:D53"/>
    <mergeCell ref="H52:I52"/>
    <mergeCell ref="G52:G53"/>
    <mergeCell ref="F52:F53"/>
    <mergeCell ref="E52:E53"/>
    <mergeCell ref="A63:C63"/>
    <mergeCell ref="A61:C61"/>
    <mergeCell ref="A64:C64"/>
    <mergeCell ref="A52:C53"/>
    <mergeCell ref="A54:C54"/>
    <mergeCell ref="A55:C55"/>
    <mergeCell ref="A56:C56"/>
    <mergeCell ref="A57:C57"/>
    <mergeCell ref="K10:R10"/>
    <mergeCell ref="A1:J1"/>
    <mergeCell ref="D2:I2"/>
    <mergeCell ref="A3:A5"/>
    <mergeCell ref="E3:E5"/>
    <mergeCell ref="G3:G5"/>
    <mergeCell ref="H3:I4"/>
    <mergeCell ref="B3:C5"/>
    <mergeCell ref="F3:F5"/>
    <mergeCell ref="D3:D5"/>
    <mergeCell ref="B6:C6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view="pageBreakPreview" zoomScale="70" zoomScaleNormal="80" zoomScaleSheetLayoutView="70" workbookViewId="0">
      <selection activeCell="M37" sqref="M37"/>
    </sheetView>
  </sheetViews>
  <sheetFormatPr defaultColWidth="9.140625" defaultRowHeight="12.75" x14ac:dyDescent="0.2"/>
  <cols>
    <col min="1" max="1" width="47.85546875" style="61" customWidth="1"/>
    <col min="2" max="2" width="16.140625" style="61" customWidth="1"/>
    <col min="3" max="3" width="17.140625" style="61" customWidth="1"/>
    <col min="4" max="4" width="17.28515625" style="61" customWidth="1"/>
    <col min="5" max="5" width="17.140625" style="61" customWidth="1"/>
    <col min="6" max="6" width="28.5703125" style="61" customWidth="1"/>
    <col min="7" max="7" width="26.28515625" style="61" customWidth="1"/>
    <col min="8" max="8" width="19.7109375" style="61" customWidth="1"/>
    <col min="9" max="16384" width="9.140625" style="61"/>
  </cols>
  <sheetData>
    <row r="1" spans="1:13" ht="24.75" customHeight="1" x14ac:dyDescent="0.3">
      <c r="A1" s="939" t="s">
        <v>38</v>
      </c>
      <c r="B1" s="939"/>
      <c r="C1" s="939"/>
      <c r="D1" s="939"/>
      <c r="E1" s="939"/>
      <c r="F1" s="939"/>
      <c r="G1" s="939"/>
      <c r="H1" s="939"/>
    </row>
    <row r="2" spans="1:13" ht="15.75" customHeight="1" thickBot="1" x14ac:dyDescent="0.25">
      <c r="A2" s="125"/>
      <c r="B2" s="125"/>
      <c r="C2" s="125"/>
      <c r="D2" s="125"/>
      <c r="E2" s="125"/>
      <c r="F2" s="125"/>
      <c r="H2" s="8"/>
    </row>
    <row r="3" spans="1:13" ht="60.75" customHeight="1" thickBot="1" x14ac:dyDescent="0.25">
      <c r="A3" s="840" t="s">
        <v>61</v>
      </c>
      <c r="B3" s="819" t="s">
        <v>201</v>
      </c>
      <c r="C3" s="940" t="s">
        <v>59</v>
      </c>
      <c r="D3" s="941"/>
      <c r="E3" s="941"/>
      <c r="F3" s="942"/>
      <c r="G3" s="365" t="s">
        <v>498</v>
      </c>
      <c r="H3" s="294" t="s">
        <v>55</v>
      </c>
      <c r="M3" s="23"/>
    </row>
    <row r="4" spans="1:13" ht="59.25" customHeight="1" thickBot="1" x14ac:dyDescent="0.25">
      <c r="A4" s="820"/>
      <c r="B4" s="820"/>
      <c r="C4" s="399" t="s">
        <v>509</v>
      </c>
      <c r="D4" s="294" t="s">
        <v>454</v>
      </c>
      <c r="E4" s="399" t="s">
        <v>510</v>
      </c>
      <c r="F4" s="294" t="s">
        <v>520</v>
      </c>
      <c r="G4" s="365" t="s">
        <v>454</v>
      </c>
      <c r="H4" s="365" t="s">
        <v>510</v>
      </c>
      <c r="M4" s="75"/>
    </row>
    <row r="5" spans="1:13" ht="36.75" customHeight="1" x14ac:dyDescent="0.2">
      <c r="A5" s="129" t="s">
        <v>105</v>
      </c>
      <c r="B5" s="136" t="s">
        <v>27</v>
      </c>
      <c r="C5" s="302">
        <v>1700</v>
      </c>
      <c r="D5" s="488">
        <v>1695</v>
      </c>
      <c r="E5" s="490">
        <v>1767</v>
      </c>
      <c r="F5" s="490">
        <f>E5-C5</f>
        <v>67</v>
      </c>
      <c r="G5" s="490">
        <v>1646</v>
      </c>
      <c r="H5" s="490">
        <v>19200</v>
      </c>
      <c r="M5" s="75"/>
    </row>
    <row r="6" spans="1:13" ht="20.25" customHeight="1" thickBot="1" x14ac:dyDescent="0.25">
      <c r="A6" s="130" t="s">
        <v>30</v>
      </c>
      <c r="B6" s="134" t="s">
        <v>27</v>
      </c>
      <c r="C6" s="303">
        <v>1040</v>
      </c>
      <c r="D6" s="489">
        <v>976</v>
      </c>
      <c r="E6" s="491">
        <v>1040</v>
      </c>
      <c r="F6" s="491">
        <f t="shared" ref="F6:F9" si="0">E6-C6</f>
        <v>0</v>
      </c>
      <c r="G6" s="316">
        <v>626</v>
      </c>
      <c r="H6" s="491">
        <v>14700</v>
      </c>
      <c r="M6" s="75"/>
    </row>
    <row r="7" spans="1:13" ht="35.25" customHeight="1" thickBot="1" x14ac:dyDescent="0.25">
      <c r="A7" s="131" t="s">
        <v>37</v>
      </c>
      <c r="B7" s="135" t="s">
        <v>28</v>
      </c>
      <c r="C7" s="304">
        <v>0.9</v>
      </c>
      <c r="D7" s="314">
        <v>0.8</v>
      </c>
      <c r="E7" s="312">
        <v>0.8</v>
      </c>
      <c r="F7" s="490">
        <f t="shared" si="0"/>
        <v>-9.9999999999999978E-2</v>
      </c>
      <c r="G7" s="312">
        <v>0.9</v>
      </c>
      <c r="H7" s="344">
        <v>1</v>
      </c>
      <c r="M7" s="75"/>
    </row>
    <row r="8" spans="1:13" ht="54.75" customHeight="1" thickBot="1" x14ac:dyDescent="0.25">
      <c r="A8" s="132" t="s">
        <v>311</v>
      </c>
      <c r="B8" s="135" t="s">
        <v>224</v>
      </c>
      <c r="C8" s="305">
        <v>2122</v>
      </c>
      <c r="D8" s="315">
        <v>2236</v>
      </c>
      <c r="E8" s="313">
        <v>2276</v>
      </c>
      <c r="F8" s="490">
        <f>E8-C8</f>
        <v>154</v>
      </c>
      <c r="G8" s="317">
        <v>243</v>
      </c>
      <c r="H8" s="293">
        <v>52300</v>
      </c>
      <c r="M8" s="75"/>
    </row>
    <row r="9" spans="1:13" ht="43.5" customHeight="1" thickBot="1" x14ac:dyDescent="0.25">
      <c r="A9" s="133" t="s">
        <v>45</v>
      </c>
      <c r="B9" s="135" t="s">
        <v>27</v>
      </c>
      <c r="C9" s="304">
        <v>0.8</v>
      </c>
      <c r="D9" s="314">
        <v>0.7</v>
      </c>
      <c r="E9" s="312">
        <v>0.8</v>
      </c>
      <c r="F9" s="293">
        <f t="shared" si="0"/>
        <v>0</v>
      </c>
      <c r="G9" s="312">
        <v>0.8</v>
      </c>
      <c r="H9" s="496">
        <v>0.36799999999999999</v>
      </c>
    </row>
    <row r="10" spans="1:13" ht="33" hidden="1" x14ac:dyDescent="0.2">
      <c r="A10" s="82" t="s">
        <v>108</v>
      </c>
      <c r="B10" s="83"/>
      <c r="C10" s="106"/>
      <c r="D10" s="279"/>
      <c r="E10" s="279"/>
      <c r="F10" s="84"/>
      <c r="G10" s="85"/>
      <c r="H10" s="126"/>
    </row>
    <row r="11" spans="1:13" ht="16.5" hidden="1" customHeight="1" x14ac:dyDescent="0.2">
      <c r="A11" s="86" t="s">
        <v>109</v>
      </c>
      <c r="B11" s="87" t="s">
        <v>28</v>
      </c>
      <c r="C11" s="306">
        <v>21.5</v>
      </c>
      <c r="D11" s="1"/>
      <c r="E11" s="1">
        <v>29.4</v>
      </c>
      <c r="F11" s="88">
        <f>E11-C11</f>
        <v>7.8999999999999986</v>
      </c>
      <c r="G11" s="89"/>
      <c r="H11" s="127"/>
    </row>
    <row r="12" spans="1:13" ht="16.5" hidden="1" customHeight="1" x14ac:dyDescent="0.2">
      <c r="A12" s="86" t="s">
        <v>110</v>
      </c>
      <c r="B12" s="87" t="s">
        <v>28</v>
      </c>
      <c r="C12" s="306">
        <v>69.2</v>
      </c>
      <c r="D12" s="1"/>
      <c r="E12" s="1">
        <v>64.7</v>
      </c>
      <c r="F12" s="88">
        <f>E12-C12</f>
        <v>-4.5</v>
      </c>
      <c r="G12" s="89"/>
      <c r="H12" s="127"/>
    </row>
    <row r="13" spans="1:13" ht="17.25" hidden="1" customHeight="1" thickBot="1" x14ac:dyDescent="0.25">
      <c r="A13" s="90" t="s">
        <v>111</v>
      </c>
      <c r="B13" s="91" t="s">
        <v>28</v>
      </c>
      <c r="C13" s="307">
        <v>9.3000000000000007</v>
      </c>
      <c r="D13" s="280"/>
      <c r="E13" s="280">
        <v>5.9</v>
      </c>
      <c r="F13" s="81">
        <f>E13-C13</f>
        <v>-3.4000000000000004</v>
      </c>
      <c r="G13" s="92"/>
      <c r="H13" s="128"/>
    </row>
    <row r="14" spans="1:13" ht="17.25" customHeight="1" x14ac:dyDescent="0.2">
      <c r="A14" s="25" t="s">
        <v>325</v>
      </c>
      <c r="B14" s="44"/>
      <c r="C14" s="1"/>
      <c r="D14" s="1"/>
      <c r="E14" s="1"/>
      <c r="F14" s="1"/>
      <c r="G14" s="60"/>
      <c r="H14" s="60"/>
    </row>
    <row r="15" spans="1:13" s="4" customFormat="1" ht="40.5" customHeight="1" x14ac:dyDescent="0.2">
      <c r="A15" s="68"/>
      <c r="B15" s="67"/>
      <c r="C15" s="67"/>
      <c r="D15" s="67"/>
      <c r="E15" s="67"/>
      <c r="F15" s="67"/>
      <c r="G15" s="67"/>
      <c r="H15" s="67"/>
      <c r="I15" s="67"/>
    </row>
    <row r="16" spans="1:13" s="4" customFormat="1" ht="19.5" customHeight="1" x14ac:dyDescent="0.25">
      <c r="A16" s="5"/>
      <c r="B16" s="69"/>
      <c r="C16" s="42"/>
      <c r="D16" s="42"/>
      <c r="E16" s="76"/>
    </row>
    <row r="17" spans="1:18" s="4" customFormat="1" ht="19.5" customHeight="1" x14ac:dyDescent="0.25">
      <c r="A17" s="5"/>
      <c r="B17" s="69"/>
      <c r="C17" s="42"/>
      <c r="D17" s="42"/>
      <c r="E17" s="76"/>
    </row>
    <row r="18" spans="1:18" s="4" customFormat="1" ht="21.75" customHeight="1" x14ac:dyDescent="0.25">
      <c r="A18" s="5"/>
      <c r="B18" s="69"/>
      <c r="C18" s="42"/>
      <c r="D18" s="42"/>
      <c r="E18" s="76"/>
    </row>
    <row r="19" spans="1:18" s="4" customFormat="1" ht="19.5" customHeight="1" x14ac:dyDescent="0.25">
      <c r="A19" s="5"/>
      <c r="B19" s="69"/>
      <c r="C19" s="42"/>
      <c r="D19" s="42"/>
      <c r="E19" s="76"/>
    </row>
    <row r="20" spans="1:18" s="4" customFormat="1" ht="19.5" customHeight="1" x14ac:dyDescent="0.25">
      <c r="A20" s="5"/>
      <c r="B20" s="69"/>
      <c r="C20" s="42"/>
      <c r="D20" s="42"/>
      <c r="E20" s="76"/>
    </row>
    <row r="21" spans="1:18" s="4" customFormat="1" ht="19.5" customHeight="1" x14ac:dyDescent="0.25">
      <c r="A21" s="5"/>
      <c r="B21" s="69"/>
      <c r="C21" s="42"/>
      <c r="D21" s="42"/>
      <c r="E21" s="76"/>
    </row>
    <row r="22" spans="1:18" s="4" customFormat="1" ht="19.5" customHeight="1" x14ac:dyDescent="0.25">
      <c r="A22" s="5"/>
      <c r="B22" s="69"/>
      <c r="C22" s="42"/>
      <c r="D22" s="42"/>
      <c r="E22" s="76"/>
      <c r="P22" s="19"/>
      <c r="Q22" s="29"/>
      <c r="R22" s="29"/>
    </row>
    <row r="23" spans="1:18" s="4" customFormat="1" ht="17.25" customHeight="1" x14ac:dyDescent="0.25">
      <c r="A23" s="5"/>
      <c r="B23" s="69"/>
      <c r="C23" s="42"/>
      <c r="D23" s="42"/>
      <c r="E23" s="76"/>
      <c r="P23" s="19"/>
      <c r="Q23" s="29"/>
      <c r="R23" s="29"/>
    </row>
    <row r="24" spans="1:18" ht="15.75" x14ac:dyDescent="0.25">
      <c r="P24" s="19"/>
      <c r="Q24" s="29"/>
      <c r="R24" s="29"/>
    </row>
    <row r="25" spans="1:18" ht="15.75" x14ac:dyDescent="0.25">
      <c r="P25" s="19"/>
      <c r="Q25" s="29"/>
      <c r="R25" s="29"/>
    </row>
    <row r="26" spans="1:18" ht="15.75" x14ac:dyDescent="0.25">
      <c r="P26" s="19"/>
      <c r="Q26" s="29"/>
      <c r="R26" s="29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9"/>
  <sheetViews>
    <sheetView view="pageBreakPreview" zoomScale="60" zoomScalePageLayoutView="80" workbookViewId="0">
      <selection activeCell="AA114" sqref="AA114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85546875" style="4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27.75" customHeight="1" thickBot="1" x14ac:dyDescent="0.3">
      <c r="A1" s="949" t="s">
        <v>395</v>
      </c>
      <c r="B1" s="949"/>
      <c r="C1" s="949"/>
      <c r="D1" s="949"/>
      <c r="E1" s="949"/>
      <c r="F1" s="949"/>
      <c r="G1" s="949"/>
      <c r="H1" s="949"/>
      <c r="I1" s="949"/>
      <c r="J1" s="949"/>
      <c r="K1" s="31"/>
      <c r="L1" s="18"/>
      <c r="M1" s="18"/>
    </row>
    <row r="2" spans="1:13" ht="22.5" customHeight="1" thickBot="1" x14ac:dyDescent="0.3">
      <c r="A2" s="960"/>
      <c r="B2" s="952" t="s">
        <v>167</v>
      </c>
      <c r="C2" s="953"/>
      <c r="D2" s="954"/>
      <c r="E2" s="952" t="s">
        <v>55</v>
      </c>
      <c r="F2" s="953"/>
      <c r="G2" s="954"/>
      <c r="H2" s="963" t="s">
        <v>24</v>
      </c>
      <c r="I2" s="953"/>
      <c r="J2" s="954"/>
      <c r="K2" s="16"/>
      <c r="L2" s="18"/>
      <c r="M2" s="18"/>
    </row>
    <row r="3" spans="1:13" ht="14.25" x14ac:dyDescent="0.2">
      <c r="A3" s="961"/>
      <c r="B3" s="964" t="s">
        <v>21</v>
      </c>
      <c r="C3" s="965" t="s">
        <v>25</v>
      </c>
      <c r="D3" s="950" t="s">
        <v>424</v>
      </c>
      <c r="E3" s="955" t="s">
        <v>21</v>
      </c>
      <c r="F3" s="957" t="s">
        <v>25</v>
      </c>
      <c r="G3" s="959" t="s">
        <v>424</v>
      </c>
      <c r="H3" s="966" t="s">
        <v>21</v>
      </c>
      <c r="I3" s="965" t="s">
        <v>25</v>
      </c>
      <c r="J3" s="950" t="s">
        <v>425</v>
      </c>
      <c r="K3" s="17"/>
      <c r="L3" s="17"/>
      <c r="M3" s="17"/>
    </row>
    <row r="4" spans="1:13" ht="50.25" customHeight="1" thickBot="1" x14ac:dyDescent="0.25">
      <c r="A4" s="962"/>
      <c r="B4" s="956"/>
      <c r="C4" s="958"/>
      <c r="D4" s="951"/>
      <c r="E4" s="956"/>
      <c r="F4" s="958"/>
      <c r="G4" s="951"/>
      <c r="H4" s="967"/>
      <c r="I4" s="958"/>
      <c r="J4" s="951"/>
      <c r="K4" s="17"/>
      <c r="L4" s="17"/>
      <c r="M4" s="17"/>
    </row>
    <row r="5" spans="1:13" ht="16.5" hidden="1" x14ac:dyDescent="0.25">
      <c r="A5" s="514" t="s">
        <v>9</v>
      </c>
      <c r="B5" s="557">
        <v>2679.4</v>
      </c>
      <c r="C5" s="558">
        <v>101.1</v>
      </c>
      <c r="D5" s="559">
        <v>101.1</v>
      </c>
      <c r="E5" s="557">
        <v>1662.34</v>
      </c>
      <c r="F5" s="560">
        <f>E5/1645.8*100</f>
        <v>101.00498237938996</v>
      </c>
      <c r="G5" s="561">
        <f t="shared" ref="G5:G10" si="0">E5/1645.8*100</f>
        <v>101.00498237938996</v>
      </c>
      <c r="H5" s="557">
        <v>1506.8</v>
      </c>
      <c r="I5" s="558">
        <v>102.2</v>
      </c>
      <c r="J5" s="559">
        <v>102.2</v>
      </c>
      <c r="K5" s="17"/>
      <c r="L5" s="17"/>
      <c r="M5" s="17"/>
    </row>
    <row r="6" spans="1:13" ht="16.5" hidden="1" x14ac:dyDescent="0.25">
      <c r="A6" s="515" t="s">
        <v>10</v>
      </c>
      <c r="B6" s="562">
        <v>2703.1</v>
      </c>
      <c r="C6" s="563">
        <v>100.9</v>
      </c>
      <c r="D6" s="564">
        <v>102</v>
      </c>
      <c r="E6" s="562">
        <v>1671.55</v>
      </c>
      <c r="F6" s="565">
        <f t="shared" ref="F6:F11" si="1">E6/E5*100</f>
        <v>100.55403828338368</v>
      </c>
      <c r="G6" s="566">
        <f t="shared" si="0"/>
        <v>101.56458864989671</v>
      </c>
      <c r="H6" s="562">
        <v>1524.3</v>
      </c>
      <c r="I6" s="563">
        <v>101.2</v>
      </c>
      <c r="J6" s="564">
        <v>103.4</v>
      </c>
      <c r="K6" s="17"/>
      <c r="L6" s="17"/>
      <c r="M6" s="17"/>
    </row>
    <row r="7" spans="1:13" ht="16.5" hidden="1" x14ac:dyDescent="0.25">
      <c r="A7" s="515" t="s">
        <v>11</v>
      </c>
      <c r="B7" s="562">
        <v>2800.3</v>
      </c>
      <c r="C7" s="563">
        <v>103.6</v>
      </c>
      <c r="D7" s="564">
        <v>105.6</v>
      </c>
      <c r="E7" s="562">
        <v>1684.83</v>
      </c>
      <c r="F7" s="565">
        <f t="shared" si="1"/>
        <v>100.79447219646435</v>
      </c>
      <c r="G7" s="566">
        <f t="shared" si="0"/>
        <v>102.37149106817354</v>
      </c>
      <c r="H7" s="562">
        <v>1542.5</v>
      </c>
      <c r="I7" s="563">
        <v>101.2</v>
      </c>
      <c r="J7" s="564">
        <v>104.7</v>
      </c>
      <c r="K7" s="17"/>
      <c r="L7" s="17"/>
      <c r="M7" s="17"/>
    </row>
    <row r="8" spans="1:13" ht="16.5" hidden="1" x14ac:dyDescent="0.25">
      <c r="A8" s="515" t="s">
        <v>12</v>
      </c>
      <c r="B8" s="562">
        <v>2903.6</v>
      </c>
      <c r="C8" s="563">
        <v>103.7</v>
      </c>
      <c r="D8" s="564">
        <v>109.5</v>
      </c>
      <c r="E8" s="562">
        <v>1703.7</v>
      </c>
      <c r="F8" s="565">
        <f t="shared" si="1"/>
        <v>101.11999430209578</v>
      </c>
      <c r="G8" s="566">
        <f t="shared" si="0"/>
        <v>103.51804593510757</v>
      </c>
      <c r="H8" s="562">
        <v>1555.4</v>
      </c>
      <c r="I8" s="563">
        <v>100.8</v>
      </c>
      <c r="J8" s="564">
        <v>105.5</v>
      </c>
      <c r="K8" s="17"/>
      <c r="L8" s="16"/>
      <c r="M8" s="16"/>
    </row>
    <row r="9" spans="1:13" ht="16.5" hidden="1" x14ac:dyDescent="0.25">
      <c r="A9" s="515" t="s">
        <v>13</v>
      </c>
      <c r="B9" s="562">
        <v>2944.1</v>
      </c>
      <c r="C9" s="563">
        <v>101.4</v>
      </c>
      <c r="D9" s="564">
        <v>111.1</v>
      </c>
      <c r="E9" s="562">
        <v>1752.4</v>
      </c>
      <c r="F9" s="565">
        <f t="shared" si="1"/>
        <v>102.85848447496626</v>
      </c>
      <c r="G9" s="566">
        <f t="shared" si="0"/>
        <v>106.47709320695104</v>
      </c>
      <c r="H9" s="562">
        <v>1589.8</v>
      </c>
      <c r="I9" s="563">
        <v>102.2</v>
      </c>
      <c r="J9" s="564">
        <v>107.9</v>
      </c>
      <c r="K9" s="11"/>
      <c r="L9" s="11"/>
      <c r="M9" s="11"/>
    </row>
    <row r="10" spans="1:13" ht="16.5" hidden="1" x14ac:dyDescent="0.25">
      <c r="A10" s="515" t="s">
        <v>14</v>
      </c>
      <c r="B10" s="562">
        <v>2989.1</v>
      </c>
      <c r="C10" s="563">
        <v>101.5</v>
      </c>
      <c r="D10" s="564">
        <v>112.8</v>
      </c>
      <c r="E10" s="562">
        <v>1769.4</v>
      </c>
      <c r="F10" s="565">
        <f t="shared" si="1"/>
        <v>100.97009815110705</v>
      </c>
      <c r="G10" s="566">
        <f t="shared" si="0"/>
        <v>107.5100255195042</v>
      </c>
      <c r="H10" s="562">
        <v>1666.3</v>
      </c>
      <c r="I10" s="563">
        <v>102.2</v>
      </c>
      <c r="J10" s="564">
        <v>113.1</v>
      </c>
      <c r="K10" s="11"/>
      <c r="L10" s="11"/>
      <c r="M10" s="11"/>
    </row>
    <row r="11" spans="1:13" ht="16.5" hidden="1" x14ac:dyDescent="0.25">
      <c r="A11" s="515" t="s">
        <v>76</v>
      </c>
      <c r="B11" s="562">
        <v>2970.1</v>
      </c>
      <c r="C11" s="563">
        <v>99.4</v>
      </c>
      <c r="D11" s="564">
        <v>112</v>
      </c>
      <c r="E11" s="562">
        <v>1775.6</v>
      </c>
      <c r="F11" s="565">
        <f t="shared" si="1"/>
        <v>100.35040126596586</v>
      </c>
      <c r="G11" s="566">
        <f>E11/1645.8*100</f>
        <v>107.88674200996475</v>
      </c>
      <c r="H11" s="562">
        <v>1726.5</v>
      </c>
      <c r="I11" s="565">
        <f t="shared" ref="I11:I17" si="2">H11/H10*100</f>
        <v>103.61279481485927</v>
      </c>
      <c r="J11" s="566">
        <f>H11/1473.8*100</f>
        <v>117.14615280227983</v>
      </c>
      <c r="K11" s="11"/>
      <c r="L11" s="11"/>
      <c r="M11" s="11"/>
    </row>
    <row r="12" spans="1:13" ht="16.5" hidden="1" x14ac:dyDescent="0.25">
      <c r="A12" s="515" t="s">
        <v>83</v>
      </c>
      <c r="B12" s="562">
        <v>2889.4</v>
      </c>
      <c r="C12" s="565">
        <f t="shared" ref="C12:C17" si="3">B12/B11*100</f>
        <v>97.282919767011222</v>
      </c>
      <c r="D12" s="567">
        <f>B12/2650.25*100</f>
        <v>109.0236770116027</v>
      </c>
      <c r="E12" s="562">
        <v>1783.1</v>
      </c>
      <c r="F12" s="565">
        <f t="shared" ref="F12:F17" si="4">E12/E11*100</f>
        <v>100.42239243072764</v>
      </c>
      <c r="G12" s="566">
        <f>E12/1645.8*100</f>
        <v>108.3424474419735</v>
      </c>
      <c r="H12" s="562">
        <v>1656.9</v>
      </c>
      <c r="I12" s="565">
        <f t="shared" si="2"/>
        <v>95.968722849695922</v>
      </c>
      <c r="J12" s="566">
        <f>H12/1473.8*100</f>
        <v>112.42366671190123</v>
      </c>
      <c r="K12" s="11"/>
      <c r="L12" s="11"/>
      <c r="M12" s="11"/>
    </row>
    <row r="13" spans="1:13" ht="16.5" hidden="1" x14ac:dyDescent="0.25">
      <c r="A13" s="568" t="s">
        <v>89</v>
      </c>
      <c r="B13" s="569">
        <v>2726.8</v>
      </c>
      <c r="C13" s="570">
        <f t="shared" si="3"/>
        <v>94.372534090122514</v>
      </c>
      <c r="D13" s="571">
        <f>B13/2650.25*100</f>
        <v>102.88840675407982</v>
      </c>
      <c r="E13" s="569">
        <v>1718.9</v>
      </c>
      <c r="F13" s="570">
        <f t="shared" si="4"/>
        <v>96.399528910324733</v>
      </c>
      <c r="G13" s="572">
        <f>E13/1645.8*100</f>
        <v>104.44160894397862</v>
      </c>
      <c r="H13" s="569">
        <v>1640.4</v>
      </c>
      <c r="I13" s="570">
        <f t="shared" si="2"/>
        <v>99.004164403403948</v>
      </c>
      <c r="J13" s="572">
        <f>H13/1473.8*100</f>
        <v>111.30411181978559</v>
      </c>
      <c r="K13" s="11"/>
      <c r="L13" s="11"/>
      <c r="M13" s="11"/>
    </row>
    <row r="14" spans="1:13" ht="16.5" hidden="1" x14ac:dyDescent="0.25">
      <c r="A14" s="568" t="s">
        <v>90</v>
      </c>
      <c r="B14" s="569">
        <v>2842.3</v>
      </c>
      <c r="C14" s="570">
        <f t="shared" si="3"/>
        <v>104.23573419392696</v>
      </c>
      <c r="D14" s="571">
        <f>B14/2650.25*100</f>
        <v>107.24648618054901</v>
      </c>
      <c r="E14" s="569">
        <v>1788.9</v>
      </c>
      <c r="F14" s="570">
        <f t="shared" si="4"/>
        <v>104.07237186572809</v>
      </c>
      <c r="G14" s="572">
        <f>E14/1645.8*100</f>
        <v>108.69485964272695</v>
      </c>
      <c r="H14" s="569">
        <v>1706.3</v>
      </c>
      <c r="I14" s="570">
        <f t="shared" si="2"/>
        <v>104.01731285052425</v>
      </c>
      <c r="J14" s="572">
        <f>H14/1473.8*100</f>
        <v>115.77554620708372</v>
      </c>
      <c r="K14" s="11"/>
      <c r="L14" s="11"/>
      <c r="M14" s="11"/>
    </row>
    <row r="15" spans="1:13" ht="17.25" hidden="1" thickBot="1" x14ac:dyDescent="0.3">
      <c r="A15" s="568" t="s">
        <v>94</v>
      </c>
      <c r="B15" s="569">
        <v>2955.4</v>
      </c>
      <c r="C15" s="570">
        <f t="shared" si="3"/>
        <v>103.97917179748795</v>
      </c>
      <c r="D15" s="571">
        <f>B15/2650.25*100</f>
        <v>111.51400811244223</v>
      </c>
      <c r="E15" s="569">
        <v>1847.5</v>
      </c>
      <c r="F15" s="570">
        <f t="shared" si="4"/>
        <v>103.27575605120465</v>
      </c>
      <c r="G15" s="572">
        <f>E15/1645.8*100</f>
        <v>112.25543808482198</v>
      </c>
      <c r="H15" s="569">
        <v>1754.5</v>
      </c>
      <c r="I15" s="570">
        <f t="shared" si="2"/>
        <v>102.82482564613491</v>
      </c>
      <c r="J15" s="572">
        <f>H15/1473.8*100</f>
        <v>119.04600352829422</v>
      </c>
      <c r="K15" s="11"/>
      <c r="L15" s="11"/>
      <c r="M15" s="11"/>
    </row>
    <row r="16" spans="1:13" ht="33" hidden="1" x14ac:dyDescent="0.25">
      <c r="A16" s="573" t="s">
        <v>96</v>
      </c>
      <c r="B16" s="557">
        <v>3026.4</v>
      </c>
      <c r="C16" s="560">
        <f t="shared" si="3"/>
        <v>102.40238208025987</v>
      </c>
      <c r="D16" s="574">
        <f>B16/B16*100</f>
        <v>100</v>
      </c>
      <c r="E16" s="575">
        <v>1922.04</v>
      </c>
      <c r="F16" s="560">
        <f t="shared" si="4"/>
        <v>104.03464140730716</v>
      </c>
      <c r="G16" s="561">
        <f>E16/E16*100</f>
        <v>100</v>
      </c>
      <c r="H16" s="575">
        <v>1802</v>
      </c>
      <c r="I16" s="560">
        <f t="shared" si="2"/>
        <v>102.70732402393845</v>
      </c>
      <c r="J16" s="561">
        <f>H16/H16*100</f>
        <v>100</v>
      </c>
      <c r="K16" s="11"/>
      <c r="L16" s="11"/>
      <c r="M16" s="11"/>
    </row>
    <row r="17" spans="1:13" ht="16.5" hidden="1" x14ac:dyDescent="0.25">
      <c r="A17" s="576" t="s">
        <v>9</v>
      </c>
      <c r="B17" s="577">
        <v>3049.23</v>
      </c>
      <c r="C17" s="570">
        <f t="shared" si="3"/>
        <v>100.75436161776368</v>
      </c>
      <c r="D17" s="571">
        <f>B17/B16*100</f>
        <v>100.75436161776368</v>
      </c>
      <c r="E17" s="577">
        <v>2038.6</v>
      </c>
      <c r="F17" s="570">
        <f t="shared" si="4"/>
        <v>106.06438991904434</v>
      </c>
      <c r="G17" s="572">
        <f>E17/1922*100</f>
        <v>106.06659729448491</v>
      </c>
      <c r="H17" s="577">
        <v>1880</v>
      </c>
      <c r="I17" s="570">
        <f t="shared" si="2"/>
        <v>104.32852386237515</v>
      </c>
      <c r="J17" s="572">
        <f>H17/1802*100</f>
        <v>104.32852386237515</v>
      </c>
      <c r="K17" s="11"/>
      <c r="L17" s="11"/>
      <c r="M17" s="11"/>
    </row>
    <row r="18" spans="1:13" ht="16.5" hidden="1" x14ac:dyDescent="0.25">
      <c r="A18" s="576" t="s">
        <v>10</v>
      </c>
      <c r="B18" s="577">
        <v>3222.24</v>
      </c>
      <c r="C18" s="570">
        <f t="shared" ref="C18:C23" si="5">B18/B17*100</f>
        <v>105.67389144144586</v>
      </c>
      <c r="D18" s="571">
        <f>B18/B16*100</f>
        <v>106.4710547184774</v>
      </c>
      <c r="E18" s="577">
        <v>2109.6</v>
      </c>
      <c r="F18" s="570">
        <f t="shared" ref="F18:F23" si="6">E18/E17*100</f>
        <v>103.48278230157952</v>
      </c>
      <c r="G18" s="572">
        <f>E18/E16*100</f>
        <v>109.75838171942311</v>
      </c>
      <c r="H18" s="577">
        <v>1941</v>
      </c>
      <c r="I18" s="570">
        <f t="shared" ref="I18:I23" si="7">H18/H17*100</f>
        <v>103.24468085106382</v>
      </c>
      <c r="J18" s="572">
        <f>H18/H16*100</f>
        <v>107.71365149833518</v>
      </c>
      <c r="K18" s="11"/>
      <c r="L18" s="11"/>
      <c r="M18" s="11"/>
    </row>
    <row r="19" spans="1:13" ht="16.5" hidden="1" x14ac:dyDescent="0.25">
      <c r="A19" s="576" t="s">
        <v>11</v>
      </c>
      <c r="B19" s="577">
        <v>3317.51</v>
      </c>
      <c r="C19" s="570">
        <f t="shared" si="5"/>
        <v>102.95663885992354</v>
      </c>
      <c r="D19" s="571">
        <f>B19/B16*100</f>
        <v>109.61901929685436</v>
      </c>
      <c r="E19" s="577">
        <v>2179.4</v>
      </c>
      <c r="F19" s="570">
        <f t="shared" si="6"/>
        <v>103.3086841107319</v>
      </c>
      <c r="G19" s="572">
        <f>E19/E16*100</f>
        <v>113.38993985557013</v>
      </c>
      <c r="H19" s="577">
        <v>1993.5</v>
      </c>
      <c r="I19" s="570">
        <f t="shared" si="7"/>
        <v>102.7047913446677</v>
      </c>
      <c r="J19" s="572">
        <f>H19/H16*100</f>
        <v>110.62708102108768</v>
      </c>
      <c r="K19" s="11"/>
      <c r="L19" s="11"/>
      <c r="M19" s="11"/>
    </row>
    <row r="20" spans="1:13" ht="16.5" hidden="1" x14ac:dyDescent="0.25">
      <c r="A20" s="578" t="s">
        <v>12</v>
      </c>
      <c r="B20" s="577">
        <v>3437.04</v>
      </c>
      <c r="C20" s="570">
        <f t="shared" si="5"/>
        <v>103.60300345741234</v>
      </c>
      <c r="D20" s="571">
        <f>B20/B16*100</f>
        <v>113.56859635210151</v>
      </c>
      <c r="E20" s="577">
        <v>2274.83</v>
      </c>
      <c r="F20" s="570">
        <f t="shared" si="6"/>
        <v>104.37872809030007</v>
      </c>
      <c r="G20" s="572">
        <f>E20/E16*100</f>
        <v>118.35497700360034</v>
      </c>
      <c r="H20" s="569">
        <v>2070.3000000000002</v>
      </c>
      <c r="I20" s="570">
        <f t="shared" si="7"/>
        <v>103.85252069224981</v>
      </c>
      <c r="J20" s="572">
        <f>H20/H16*100</f>
        <v>114.88901220865706</v>
      </c>
      <c r="K20" s="11"/>
      <c r="L20" s="11"/>
      <c r="M20" s="11"/>
    </row>
    <row r="21" spans="1:13" ht="16.5" hidden="1" x14ac:dyDescent="0.25">
      <c r="A21" s="579" t="s">
        <v>13</v>
      </c>
      <c r="B21" s="580">
        <v>3674.67</v>
      </c>
      <c r="C21" s="565">
        <f t="shared" si="5"/>
        <v>106.91379791913972</v>
      </c>
      <c r="D21" s="567">
        <f>B21/B16*100</f>
        <v>121.42049960348929</v>
      </c>
      <c r="E21" s="580">
        <v>2357.1</v>
      </c>
      <c r="F21" s="565">
        <f t="shared" si="6"/>
        <v>103.61653398275914</v>
      </c>
      <c r="G21" s="566">
        <f>E21/E16*100</f>
        <v>122.63532496722232</v>
      </c>
      <c r="H21" s="562">
        <v>2155.1999999999998</v>
      </c>
      <c r="I21" s="565">
        <f t="shared" si="7"/>
        <v>104.10085494855817</v>
      </c>
      <c r="J21" s="566">
        <f>H21/H16*100</f>
        <v>119.60044395116536</v>
      </c>
      <c r="K21" s="11"/>
      <c r="L21" s="11"/>
      <c r="M21" s="11"/>
    </row>
    <row r="22" spans="1:13" ht="16.5" hidden="1" x14ac:dyDescent="0.25">
      <c r="A22" s="578" t="s">
        <v>14</v>
      </c>
      <c r="B22" s="577">
        <v>3705.87</v>
      </c>
      <c r="C22" s="570">
        <f t="shared" si="5"/>
        <v>100.84905583358506</v>
      </c>
      <c r="D22" s="571">
        <f>B22/B16*100</f>
        <v>122.45142743854083</v>
      </c>
      <c r="E22" s="577">
        <v>2355.83</v>
      </c>
      <c r="F22" s="570">
        <f t="shared" si="6"/>
        <v>99.946120232489079</v>
      </c>
      <c r="G22" s="572">
        <f>E22/E16*100</f>
        <v>122.56924933924371</v>
      </c>
      <c r="H22" s="569">
        <v>2173.9</v>
      </c>
      <c r="I22" s="570">
        <f t="shared" si="7"/>
        <v>100.86766889383819</v>
      </c>
      <c r="J22" s="572">
        <f>H22/H16*100</f>
        <v>120.63817980022198</v>
      </c>
      <c r="K22" s="11"/>
      <c r="L22" s="11"/>
      <c r="M22" s="11"/>
    </row>
    <row r="23" spans="1:13" ht="16.5" hidden="1" x14ac:dyDescent="0.25">
      <c r="A23" s="578" t="s">
        <v>76</v>
      </c>
      <c r="B23" s="577">
        <v>3734.85</v>
      </c>
      <c r="C23" s="570">
        <f t="shared" si="5"/>
        <v>100.78200260667536</v>
      </c>
      <c r="D23" s="571">
        <f>B23/B16*100</f>
        <v>123.40900079302139</v>
      </c>
      <c r="E23" s="577">
        <v>2382.3000000000002</v>
      </c>
      <c r="F23" s="570">
        <f t="shared" si="6"/>
        <v>101.12359550561798</v>
      </c>
      <c r="G23" s="572">
        <f>E23/E16*100</f>
        <v>123.94643191608917</v>
      </c>
      <c r="H23" s="569">
        <v>2147.4</v>
      </c>
      <c r="I23" s="570">
        <f t="shared" si="7"/>
        <v>98.780992685956122</v>
      </c>
      <c r="J23" s="572">
        <f>H23/H16*100</f>
        <v>119.16759156492786</v>
      </c>
      <c r="K23" s="11"/>
      <c r="L23" s="11"/>
      <c r="M23" s="11"/>
    </row>
    <row r="24" spans="1:13" ht="16.5" hidden="1" x14ac:dyDescent="0.25">
      <c r="A24" s="578" t="s">
        <v>83</v>
      </c>
      <c r="B24" s="580">
        <v>3311.01</v>
      </c>
      <c r="C24" s="565">
        <f t="shared" ref="C24:C31" si="8">B24/B23*100</f>
        <v>88.651753082453126</v>
      </c>
      <c r="D24" s="567">
        <f>B24/B16*100</f>
        <v>109.40424266455196</v>
      </c>
      <c r="E24" s="580">
        <v>2262.54</v>
      </c>
      <c r="F24" s="565">
        <f t="shared" ref="F24:F34" si="9">E24/E23*100</f>
        <v>94.972925324266456</v>
      </c>
      <c r="G24" s="566">
        <f>E24/E16*100</f>
        <v>117.71555222576013</v>
      </c>
      <c r="H24" s="562">
        <v>2068.1</v>
      </c>
      <c r="I24" s="565">
        <f t="shared" ref="I24:I31" si="10">H24/H23*100</f>
        <v>96.307162149576214</v>
      </c>
      <c r="J24" s="566">
        <f>H24/H16*100</f>
        <v>114.76692563817979</v>
      </c>
      <c r="K24" s="11"/>
      <c r="L24" s="11"/>
      <c r="M24" s="11"/>
    </row>
    <row r="25" spans="1:13" ht="16.5" hidden="1" x14ac:dyDescent="0.25">
      <c r="A25" s="578" t="s">
        <v>89</v>
      </c>
      <c r="B25" s="577">
        <v>3270.26</v>
      </c>
      <c r="C25" s="570">
        <f t="shared" si="8"/>
        <v>98.769257718943777</v>
      </c>
      <c r="D25" s="571">
        <f>B25/B16*100</f>
        <v>108.05775839280993</v>
      </c>
      <c r="E25" s="577">
        <v>2196.8000000000002</v>
      </c>
      <c r="F25" s="570">
        <f t="shared" si="9"/>
        <v>97.094416010324693</v>
      </c>
      <c r="G25" s="572">
        <f>E25/E16*100</f>
        <v>114.29522798693057</v>
      </c>
      <c r="H25" s="569">
        <v>2037.8</v>
      </c>
      <c r="I25" s="570">
        <f t="shared" si="10"/>
        <v>98.534887094434509</v>
      </c>
      <c r="J25" s="572">
        <f>H25/H16*100</f>
        <v>113.08546059933407</v>
      </c>
      <c r="K25" s="11"/>
      <c r="L25" s="11"/>
      <c r="M25" s="11"/>
    </row>
    <row r="26" spans="1:13" ht="16.5" hidden="1" x14ac:dyDescent="0.25">
      <c r="A26" s="578" t="s">
        <v>90</v>
      </c>
      <c r="B26" s="577">
        <v>3404.45</v>
      </c>
      <c r="C26" s="570">
        <f t="shared" si="8"/>
        <v>104.10334346504557</v>
      </c>
      <c r="D26" s="571">
        <f>B26/B16*100</f>
        <v>112.49173936029607</v>
      </c>
      <c r="E26" s="577">
        <v>2201.81</v>
      </c>
      <c r="F26" s="570">
        <f t="shared" si="9"/>
        <v>100.22805899490166</v>
      </c>
      <c r="G26" s="572">
        <f>E26/E16*100</f>
        <v>114.55588853509812</v>
      </c>
      <c r="H26" s="569">
        <v>2066.8000000000002</v>
      </c>
      <c r="I26" s="570">
        <f t="shared" si="10"/>
        <v>101.42310334674652</v>
      </c>
      <c r="J26" s="572">
        <f>H26/H16*100</f>
        <v>114.69478357380689</v>
      </c>
      <c r="K26" s="11"/>
      <c r="L26" s="11"/>
      <c r="M26" s="11"/>
    </row>
    <row r="27" spans="1:13" ht="17.25" hidden="1" thickBot="1" x14ac:dyDescent="0.3">
      <c r="A27" s="578" t="s">
        <v>94</v>
      </c>
      <c r="B27" s="577">
        <v>3476.63</v>
      </c>
      <c r="C27" s="570">
        <f>B27/B26*100</f>
        <v>102.12016625299241</v>
      </c>
      <c r="D27" s="571">
        <f>B27/B16*100</f>
        <v>114.87675125561722</v>
      </c>
      <c r="E27" s="577">
        <v>2225.09</v>
      </c>
      <c r="F27" s="570">
        <f>E27/E26*100</f>
        <v>101.05731193881398</v>
      </c>
      <c r="G27" s="572">
        <f>E27/E16*100</f>
        <v>115.76710162119417</v>
      </c>
      <c r="H27" s="569">
        <v>2093.5</v>
      </c>
      <c r="I27" s="570">
        <f>H27/H26*100</f>
        <v>101.2918521385717</v>
      </c>
      <c r="J27" s="572">
        <f>H27/H16*100</f>
        <v>116.1764705882353</v>
      </c>
      <c r="K27" s="11"/>
      <c r="L27" s="11"/>
      <c r="M27" s="11"/>
    </row>
    <row r="28" spans="1:13" ht="16.5" hidden="1" x14ac:dyDescent="0.25">
      <c r="A28" s="581" t="s">
        <v>104</v>
      </c>
      <c r="B28" s="575">
        <v>3437.58</v>
      </c>
      <c r="C28" s="560">
        <f>B28/B27*100</f>
        <v>98.876785852966805</v>
      </c>
      <c r="D28" s="561">
        <v>120.1</v>
      </c>
      <c r="E28" s="582">
        <v>2241.8000000000002</v>
      </c>
      <c r="F28" s="560">
        <f>E28/E27*100</f>
        <v>100.75098085920121</v>
      </c>
      <c r="G28" s="583">
        <f>E28/E16*100</f>
        <v>116.63649039562134</v>
      </c>
      <c r="H28" s="584">
        <v>2116.4</v>
      </c>
      <c r="I28" s="560">
        <f>H28/H27*100</f>
        <v>101.09386195366612</v>
      </c>
      <c r="J28" s="561">
        <f>H28/H16*100</f>
        <v>117.44728079911211</v>
      </c>
      <c r="K28" s="11"/>
      <c r="L28" s="11"/>
      <c r="M28" s="11"/>
    </row>
    <row r="29" spans="1:13" ht="16.5" hidden="1" x14ac:dyDescent="0.25">
      <c r="A29" s="585" t="s">
        <v>9</v>
      </c>
      <c r="B29" s="580">
        <v>3458.68</v>
      </c>
      <c r="C29" s="565">
        <f>B29/B28*100</f>
        <v>100.61380389692749</v>
      </c>
      <c r="D29" s="566">
        <f t="shared" ref="D29:D34" si="11">B29/B$28*100</f>
        <v>100.61380389692749</v>
      </c>
      <c r="E29" s="586">
        <v>2295.15</v>
      </c>
      <c r="F29" s="565">
        <f>E29/E28*100</f>
        <v>102.37978410206084</v>
      </c>
      <c r="G29" s="587">
        <f t="shared" ref="G29:G34" si="12">E29/E$28*100</f>
        <v>102.37978410206084</v>
      </c>
      <c r="H29" s="562">
        <v>2159.42</v>
      </c>
      <c r="I29" s="565">
        <f>H29/H28*100</f>
        <v>102.03269703269704</v>
      </c>
      <c r="J29" s="566">
        <f t="shared" ref="J29:J34" si="13">H29/H$28*100</f>
        <v>102.03269703269704</v>
      </c>
      <c r="K29" s="11"/>
      <c r="L29" s="11"/>
      <c r="M29" s="11"/>
    </row>
    <row r="30" spans="1:13" ht="16.5" hidden="1" x14ac:dyDescent="0.25">
      <c r="A30" s="585" t="s">
        <v>10</v>
      </c>
      <c r="B30" s="580">
        <v>3610.8</v>
      </c>
      <c r="C30" s="565">
        <f t="shared" si="8"/>
        <v>104.39820972162792</v>
      </c>
      <c r="D30" s="566">
        <f t="shared" si="11"/>
        <v>105.0390100012218</v>
      </c>
      <c r="E30" s="586">
        <v>2360.09</v>
      </c>
      <c r="F30" s="565">
        <f t="shared" si="9"/>
        <v>102.82944469860358</v>
      </c>
      <c r="G30" s="587">
        <f t="shared" si="12"/>
        <v>105.27656347577839</v>
      </c>
      <c r="H30" s="562">
        <v>2190.87</v>
      </c>
      <c r="I30" s="565">
        <f t="shared" si="10"/>
        <v>101.45640959146436</v>
      </c>
      <c r="J30" s="566">
        <f t="shared" si="13"/>
        <v>103.51871101871102</v>
      </c>
      <c r="K30" s="11"/>
      <c r="L30" s="11"/>
      <c r="M30" s="11"/>
    </row>
    <row r="31" spans="1:13" ht="16.5" hidden="1" x14ac:dyDescent="0.25">
      <c r="A31" s="585" t="s">
        <v>11</v>
      </c>
      <c r="B31" s="580">
        <v>3757.48</v>
      </c>
      <c r="C31" s="565">
        <f t="shared" si="8"/>
        <v>104.06225767143016</v>
      </c>
      <c r="D31" s="566">
        <f t="shared" si="11"/>
        <v>109.30596524299072</v>
      </c>
      <c r="E31" s="586">
        <v>2423.02</v>
      </c>
      <c r="F31" s="565">
        <f t="shared" si="9"/>
        <v>102.66642373807777</v>
      </c>
      <c r="G31" s="587">
        <f t="shared" si="12"/>
        <v>108.08368275492906</v>
      </c>
      <c r="H31" s="562">
        <v>2204.0500000000002</v>
      </c>
      <c r="I31" s="565">
        <f t="shared" si="10"/>
        <v>100.60158749720432</v>
      </c>
      <c r="J31" s="566">
        <f t="shared" si="13"/>
        <v>104.14146664146664</v>
      </c>
      <c r="K31" s="11"/>
      <c r="L31" s="11"/>
      <c r="M31" s="11"/>
    </row>
    <row r="32" spans="1:13" ht="16.5" hidden="1" x14ac:dyDescent="0.25">
      <c r="A32" s="585" t="s">
        <v>12</v>
      </c>
      <c r="B32" s="580">
        <v>3814.09</v>
      </c>
      <c r="C32" s="565">
        <f t="shared" ref="C32:C37" si="14">B32/B31*100</f>
        <v>101.50659484548154</v>
      </c>
      <c r="D32" s="566">
        <f t="shared" si="11"/>
        <v>110.95276328114548</v>
      </c>
      <c r="E32" s="586">
        <v>2406.36</v>
      </c>
      <c r="F32" s="565">
        <f t="shared" si="9"/>
        <v>99.312428291966228</v>
      </c>
      <c r="G32" s="587">
        <f t="shared" si="12"/>
        <v>107.34052993130521</v>
      </c>
      <c r="H32" s="562">
        <v>2212.92</v>
      </c>
      <c r="I32" s="565">
        <f t="shared" ref="I32:I37" si="15">H32/H31*100</f>
        <v>100.40244096095823</v>
      </c>
      <c r="J32" s="566">
        <f t="shared" si="13"/>
        <v>104.56057456057455</v>
      </c>
      <c r="K32" s="11"/>
      <c r="L32" s="11"/>
      <c r="M32" s="11"/>
    </row>
    <row r="33" spans="1:13" ht="16.5" hidden="1" x14ac:dyDescent="0.25">
      <c r="A33" s="588" t="s">
        <v>13</v>
      </c>
      <c r="B33" s="577">
        <v>3947.2</v>
      </c>
      <c r="C33" s="570">
        <f t="shared" si="14"/>
        <v>103.48995435346306</v>
      </c>
      <c r="D33" s="572">
        <f t="shared" si="11"/>
        <v>114.82496407356338</v>
      </c>
      <c r="E33" s="589">
        <v>2406.1</v>
      </c>
      <c r="F33" s="590">
        <f t="shared" si="9"/>
        <v>99.989195299123978</v>
      </c>
      <c r="G33" s="591">
        <f t="shared" si="12"/>
        <v>107.32893210812739</v>
      </c>
      <c r="H33" s="592">
        <v>2240.4</v>
      </c>
      <c r="I33" s="570">
        <f t="shared" si="15"/>
        <v>101.2417981671276</v>
      </c>
      <c r="J33" s="572">
        <f t="shared" si="13"/>
        <v>105.85900585900585</v>
      </c>
      <c r="K33" s="11"/>
      <c r="L33" s="11"/>
      <c r="M33" s="11"/>
    </row>
    <row r="34" spans="1:13" ht="16.5" hidden="1" x14ac:dyDescent="0.25">
      <c r="A34" s="585" t="s">
        <v>14</v>
      </c>
      <c r="B34" s="580">
        <v>3926.3</v>
      </c>
      <c r="C34" s="565">
        <f t="shared" si="14"/>
        <v>99.470510741791657</v>
      </c>
      <c r="D34" s="566">
        <f t="shared" si="11"/>
        <v>114.21697822305228</v>
      </c>
      <c r="E34" s="586">
        <v>2410.9299999999998</v>
      </c>
      <c r="F34" s="593">
        <f t="shared" si="9"/>
        <v>100.20073978637629</v>
      </c>
      <c r="G34" s="587">
        <f t="shared" si="12"/>
        <v>107.54438397716119</v>
      </c>
      <c r="H34" s="562">
        <v>2270.63</v>
      </c>
      <c r="I34" s="565">
        <f t="shared" si="15"/>
        <v>101.34931262274594</v>
      </c>
      <c r="J34" s="566">
        <f t="shared" si="13"/>
        <v>107.28737478737477</v>
      </c>
      <c r="K34" s="11"/>
      <c r="L34" s="11"/>
      <c r="M34" s="11"/>
    </row>
    <row r="35" spans="1:13" ht="16.5" hidden="1" x14ac:dyDescent="0.25">
      <c r="A35" s="585" t="s">
        <v>76</v>
      </c>
      <c r="B35" s="580">
        <v>3709.52</v>
      </c>
      <c r="C35" s="565">
        <f t="shared" si="14"/>
        <v>94.478771362351324</v>
      </c>
      <c r="D35" s="566">
        <f>B35/B$28*100</f>
        <v>107.91079771234415</v>
      </c>
      <c r="E35" s="586">
        <v>2423.37</v>
      </c>
      <c r="F35" s="565">
        <f t="shared" ref="F35:F40" si="16">E35/E34*100</f>
        <v>100.51598345866533</v>
      </c>
      <c r="G35" s="587">
        <f>E35/E$28*100</f>
        <v>108.09929520920687</v>
      </c>
      <c r="H35" s="594">
        <v>2305.1999999999998</v>
      </c>
      <c r="I35" s="565">
        <f t="shared" si="15"/>
        <v>101.52248494911103</v>
      </c>
      <c r="J35" s="566">
        <f>H35/H$28*100</f>
        <v>108.92080892080891</v>
      </c>
      <c r="K35" s="11"/>
      <c r="L35" s="11"/>
      <c r="M35" s="11"/>
    </row>
    <row r="36" spans="1:13" ht="16.5" hidden="1" x14ac:dyDescent="0.25">
      <c r="A36" s="585" t="s">
        <v>83</v>
      </c>
      <c r="B36" s="580">
        <v>3718.28</v>
      </c>
      <c r="C36" s="565">
        <f t="shared" si="14"/>
        <v>100.23614915137269</v>
      </c>
      <c r="D36" s="566">
        <f>B36/B$28*100</f>
        <v>108.16562814538135</v>
      </c>
      <c r="E36" s="586">
        <v>2428.86</v>
      </c>
      <c r="F36" s="565">
        <f t="shared" si="16"/>
        <v>100.22654402753193</v>
      </c>
      <c r="G36" s="587">
        <f>E36/E$28*100</f>
        <v>108.34418770630742</v>
      </c>
      <c r="H36" s="594">
        <v>2225.67</v>
      </c>
      <c r="I36" s="565">
        <f t="shared" si="15"/>
        <v>96.549973971889642</v>
      </c>
      <c r="J36" s="566">
        <f>H36/H$28*100</f>
        <v>105.16301266301267</v>
      </c>
      <c r="K36" s="11"/>
      <c r="L36" s="11"/>
      <c r="M36" s="11"/>
    </row>
    <row r="37" spans="1:13" ht="16.5" hidden="1" x14ac:dyDescent="0.25">
      <c r="A37" s="595" t="s">
        <v>89</v>
      </c>
      <c r="B37" s="580">
        <v>3475.35</v>
      </c>
      <c r="C37" s="565">
        <f t="shared" si="14"/>
        <v>93.466602837871278</v>
      </c>
      <c r="D37" s="566">
        <f>B37/B$28*100</f>
        <v>101.09873806573229</v>
      </c>
      <c r="E37" s="586">
        <v>2313.62</v>
      </c>
      <c r="F37" s="565">
        <f t="shared" si="16"/>
        <v>95.25538730103834</v>
      </c>
      <c r="G37" s="566">
        <f>E37/E$28*100</f>
        <v>103.20367561780711</v>
      </c>
      <c r="H37" s="580">
        <v>2139.96</v>
      </c>
      <c r="I37" s="565">
        <f t="shared" si="15"/>
        <v>96.149024788041345</v>
      </c>
      <c r="J37" s="566">
        <f>H37/H$28*100</f>
        <v>101.11321111321112</v>
      </c>
      <c r="K37" s="11"/>
      <c r="L37" s="11"/>
      <c r="M37" s="11"/>
    </row>
    <row r="38" spans="1:13" ht="16.5" hidden="1" x14ac:dyDescent="0.25">
      <c r="A38" s="595" t="s">
        <v>90</v>
      </c>
      <c r="B38" s="580">
        <v>3484.3</v>
      </c>
      <c r="C38" s="565">
        <f t="shared" ref="C38:C43" si="17">B38/B37*100</f>
        <v>100.25752801876071</v>
      </c>
      <c r="D38" s="566">
        <f>B38/B$28*100</f>
        <v>101.35909564286504</v>
      </c>
      <c r="E38" s="586">
        <v>2259.6999999999998</v>
      </c>
      <c r="F38" s="565">
        <f t="shared" si="16"/>
        <v>97.669453064893972</v>
      </c>
      <c r="G38" s="566">
        <f>E38/E$28*100</f>
        <v>100.79846551877954</v>
      </c>
      <c r="H38" s="580">
        <v>2101.3000000000002</v>
      </c>
      <c r="I38" s="565">
        <f t="shared" ref="I38:I43" si="18">H38/H37*100</f>
        <v>98.193424176152831</v>
      </c>
      <c r="J38" s="566">
        <f>H38/H$28*100</f>
        <v>99.286524286524298</v>
      </c>
      <c r="K38" s="11"/>
      <c r="L38" s="11"/>
      <c r="M38" s="11"/>
    </row>
    <row r="39" spans="1:13" ht="17.25" hidden="1" thickBot="1" x14ac:dyDescent="0.3">
      <c r="A39" s="596" t="s">
        <v>94</v>
      </c>
      <c r="B39" s="597">
        <v>3509.28</v>
      </c>
      <c r="C39" s="598">
        <f t="shared" si="17"/>
        <v>100.71693022988835</v>
      </c>
      <c r="D39" s="599">
        <f>B39/B$28*100</f>
        <v>102.0857696402702</v>
      </c>
      <c r="E39" s="600">
        <v>2268.39</v>
      </c>
      <c r="F39" s="598">
        <f t="shared" si="16"/>
        <v>100.38456432269771</v>
      </c>
      <c r="G39" s="599">
        <f>E39/E$28*100</f>
        <v>101.1861004549915</v>
      </c>
      <c r="H39" s="597">
        <v>2107.6999999999998</v>
      </c>
      <c r="I39" s="598">
        <f t="shared" si="18"/>
        <v>100.30457335934895</v>
      </c>
      <c r="J39" s="599">
        <f>H39/H$28*100</f>
        <v>99.58892458892457</v>
      </c>
      <c r="K39" s="11"/>
      <c r="L39" s="11"/>
      <c r="M39" s="11"/>
    </row>
    <row r="40" spans="1:13" ht="16.5" hidden="1" x14ac:dyDescent="0.2">
      <c r="A40" s="581" t="s">
        <v>114</v>
      </c>
      <c r="B40" s="601">
        <v>3484.4</v>
      </c>
      <c r="C40" s="602">
        <f t="shared" si="17"/>
        <v>99.291022659918838</v>
      </c>
      <c r="D40" s="603">
        <f t="shared" ref="D40:D45" si="19">B40/B$40*100</f>
        <v>100</v>
      </c>
      <c r="E40" s="604">
        <v>2298.23</v>
      </c>
      <c r="F40" s="602">
        <f t="shared" si="16"/>
        <v>101.31547044379494</v>
      </c>
      <c r="G40" s="605">
        <f t="shared" ref="G40:G45" si="20">E40/E$40*100</f>
        <v>100</v>
      </c>
      <c r="H40" s="601">
        <v>2131</v>
      </c>
      <c r="I40" s="602">
        <f t="shared" si="18"/>
        <v>101.10547041799119</v>
      </c>
      <c r="J40" s="603">
        <f t="shared" ref="J40:J45" si="21">H40/H$40*100</f>
        <v>100</v>
      </c>
      <c r="K40" s="11"/>
      <c r="L40" s="11"/>
      <c r="M40" s="11"/>
    </row>
    <row r="41" spans="1:13" ht="16.5" hidden="1" x14ac:dyDescent="0.25">
      <c r="A41" s="585" t="s">
        <v>9</v>
      </c>
      <c r="B41" s="580">
        <v>3582.03</v>
      </c>
      <c r="C41" s="565">
        <f t="shared" si="17"/>
        <v>102.80191711628974</v>
      </c>
      <c r="D41" s="606">
        <f t="shared" si="19"/>
        <v>102.80191711628974</v>
      </c>
      <c r="E41" s="586">
        <v>2348.34</v>
      </c>
      <c r="F41" s="565">
        <f t="shared" ref="F41:F46" si="22">E41/E40*100</f>
        <v>102.18037359185112</v>
      </c>
      <c r="G41" s="607">
        <f t="shared" si="20"/>
        <v>102.18037359185112</v>
      </c>
      <c r="H41" s="608">
        <v>2192.7199999999998</v>
      </c>
      <c r="I41" s="565">
        <f t="shared" si="18"/>
        <v>102.89629282027218</v>
      </c>
      <c r="J41" s="606">
        <f t="shared" si="21"/>
        <v>102.89629282027218</v>
      </c>
      <c r="K41" s="11"/>
      <c r="L41" s="11"/>
      <c r="M41" s="11"/>
    </row>
    <row r="42" spans="1:13" ht="16.5" hidden="1" x14ac:dyDescent="0.25">
      <c r="A42" s="585" t="s">
        <v>10</v>
      </c>
      <c r="B42" s="580">
        <v>3667.61</v>
      </c>
      <c r="C42" s="565">
        <f t="shared" si="17"/>
        <v>102.38914805291972</v>
      </c>
      <c r="D42" s="606">
        <f t="shared" si="19"/>
        <v>105.25800711743771</v>
      </c>
      <c r="E42" s="586">
        <v>2397.3200000000002</v>
      </c>
      <c r="F42" s="565">
        <f t="shared" si="22"/>
        <v>102.08572864236014</v>
      </c>
      <c r="G42" s="607">
        <f t="shared" si="20"/>
        <v>104.31157891072695</v>
      </c>
      <c r="H42" s="608">
        <v>2239.67</v>
      </c>
      <c r="I42" s="565">
        <f t="shared" si="18"/>
        <v>102.14117625597432</v>
      </c>
      <c r="J42" s="606">
        <f t="shared" si="21"/>
        <v>105.09948381041765</v>
      </c>
      <c r="K42" s="11"/>
      <c r="L42" s="11"/>
      <c r="M42" s="11"/>
    </row>
    <row r="43" spans="1:13" ht="16.5" hidden="1" x14ac:dyDescent="0.25">
      <c r="A43" s="585" t="s">
        <v>11</v>
      </c>
      <c r="B43" s="580">
        <v>3761.96</v>
      </c>
      <c r="C43" s="565">
        <f t="shared" si="17"/>
        <v>102.57251997895087</v>
      </c>
      <c r="D43" s="606">
        <f t="shared" si="19"/>
        <v>107.96579037997932</v>
      </c>
      <c r="E43" s="586">
        <v>2457.02</v>
      </c>
      <c r="F43" s="565">
        <f t="shared" si="22"/>
        <v>102.49028081357514</v>
      </c>
      <c r="G43" s="607">
        <f t="shared" si="20"/>
        <v>106.9092301466781</v>
      </c>
      <c r="H43" s="608">
        <v>2272.67</v>
      </c>
      <c r="I43" s="565">
        <f t="shared" si="18"/>
        <v>101.47343135372621</v>
      </c>
      <c r="J43" s="606">
        <f t="shared" si="21"/>
        <v>106.64805255748475</v>
      </c>
      <c r="K43" s="11"/>
      <c r="L43" s="11"/>
      <c r="M43" s="11"/>
    </row>
    <row r="44" spans="1:13" ht="16.5" hidden="1" x14ac:dyDescent="0.25">
      <c r="A44" s="585" t="s">
        <v>12</v>
      </c>
      <c r="B44" s="580">
        <v>3809.35</v>
      </c>
      <c r="C44" s="565">
        <f t="shared" ref="C44:C49" si="23">B44/B43*100</f>
        <v>101.2597156801242</v>
      </c>
      <c r="D44" s="606">
        <f t="shared" si="19"/>
        <v>109.32585237056594</v>
      </c>
      <c r="E44" s="586">
        <v>2470.25</v>
      </c>
      <c r="F44" s="565">
        <f t="shared" si="22"/>
        <v>100.53845715541591</v>
      </c>
      <c r="G44" s="607">
        <f t="shared" si="20"/>
        <v>107.48489054620293</v>
      </c>
      <c r="H44" s="608">
        <v>2282.61</v>
      </c>
      <c r="I44" s="565">
        <f t="shared" ref="I44:I49" si="24">H44/H43*100</f>
        <v>100.43737102174974</v>
      </c>
      <c r="J44" s="606">
        <f t="shared" si="21"/>
        <v>107.11450023463162</v>
      </c>
      <c r="K44" s="11"/>
      <c r="L44" s="11"/>
      <c r="M44" s="11"/>
    </row>
    <row r="45" spans="1:13" ht="16.5" hidden="1" x14ac:dyDescent="0.2">
      <c r="A45" s="609" t="s">
        <v>13</v>
      </c>
      <c r="B45" s="608">
        <v>3854.5</v>
      </c>
      <c r="C45" s="610">
        <f t="shared" si="23"/>
        <v>101.18524157664694</v>
      </c>
      <c r="D45" s="606">
        <f t="shared" si="19"/>
        <v>110.62162782688554</v>
      </c>
      <c r="E45" s="611">
        <v>2532.1999999999998</v>
      </c>
      <c r="F45" s="610">
        <f t="shared" si="22"/>
        <v>102.50784333569476</v>
      </c>
      <c r="G45" s="607">
        <f t="shared" si="20"/>
        <v>110.18044321064471</v>
      </c>
      <c r="H45" s="608">
        <v>2316.8000000000002</v>
      </c>
      <c r="I45" s="610">
        <f t="shared" si="24"/>
        <v>101.49784676313519</v>
      </c>
      <c r="J45" s="606">
        <f t="shared" si="21"/>
        <v>108.71891130924449</v>
      </c>
      <c r="K45" s="11"/>
      <c r="L45" s="11"/>
      <c r="M45" s="11"/>
    </row>
    <row r="46" spans="1:13" ht="16.5" hidden="1" x14ac:dyDescent="0.2">
      <c r="A46" s="609" t="s">
        <v>14</v>
      </c>
      <c r="B46" s="608">
        <v>3808.84</v>
      </c>
      <c r="C46" s="610">
        <f t="shared" si="23"/>
        <v>98.815410559086786</v>
      </c>
      <c r="D46" s="606">
        <f t="shared" ref="D46:D51" si="25">B46/B$40*100</f>
        <v>109.31121570428195</v>
      </c>
      <c r="E46" s="611">
        <v>2548.98</v>
      </c>
      <c r="F46" s="610">
        <f t="shared" si="22"/>
        <v>100.66266487639209</v>
      </c>
      <c r="G46" s="607">
        <f t="shared" ref="G46:G51" si="26">E46/E$40*100</f>
        <v>110.91057030845477</v>
      </c>
      <c r="H46" s="608">
        <v>2344.36</v>
      </c>
      <c r="I46" s="610">
        <f t="shared" si="24"/>
        <v>101.18957182320443</v>
      </c>
      <c r="J46" s="606">
        <f t="shared" ref="J46:J51" si="27">H46/H$40*100</f>
        <v>110.01220084467387</v>
      </c>
      <c r="K46" s="11"/>
      <c r="L46" s="11"/>
      <c r="M46" s="11"/>
    </row>
    <row r="47" spans="1:13" ht="16.5" hidden="1" x14ac:dyDescent="0.2">
      <c r="A47" s="612" t="s">
        <v>76</v>
      </c>
      <c r="B47" s="613">
        <v>3758.33</v>
      </c>
      <c r="C47" s="614">
        <f t="shared" si="23"/>
        <v>98.673874460465655</v>
      </c>
      <c r="D47" s="615">
        <f t="shared" si="25"/>
        <v>107.86161175525197</v>
      </c>
      <c r="E47" s="616">
        <v>2617.46</v>
      </c>
      <c r="F47" s="614">
        <f>E47/E46*100</f>
        <v>102.68656482200724</v>
      </c>
      <c r="G47" s="617">
        <f t="shared" si="26"/>
        <v>113.89025467424932</v>
      </c>
      <c r="H47" s="613">
        <v>2354.6</v>
      </c>
      <c r="I47" s="614">
        <f t="shared" si="24"/>
        <v>100.4367929840127</v>
      </c>
      <c r="J47" s="615">
        <f t="shared" si="27"/>
        <v>110.49272641952135</v>
      </c>
      <c r="K47" s="11"/>
      <c r="L47" s="11"/>
      <c r="M47" s="11"/>
    </row>
    <row r="48" spans="1:13" ht="16.5" hidden="1" x14ac:dyDescent="0.2">
      <c r="A48" s="612" t="s">
        <v>83</v>
      </c>
      <c r="B48" s="613">
        <v>3877.71</v>
      </c>
      <c r="C48" s="614">
        <f t="shared" si="23"/>
        <v>103.17641079947744</v>
      </c>
      <c r="D48" s="615">
        <f t="shared" si="25"/>
        <v>111.28773963953623</v>
      </c>
      <c r="E48" s="616">
        <v>2590.12</v>
      </c>
      <c r="F48" s="614">
        <f>E48/E47*100</f>
        <v>98.955475919402772</v>
      </c>
      <c r="G48" s="617">
        <f t="shared" si="26"/>
        <v>112.70064353872327</v>
      </c>
      <c r="H48" s="613">
        <v>2371.96</v>
      </c>
      <c r="I48" s="614">
        <f t="shared" si="24"/>
        <v>100.7372802174467</v>
      </c>
      <c r="J48" s="615">
        <f t="shared" si="27"/>
        <v>111.30736743312998</v>
      </c>
      <c r="K48" s="11"/>
      <c r="L48" s="11"/>
      <c r="M48" s="11"/>
    </row>
    <row r="49" spans="1:13" ht="16.5" hidden="1" x14ac:dyDescent="0.2">
      <c r="A49" s="612" t="s">
        <v>89</v>
      </c>
      <c r="B49" s="613">
        <v>3758.21</v>
      </c>
      <c r="C49" s="614">
        <f t="shared" si="23"/>
        <v>96.918284245082802</v>
      </c>
      <c r="D49" s="615">
        <f t="shared" si="25"/>
        <v>107.85816783377338</v>
      </c>
      <c r="E49" s="616">
        <v>2496.67</v>
      </c>
      <c r="F49" s="614">
        <f>E49/E48*100</f>
        <v>96.392059055178919</v>
      </c>
      <c r="G49" s="617">
        <f t="shared" si="26"/>
        <v>108.63447087541283</v>
      </c>
      <c r="H49" s="613">
        <v>2442.54</v>
      </c>
      <c r="I49" s="614">
        <f t="shared" si="24"/>
        <v>102.97559823943068</v>
      </c>
      <c r="J49" s="615">
        <f t="shared" si="27"/>
        <v>114.61942749882684</v>
      </c>
      <c r="K49" s="11"/>
      <c r="L49" s="11"/>
      <c r="M49" s="11"/>
    </row>
    <row r="50" spans="1:13" ht="16.5" hidden="1" x14ac:dyDescent="0.2">
      <c r="A50" s="612" t="s">
        <v>90</v>
      </c>
      <c r="B50" s="613">
        <v>3894.63</v>
      </c>
      <c r="C50" s="614">
        <f>B50/B49*100</f>
        <v>103.62991956277057</v>
      </c>
      <c r="D50" s="615">
        <f t="shared" si="25"/>
        <v>111.77333256801745</v>
      </c>
      <c r="E50" s="616">
        <v>2539.16</v>
      </c>
      <c r="F50" s="614">
        <f>E50/E49*100</f>
        <v>101.70186688669307</v>
      </c>
      <c r="G50" s="617">
        <f t="shared" si="26"/>
        <v>110.48328496277568</v>
      </c>
      <c r="H50" s="613">
        <v>2464.96</v>
      </c>
      <c r="I50" s="614">
        <f>H50/H49*100</f>
        <v>100.91789694334588</v>
      </c>
      <c r="J50" s="615">
        <f t="shared" si="27"/>
        <v>115.67151572031911</v>
      </c>
      <c r="K50" s="11"/>
      <c r="L50" s="11"/>
      <c r="M50" s="11"/>
    </row>
    <row r="51" spans="1:13" ht="16.5" hidden="1" x14ac:dyDescent="0.2">
      <c r="A51" s="612" t="s">
        <v>94</v>
      </c>
      <c r="B51" s="613">
        <v>3912.55</v>
      </c>
      <c r="C51" s="614">
        <f>B51/B50*100</f>
        <v>100.46012073033896</v>
      </c>
      <c r="D51" s="615">
        <f t="shared" si="25"/>
        <v>112.2876248421536</v>
      </c>
      <c r="E51" s="616">
        <v>2618.0300000000002</v>
      </c>
      <c r="F51" s="614">
        <f>E51/E50*100</f>
        <v>103.10614533940358</v>
      </c>
      <c r="G51" s="617">
        <f t="shared" si="26"/>
        <v>113.91505636946695</v>
      </c>
      <c r="H51" s="613">
        <v>2519.35</v>
      </c>
      <c r="I51" s="614">
        <f>H51/H50*100</f>
        <v>102.20652667791769</v>
      </c>
      <c r="J51" s="615">
        <f t="shared" si="27"/>
        <v>118.22383857343969</v>
      </c>
      <c r="K51" s="11"/>
      <c r="L51" s="11"/>
      <c r="M51" s="11"/>
    </row>
    <row r="52" spans="1:13" ht="17.25" hidden="1" thickBot="1" x14ac:dyDescent="0.25">
      <c r="A52" s="618" t="s">
        <v>199</v>
      </c>
      <c r="B52" s="619">
        <v>4663.51</v>
      </c>
      <c r="C52" s="620">
        <v>98.945726894678785</v>
      </c>
      <c r="D52" s="621">
        <v>104.97088462568681</v>
      </c>
      <c r="E52" s="619">
        <v>3171.84</v>
      </c>
      <c r="F52" s="620">
        <v>101.01755157027794</v>
      </c>
      <c r="G52" s="621">
        <v>104.26755905615349</v>
      </c>
      <c r="H52" s="619">
        <v>2871.48</v>
      </c>
      <c r="I52" s="620">
        <v>101.24213309828119</v>
      </c>
      <c r="J52" s="621">
        <v>110.06309075716574</v>
      </c>
      <c r="K52" s="11"/>
      <c r="L52" s="11"/>
      <c r="M52" s="11"/>
    </row>
    <row r="53" spans="1:13" ht="17.25" hidden="1" thickBot="1" x14ac:dyDescent="0.25">
      <c r="A53" s="944" t="s">
        <v>202</v>
      </c>
      <c r="B53" s="945"/>
      <c r="C53" s="945"/>
      <c r="D53" s="945"/>
      <c r="E53" s="945"/>
      <c r="F53" s="945"/>
      <c r="G53" s="945"/>
      <c r="H53" s="945"/>
      <c r="I53" s="945"/>
      <c r="J53" s="946"/>
      <c r="K53" s="11"/>
      <c r="L53" s="11"/>
      <c r="M53" s="11"/>
    </row>
    <row r="54" spans="1:13" ht="16.5" hidden="1" x14ac:dyDescent="0.2">
      <c r="A54" s="622" t="s">
        <v>9</v>
      </c>
      <c r="B54" s="623">
        <v>4636.76</v>
      </c>
      <c r="C54" s="602">
        <f>B54/B52*100</f>
        <v>99.426397713310365</v>
      </c>
      <c r="D54" s="603">
        <f>B54/B$52*100</f>
        <v>99.426397713310365</v>
      </c>
      <c r="E54" s="623">
        <v>3230.64</v>
      </c>
      <c r="F54" s="602">
        <f>E54/E52*100</f>
        <v>101.85381355932202</v>
      </c>
      <c r="G54" s="603">
        <f t="shared" ref="G54:G61" si="28">E54/E$52*100</f>
        <v>101.85381355932202</v>
      </c>
      <c r="H54" s="623">
        <v>2922.88</v>
      </c>
      <c r="I54" s="602">
        <f>H54/H52*100</f>
        <v>101.79001769122544</v>
      </c>
      <c r="J54" s="603">
        <f t="shared" ref="J54:J61" si="29">H54/H$52*100</f>
        <v>101.79001769122544</v>
      </c>
      <c r="K54" s="11"/>
      <c r="L54" s="11"/>
      <c r="M54" s="11"/>
    </row>
    <row r="55" spans="1:13" ht="16.5" hidden="1" x14ac:dyDescent="0.2">
      <c r="A55" s="624" t="s">
        <v>10</v>
      </c>
      <c r="B55" s="625">
        <v>4730.58</v>
      </c>
      <c r="C55" s="610">
        <f>B55/B54*100</f>
        <v>102.02339564696037</v>
      </c>
      <c r="D55" s="606">
        <f t="shared" ref="D55:D61" si="30">B55/B$52*100</f>
        <v>101.438187116571</v>
      </c>
      <c r="E55" s="625">
        <v>3288.8</v>
      </c>
      <c r="F55" s="610">
        <f t="shared" ref="F55:F62" si="31">E55/E54*100</f>
        <v>101.80026248668996</v>
      </c>
      <c r="G55" s="606">
        <f t="shared" si="28"/>
        <v>103.68744955609361</v>
      </c>
      <c r="H55" s="625">
        <v>2998.3</v>
      </c>
      <c r="I55" s="610">
        <f t="shared" ref="I55:I62" si="32">H55/H54*100</f>
        <v>102.58033172761112</v>
      </c>
      <c r="J55" s="606">
        <f t="shared" si="29"/>
        <v>104.41653781325311</v>
      </c>
      <c r="K55" s="11"/>
      <c r="L55" s="11"/>
      <c r="M55" s="11"/>
    </row>
    <row r="56" spans="1:13" ht="16.5" hidden="1" x14ac:dyDescent="0.2">
      <c r="A56" s="626" t="s">
        <v>11</v>
      </c>
      <c r="B56" s="627">
        <v>4763.34</v>
      </c>
      <c r="C56" s="614">
        <f t="shared" ref="C56:C62" si="33">B56/B55*100</f>
        <v>100.69251550549826</v>
      </c>
      <c r="D56" s="615">
        <f t="shared" si="30"/>
        <v>102.14066229084959</v>
      </c>
      <c r="E56" s="627">
        <v>3388</v>
      </c>
      <c r="F56" s="614">
        <f t="shared" si="31"/>
        <v>103.0162977377767</v>
      </c>
      <c r="G56" s="615">
        <f t="shared" si="28"/>
        <v>106.81497175141243</v>
      </c>
      <c r="H56" s="627">
        <v>3080.4</v>
      </c>
      <c r="I56" s="614">
        <f t="shared" si="32"/>
        <v>102.73821832371677</v>
      </c>
      <c r="J56" s="615">
        <f t="shared" si="29"/>
        <v>107.27569058464626</v>
      </c>
      <c r="K56" s="11"/>
      <c r="L56" s="11"/>
      <c r="M56" s="11"/>
    </row>
    <row r="57" spans="1:13" ht="16.5" hidden="1" x14ac:dyDescent="0.2">
      <c r="A57" s="626" t="s">
        <v>12</v>
      </c>
      <c r="B57" s="627">
        <v>4923.8</v>
      </c>
      <c r="C57" s="614">
        <f t="shared" si="33"/>
        <v>103.3686446904903</v>
      </c>
      <c r="D57" s="615">
        <f t="shared" si="30"/>
        <v>105.58141828794191</v>
      </c>
      <c r="E57" s="627">
        <v>3444.6</v>
      </c>
      <c r="F57" s="614">
        <f t="shared" si="31"/>
        <v>101.67060212514758</v>
      </c>
      <c r="G57" s="615">
        <f t="shared" si="28"/>
        <v>108.5994249394673</v>
      </c>
      <c r="H57" s="627">
        <v>3137.5</v>
      </c>
      <c r="I57" s="614">
        <f t="shared" si="32"/>
        <v>101.85365536943254</v>
      </c>
      <c r="J57" s="615">
        <f t="shared" si="29"/>
        <v>109.26421218326439</v>
      </c>
      <c r="K57" s="11"/>
      <c r="L57" s="11"/>
      <c r="M57" s="11"/>
    </row>
    <row r="58" spans="1:13" ht="16.5" hidden="1" x14ac:dyDescent="0.2">
      <c r="A58" s="626" t="s">
        <v>13</v>
      </c>
      <c r="B58" s="627">
        <v>5473.72</v>
      </c>
      <c r="C58" s="614">
        <f t="shared" si="33"/>
        <v>111.16860961046346</v>
      </c>
      <c r="D58" s="615">
        <f t="shared" si="30"/>
        <v>117.37339471771261</v>
      </c>
      <c r="E58" s="627">
        <v>3637</v>
      </c>
      <c r="F58" s="614">
        <f t="shared" si="31"/>
        <v>105.58555420077805</v>
      </c>
      <c r="G58" s="615">
        <f t="shared" si="28"/>
        <v>114.66530468119451</v>
      </c>
      <c r="H58" s="627">
        <v>3235.71</v>
      </c>
      <c r="I58" s="614">
        <f t="shared" si="32"/>
        <v>103.13019920318725</v>
      </c>
      <c r="J58" s="615">
        <f t="shared" si="29"/>
        <v>112.68439968239375</v>
      </c>
      <c r="K58" s="11"/>
      <c r="L58" s="11"/>
      <c r="M58" s="11"/>
    </row>
    <row r="59" spans="1:13" ht="16.5" hidden="1" x14ac:dyDescent="0.2">
      <c r="A59" s="626" t="s">
        <v>14</v>
      </c>
      <c r="B59" s="627">
        <v>4886.84</v>
      </c>
      <c r="C59" s="614">
        <f t="shared" si="33"/>
        <v>89.278223950074178</v>
      </c>
      <c r="D59" s="615">
        <f t="shared" si="30"/>
        <v>104.78888219388401</v>
      </c>
      <c r="E59" s="627">
        <v>3571.24</v>
      </c>
      <c r="F59" s="614">
        <f t="shared" si="31"/>
        <v>98.191916414627428</v>
      </c>
      <c r="G59" s="615">
        <f t="shared" si="28"/>
        <v>112.59206012913639</v>
      </c>
      <c r="H59" s="627">
        <v>3281.88</v>
      </c>
      <c r="I59" s="614">
        <f t="shared" si="32"/>
        <v>101.42688930713817</v>
      </c>
      <c r="J59" s="615">
        <f t="shared" si="29"/>
        <v>114.29228133227465</v>
      </c>
      <c r="K59" s="11"/>
      <c r="L59" s="11"/>
      <c r="M59" s="11"/>
    </row>
    <row r="60" spans="1:13" ht="16.5" hidden="1" x14ac:dyDescent="0.2">
      <c r="A60" s="626" t="s">
        <v>76</v>
      </c>
      <c r="B60" s="627">
        <v>4926.45</v>
      </c>
      <c r="C60" s="614">
        <f t="shared" si="33"/>
        <v>100.81054423717575</v>
      </c>
      <c r="D60" s="615">
        <f t="shared" si="30"/>
        <v>105.63824243970743</v>
      </c>
      <c r="E60" s="627">
        <v>3592.64</v>
      </c>
      <c r="F60" s="614">
        <f t="shared" si="31"/>
        <v>100.59923163943057</v>
      </c>
      <c r="G60" s="615">
        <f t="shared" si="28"/>
        <v>113.26674737691687</v>
      </c>
      <c r="H60" s="627">
        <v>3180.11</v>
      </c>
      <c r="I60" s="614">
        <f t="shared" si="32"/>
        <v>96.899033480809777</v>
      </c>
      <c r="J60" s="615">
        <f t="shared" si="29"/>
        <v>110.74811595414211</v>
      </c>
      <c r="K60" s="11"/>
      <c r="L60" s="11"/>
      <c r="M60" s="11"/>
    </row>
    <row r="61" spans="1:13" ht="16.5" hidden="1" x14ac:dyDescent="0.2">
      <c r="A61" s="624" t="s">
        <v>83</v>
      </c>
      <c r="B61" s="625">
        <v>4913.3500000000004</v>
      </c>
      <c r="C61" s="610">
        <f>B61/B60*100</f>
        <v>99.73408844096663</v>
      </c>
      <c r="D61" s="606">
        <f t="shared" si="30"/>
        <v>105.35733814230055</v>
      </c>
      <c r="E61" s="625">
        <v>3552.92</v>
      </c>
      <c r="F61" s="610">
        <f>E61/E60*100</f>
        <v>98.894406341854463</v>
      </c>
      <c r="G61" s="606">
        <f t="shared" si="28"/>
        <v>112.01447740112994</v>
      </c>
      <c r="H61" s="625">
        <v>3017.5</v>
      </c>
      <c r="I61" s="610">
        <f>H61/H60*100</f>
        <v>94.886654864139913</v>
      </c>
      <c r="J61" s="606">
        <f t="shared" si="29"/>
        <v>105.08518255394431</v>
      </c>
      <c r="K61" s="11"/>
      <c r="L61" s="11"/>
      <c r="M61" s="11"/>
    </row>
    <row r="62" spans="1:13" ht="16.5" hidden="1" x14ac:dyDescent="0.2">
      <c r="A62" s="624" t="s">
        <v>89</v>
      </c>
      <c r="B62" s="625">
        <v>4746.9399999999996</v>
      </c>
      <c r="C62" s="610">
        <f t="shared" si="33"/>
        <v>96.613105111583735</v>
      </c>
      <c r="D62" s="606">
        <f>B62/B$52*100</f>
        <v>101.78899584218752</v>
      </c>
      <c r="E62" s="625">
        <v>3429.76</v>
      </c>
      <c r="F62" s="610">
        <f t="shared" si="31"/>
        <v>96.533555498012902</v>
      </c>
      <c r="G62" s="606">
        <f>E62/E$52*100</f>
        <v>108.13155770782889</v>
      </c>
      <c r="H62" s="625">
        <v>2996.05</v>
      </c>
      <c r="I62" s="610">
        <f t="shared" si="32"/>
        <v>99.289146644573322</v>
      </c>
      <c r="J62" s="606">
        <f>H62/H$52*100</f>
        <v>104.33818100770335</v>
      </c>
      <c r="K62" s="11"/>
      <c r="L62" s="11"/>
      <c r="M62" s="11"/>
    </row>
    <row r="63" spans="1:13" ht="16.5" hidden="1" x14ac:dyDescent="0.2">
      <c r="A63" s="628" t="s">
        <v>90</v>
      </c>
      <c r="B63" s="629">
        <v>4675.8999999999996</v>
      </c>
      <c r="C63" s="630">
        <f>B63/B62*100</f>
        <v>98.503456963854603</v>
      </c>
      <c r="D63" s="631">
        <f>B63/B$52*100</f>
        <v>100.26567971334894</v>
      </c>
      <c r="E63" s="629">
        <v>3401.8</v>
      </c>
      <c r="F63" s="630">
        <f>E63/E62*100</f>
        <v>99.184782608695656</v>
      </c>
      <c r="G63" s="631">
        <f>E63/E$52*100</f>
        <v>107.25005044390639</v>
      </c>
      <c r="H63" s="629">
        <v>3043.7</v>
      </c>
      <c r="I63" s="630">
        <f>H63/H62*100</f>
        <v>101.59042739607149</v>
      </c>
      <c r="J63" s="631">
        <f>H63/H$52*100</f>
        <v>105.99760402301253</v>
      </c>
      <c r="K63" s="11"/>
      <c r="L63" s="11"/>
      <c r="M63" s="11"/>
    </row>
    <row r="64" spans="1:13" ht="16.5" hidden="1" x14ac:dyDescent="0.2">
      <c r="A64" s="626" t="s">
        <v>94</v>
      </c>
      <c r="B64" s="627">
        <v>4645.1000000000004</v>
      </c>
      <c r="C64" s="614">
        <f>B64/B63*100</f>
        <v>99.341303278513237</v>
      </c>
      <c r="D64" s="615">
        <f>B64/B$52*100</f>
        <v>99.605232968300712</v>
      </c>
      <c r="E64" s="627">
        <v>3472.7</v>
      </c>
      <c r="F64" s="614">
        <f>E64/E63*100</f>
        <v>102.08419072255863</v>
      </c>
      <c r="G64" s="615">
        <f>E64/E$52*100</f>
        <v>109.48534604519773</v>
      </c>
      <c r="H64" s="627">
        <v>3139.4</v>
      </c>
      <c r="I64" s="614">
        <f>H64/H63*100</f>
        <v>103.14419949403688</v>
      </c>
      <c r="J64" s="615">
        <f>H64/H$52*100</f>
        <v>109.33038015239529</v>
      </c>
      <c r="K64" s="11"/>
      <c r="L64" s="11"/>
      <c r="M64" s="11"/>
    </row>
    <row r="65" spans="1:13" ht="17.25" hidden="1" thickBot="1" x14ac:dyDescent="0.25">
      <c r="A65" s="618" t="s">
        <v>223</v>
      </c>
      <c r="B65" s="619">
        <v>4758.3999999999996</v>
      </c>
      <c r="C65" s="620">
        <f>B65/B64*100</f>
        <v>102.43912940517963</v>
      </c>
      <c r="D65" s="621">
        <f>B65/B$52*100</f>
        <v>102.0347334947282</v>
      </c>
      <c r="E65" s="619">
        <v>3603.54</v>
      </c>
      <c r="F65" s="620">
        <f>E65/E64*100</f>
        <v>103.76767356811702</v>
      </c>
      <c r="G65" s="621">
        <f>E65/E$52*100</f>
        <v>113.61039648910412</v>
      </c>
      <c r="H65" s="619">
        <v>3297.89</v>
      </c>
      <c r="I65" s="620">
        <f>H65/H64*100</f>
        <v>105.04841689494808</v>
      </c>
      <c r="J65" s="621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944" t="s">
        <v>225</v>
      </c>
      <c r="B66" s="945"/>
      <c r="C66" s="945"/>
      <c r="D66" s="945"/>
      <c r="E66" s="945"/>
      <c r="F66" s="945"/>
      <c r="G66" s="945"/>
      <c r="H66" s="945"/>
      <c r="I66" s="945"/>
      <c r="J66" s="946"/>
      <c r="K66" s="11"/>
      <c r="L66" s="11"/>
      <c r="M66" s="11"/>
    </row>
    <row r="67" spans="1:13" ht="16.5" hidden="1" customHeight="1" x14ac:dyDescent="0.2">
      <c r="A67" s="632" t="s">
        <v>9</v>
      </c>
      <c r="B67" s="633">
        <v>5223.7700000000004</v>
      </c>
      <c r="C67" s="634">
        <f>B67/B65*100</f>
        <v>109.77996805648959</v>
      </c>
      <c r="D67" s="635">
        <f t="shared" ref="D67:D78" si="34">B67/B$65*100</f>
        <v>109.77996805648959</v>
      </c>
      <c r="E67" s="633">
        <v>3900.95</v>
      </c>
      <c r="F67" s="634">
        <f>E67/E65*100</f>
        <v>108.25327317027144</v>
      </c>
      <c r="G67" s="635">
        <f t="shared" ref="G67:G78" si="35">E67/E$65*100</f>
        <v>108.25327317027144</v>
      </c>
      <c r="H67" s="633">
        <v>3592.51</v>
      </c>
      <c r="I67" s="634">
        <f>H67/H65*100</f>
        <v>108.93359087173921</v>
      </c>
      <c r="J67" s="635">
        <f t="shared" ref="J67:J78" si="36">H67/H$65*100</f>
        <v>108.93359087173921</v>
      </c>
      <c r="K67" s="11"/>
      <c r="L67" s="11"/>
      <c r="M67" s="11"/>
    </row>
    <row r="68" spans="1:13" ht="16.5" hidden="1" customHeight="1" x14ac:dyDescent="0.2">
      <c r="A68" s="626" t="s">
        <v>10</v>
      </c>
      <c r="B68" s="627">
        <v>5449.3</v>
      </c>
      <c r="C68" s="614">
        <f t="shared" ref="C68:C78" si="37">B68/B67*100</f>
        <v>104.31737997653035</v>
      </c>
      <c r="D68" s="615">
        <f t="shared" si="34"/>
        <v>114.51958641560189</v>
      </c>
      <c r="E68" s="627">
        <v>4060.44</v>
      </c>
      <c r="F68" s="614">
        <f t="shared" ref="F68:F78" si="38">E68/E67*100</f>
        <v>104.08849126494827</v>
      </c>
      <c r="G68" s="615">
        <f t="shared" si="35"/>
        <v>112.67919878785861</v>
      </c>
      <c r="H68" s="627">
        <v>3730.03</v>
      </c>
      <c r="I68" s="614">
        <f t="shared" ref="I68:I78" si="39">H68/H67*100</f>
        <v>103.82796429237497</v>
      </c>
      <c r="J68" s="615">
        <f t="shared" si="36"/>
        <v>113.10352983271123</v>
      </c>
      <c r="K68" s="11"/>
      <c r="L68" s="11"/>
      <c r="M68" s="11"/>
    </row>
    <row r="69" spans="1:13" ht="16.5" hidden="1" customHeight="1" x14ac:dyDescent="0.2">
      <c r="A69" s="626" t="s">
        <v>11</v>
      </c>
      <c r="B69" s="627">
        <v>5698.93</v>
      </c>
      <c r="C69" s="614">
        <f t="shared" si="37"/>
        <v>104.58095535206357</v>
      </c>
      <c r="D69" s="615">
        <f t="shared" si="34"/>
        <v>119.76567753866847</v>
      </c>
      <c r="E69" s="627">
        <v>4141.03</v>
      </c>
      <c r="F69" s="614">
        <f t="shared" si="38"/>
        <v>101.98476027228575</v>
      </c>
      <c r="G69" s="615">
        <f t="shared" si="35"/>
        <v>114.91561076052992</v>
      </c>
      <c r="H69" s="627">
        <v>3774.34</v>
      </c>
      <c r="I69" s="614">
        <f t="shared" si="39"/>
        <v>101.18792610247102</v>
      </c>
      <c r="J69" s="615">
        <f t="shared" si="36"/>
        <v>114.4471161864101</v>
      </c>
      <c r="K69" s="11"/>
      <c r="L69" s="11"/>
      <c r="M69" s="11"/>
    </row>
    <row r="70" spans="1:13" ht="16.5" hidden="1" customHeight="1" x14ac:dyDescent="0.2">
      <c r="A70" s="624" t="s">
        <v>12</v>
      </c>
      <c r="B70" s="625">
        <v>5747.51</v>
      </c>
      <c r="C70" s="614">
        <f t="shared" si="37"/>
        <v>100.85244072132839</v>
      </c>
      <c r="D70" s="615">
        <f t="shared" si="34"/>
        <v>120.78660894418294</v>
      </c>
      <c r="E70" s="627">
        <v>4174.51</v>
      </c>
      <c r="F70" s="614">
        <f t="shared" si="38"/>
        <v>100.80849450499032</v>
      </c>
      <c r="G70" s="615">
        <f t="shared" si="35"/>
        <v>115.84469715890486</v>
      </c>
      <c r="H70" s="627">
        <v>3785.74</v>
      </c>
      <c r="I70" s="614">
        <f t="shared" si="39"/>
        <v>100.30203956188366</v>
      </c>
      <c r="J70" s="615">
        <f t="shared" si="36"/>
        <v>114.79279175472803</v>
      </c>
      <c r="K70" s="11"/>
      <c r="L70" s="11"/>
      <c r="M70" s="11"/>
    </row>
    <row r="71" spans="1:13" ht="16.5" hidden="1" customHeight="1" x14ac:dyDescent="0.2">
      <c r="A71" s="626" t="s">
        <v>13</v>
      </c>
      <c r="B71" s="627">
        <v>5664.71</v>
      </c>
      <c r="C71" s="614">
        <f t="shared" si="37"/>
        <v>98.559376147235938</v>
      </c>
      <c r="D71" s="615">
        <f t="shared" si="34"/>
        <v>119.04652824478816</v>
      </c>
      <c r="E71" s="627">
        <v>4204.16</v>
      </c>
      <c r="F71" s="614">
        <f t="shared" si="38"/>
        <v>100.71026300092704</v>
      </c>
      <c r="G71" s="615">
        <f t="shared" si="35"/>
        <v>116.66749918136054</v>
      </c>
      <c r="H71" s="627">
        <v>3824.29</v>
      </c>
      <c r="I71" s="614">
        <f t="shared" si="39"/>
        <v>101.01829497007191</v>
      </c>
      <c r="J71" s="615">
        <f t="shared" si="36"/>
        <v>115.96172097917155</v>
      </c>
      <c r="K71" s="11"/>
      <c r="L71" s="11"/>
      <c r="M71" s="11"/>
    </row>
    <row r="72" spans="1:13" ht="16.5" hidden="1" customHeight="1" x14ac:dyDescent="0.2">
      <c r="A72" s="626" t="s">
        <v>14</v>
      </c>
      <c r="B72" s="627">
        <v>5577.76</v>
      </c>
      <c r="C72" s="614">
        <f t="shared" si="37"/>
        <v>98.465058228929635</v>
      </c>
      <c r="D72" s="615">
        <f t="shared" si="34"/>
        <v>117.21923335574984</v>
      </c>
      <c r="E72" s="627">
        <v>4148.72</v>
      </c>
      <c r="F72" s="614">
        <f t="shared" si="38"/>
        <v>98.681306134875939</v>
      </c>
      <c r="G72" s="615">
        <f t="shared" si="35"/>
        <v>115.12901202706229</v>
      </c>
      <c r="H72" s="627">
        <v>3792.68</v>
      </c>
      <c r="I72" s="614">
        <f t="shared" si="39"/>
        <v>99.173441344667907</v>
      </c>
      <c r="J72" s="615">
        <f t="shared" si="36"/>
        <v>115.00322933754612</v>
      </c>
      <c r="K72" s="11"/>
      <c r="L72" s="11"/>
      <c r="M72" s="11"/>
    </row>
    <row r="73" spans="1:13" ht="16.5" hidden="1" customHeight="1" x14ac:dyDescent="0.2">
      <c r="A73" s="624" t="s">
        <v>76</v>
      </c>
      <c r="B73" s="625">
        <v>5623.5</v>
      </c>
      <c r="C73" s="610">
        <f t="shared" si="37"/>
        <v>100.82004245431857</v>
      </c>
      <c r="D73" s="606">
        <f t="shared" si="34"/>
        <v>118.18048083389377</v>
      </c>
      <c r="E73" s="625">
        <v>4224.0200000000004</v>
      </c>
      <c r="F73" s="610">
        <f t="shared" si="38"/>
        <v>101.81501764399623</v>
      </c>
      <c r="G73" s="606">
        <f t="shared" si="35"/>
        <v>117.218623908712</v>
      </c>
      <c r="H73" s="625">
        <v>3765.76</v>
      </c>
      <c r="I73" s="610">
        <f t="shared" si="39"/>
        <v>99.290211670902906</v>
      </c>
      <c r="J73" s="606">
        <f t="shared" si="36"/>
        <v>114.18694983762346</v>
      </c>
      <c r="K73" s="11"/>
      <c r="L73" s="11"/>
      <c r="M73" s="11"/>
    </row>
    <row r="74" spans="1:13" ht="16.5" hidden="1" customHeight="1" x14ac:dyDescent="0.2">
      <c r="A74" s="624" t="s">
        <v>83</v>
      </c>
      <c r="B74" s="625">
        <v>5652.44</v>
      </c>
      <c r="C74" s="610">
        <f t="shared" si="37"/>
        <v>100.51462612252155</v>
      </c>
      <c r="D74" s="606">
        <f t="shared" si="34"/>
        <v>118.78866845998655</v>
      </c>
      <c r="E74" s="625">
        <v>4125.17</v>
      </c>
      <c r="F74" s="610">
        <f t="shared" si="38"/>
        <v>97.659812216798201</v>
      </c>
      <c r="G74" s="606">
        <f t="shared" si="35"/>
        <v>114.47548799236307</v>
      </c>
      <c r="H74" s="625">
        <v>3583.85</v>
      </c>
      <c r="I74" s="610">
        <f t="shared" si="39"/>
        <v>95.169368201903453</v>
      </c>
      <c r="J74" s="606">
        <f t="shared" si="36"/>
        <v>108.67099872949069</v>
      </c>
      <c r="K74" s="11"/>
      <c r="L74" s="11"/>
      <c r="M74" s="11"/>
    </row>
    <row r="75" spans="1:13" ht="16.5" hidden="1" customHeight="1" x14ac:dyDescent="0.2">
      <c r="A75" s="636" t="s">
        <v>89</v>
      </c>
      <c r="B75" s="637">
        <v>5500.74</v>
      </c>
      <c r="C75" s="638">
        <f t="shared" si="37"/>
        <v>97.316203267969243</v>
      </c>
      <c r="D75" s="639">
        <f t="shared" si="34"/>
        <v>115.60062205783457</v>
      </c>
      <c r="E75" s="637">
        <v>3994.18</v>
      </c>
      <c r="F75" s="638">
        <f t="shared" si="38"/>
        <v>96.824615712806988</v>
      </c>
      <c r="G75" s="639">
        <f t="shared" si="35"/>
        <v>110.84045133396604</v>
      </c>
      <c r="H75" s="637">
        <v>3516.69</v>
      </c>
      <c r="I75" s="638">
        <f t="shared" si="39"/>
        <v>98.126037641084324</v>
      </c>
      <c r="J75" s="639">
        <f t="shared" si="36"/>
        <v>106.63454511824229</v>
      </c>
      <c r="K75" s="11"/>
      <c r="L75" s="11"/>
      <c r="M75" s="11"/>
    </row>
    <row r="76" spans="1:13" ht="96.75" hidden="1" customHeight="1" x14ac:dyDescent="0.2">
      <c r="A76" s="640" t="s">
        <v>90</v>
      </c>
      <c r="B76" s="641">
        <v>5362.02</v>
      </c>
      <c r="C76" s="642">
        <f t="shared" si="37"/>
        <v>97.478157484265765</v>
      </c>
      <c r="D76" s="643">
        <f t="shared" si="34"/>
        <v>112.68535642232685</v>
      </c>
      <c r="E76" s="641">
        <v>3943.1</v>
      </c>
      <c r="F76" s="642">
        <f t="shared" si="38"/>
        <v>98.721139257619839</v>
      </c>
      <c r="G76" s="643">
        <f t="shared" si="35"/>
        <v>109.42295631517895</v>
      </c>
      <c r="H76" s="641">
        <v>3516.52</v>
      </c>
      <c r="I76" s="642">
        <f t="shared" si="39"/>
        <v>99.995165908851789</v>
      </c>
      <c r="J76" s="643">
        <f t="shared" si="36"/>
        <v>106.62939030713578</v>
      </c>
      <c r="K76" s="11"/>
      <c r="L76" s="11"/>
      <c r="M76" s="11"/>
    </row>
    <row r="77" spans="1:13" ht="10.5" hidden="1" customHeight="1" thickBot="1" x14ac:dyDescent="0.25">
      <c r="A77" s="640" t="s">
        <v>94</v>
      </c>
      <c r="B77" s="641">
        <v>5338.1</v>
      </c>
      <c r="C77" s="642">
        <f t="shared" si="37"/>
        <v>99.55389946326197</v>
      </c>
      <c r="D77" s="643">
        <f t="shared" si="34"/>
        <v>112.1826664425017</v>
      </c>
      <c r="E77" s="641">
        <v>4023.2</v>
      </c>
      <c r="F77" s="642">
        <f t="shared" si="38"/>
        <v>102.03139661687504</v>
      </c>
      <c r="G77" s="643">
        <f t="shared" si="35"/>
        <v>111.64577054785016</v>
      </c>
      <c r="H77" s="641">
        <v>3547.2</v>
      </c>
      <c r="I77" s="642">
        <f t="shared" si="39"/>
        <v>100.87245344829547</v>
      </c>
      <c r="J77" s="643">
        <f t="shared" si="36"/>
        <v>107.55968209976683</v>
      </c>
      <c r="K77" s="11"/>
      <c r="L77" s="11"/>
      <c r="M77" s="11"/>
    </row>
    <row r="78" spans="1:13" ht="16.5" hidden="1" customHeight="1" thickBot="1" x14ac:dyDescent="0.25">
      <c r="A78" s="644" t="s">
        <v>328</v>
      </c>
      <c r="B78" s="645">
        <v>5620.83</v>
      </c>
      <c r="C78" s="646">
        <f t="shared" si="37"/>
        <v>105.29645379442123</v>
      </c>
      <c r="D78" s="647">
        <f t="shared" si="34"/>
        <v>118.12436953597849</v>
      </c>
      <c r="E78" s="645">
        <v>4152.71</v>
      </c>
      <c r="F78" s="646">
        <f t="shared" si="38"/>
        <v>103.21907933982899</v>
      </c>
      <c r="G78" s="647">
        <f t="shared" si="35"/>
        <v>115.23973648134891</v>
      </c>
      <c r="H78" s="645">
        <v>3701.89</v>
      </c>
      <c r="I78" s="646">
        <f t="shared" si="39"/>
        <v>104.36090437528192</v>
      </c>
      <c r="J78" s="647">
        <f t="shared" si="36"/>
        <v>112.25025698249486</v>
      </c>
      <c r="K78" s="11"/>
      <c r="L78" s="11"/>
      <c r="M78" s="11"/>
    </row>
    <row r="79" spans="1:13" ht="16.5" hidden="1" customHeight="1" thickBot="1" x14ac:dyDescent="0.25">
      <c r="A79" s="944" t="s">
        <v>329</v>
      </c>
      <c r="B79" s="945"/>
      <c r="C79" s="945"/>
      <c r="D79" s="945"/>
      <c r="E79" s="945"/>
      <c r="F79" s="945"/>
      <c r="G79" s="945"/>
      <c r="H79" s="945"/>
      <c r="I79" s="945"/>
      <c r="J79" s="946"/>
      <c r="K79" s="11"/>
      <c r="L79" s="11"/>
      <c r="M79" s="11"/>
    </row>
    <row r="80" spans="1:13" ht="16.5" hidden="1" customHeight="1" thickBot="1" x14ac:dyDescent="0.25">
      <c r="A80" s="400" t="s">
        <v>9</v>
      </c>
      <c r="B80" s="401">
        <v>5706.68</v>
      </c>
      <c r="C80" s="402">
        <f>B80/B78*100</f>
        <v>101.52735450102566</v>
      </c>
      <c r="D80" s="403">
        <f t="shared" ref="D80:D85" si="40">B80/B$78*100</f>
        <v>101.52735450102566</v>
      </c>
      <c r="E80" s="401">
        <v>4186.66</v>
      </c>
      <c r="F80" s="402">
        <f>E80/E78*100</f>
        <v>100.81753842671412</v>
      </c>
      <c r="G80" s="403">
        <f>E80/E$78*100</f>
        <v>100.81753842671412</v>
      </c>
      <c r="H80" s="401">
        <v>3726.36</v>
      </c>
      <c r="I80" s="402">
        <f>H80/H78*100</f>
        <v>100.66101369840811</v>
      </c>
      <c r="J80" s="403">
        <f>H80/H$78*100</f>
        <v>100.66101369840811</v>
      </c>
      <c r="K80" s="11"/>
      <c r="L80" s="11"/>
      <c r="M80" s="11"/>
    </row>
    <row r="81" spans="1:13" ht="16.5" hidden="1" customHeight="1" thickBot="1" x14ac:dyDescent="0.25">
      <c r="A81" s="400" t="s">
        <v>10</v>
      </c>
      <c r="B81" s="401">
        <v>5725.77</v>
      </c>
      <c r="C81" s="402">
        <f t="shared" ref="C81:C89" si="41">B81/B80*100</f>
        <v>100.33452024644802</v>
      </c>
      <c r="D81" s="403">
        <f t="shared" si="40"/>
        <v>101.86698405751464</v>
      </c>
      <c r="E81" s="401">
        <v>4200.1400000000003</v>
      </c>
      <c r="F81" s="402">
        <f t="shared" ref="F81:F89" si="42">E81/E80*100</f>
        <v>100.32197503499209</v>
      </c>
      <c r="G81" s="403">
        <f>E81/E$78*100</f>
        <v>101.1421457313417</v>
      </c>
      <c r="H81" s="401">
        <v>3745.11</v>
      </c>
      <c r="I81" s="402">
        <f t="shared" ref="I81:I89" si="43">H81/H80*100</f>
        <v>100.50317199626446</v>
      </c>
      <c r="J81" s="403">
        <f>H81/H$78*100</f>
        <v>101.16751173049443</v>
      </c>
      <c r="K81" s="11"/>
      <c r="L81" s="11"/>
      <c r="M81" s="11"/>
    </row>
    <row r="82" spans="1:13" ht="16.5" hidden="1" customHeight="1" thickBot="1" x14ac:dyDescent="0.25">
      <c r="A82" s="632" t="s">
        <v>11</v>
      </c>
      <c r="B82" s="401">
        <v>5740.27</v>
      </c>
      <c r="C82" s="402">
        <f t="shared" si="41"/>
        <v>100.25324104880218</v>
      </c>
      <c r="D82" s="403">
        <f t="shared" si="40"/>
        <v>102.12495307632503</v>
      </c>
      <c r="E82" s="633">
        <v>4242.49</v>
      </c>
      <c r="F82" s="634">
        <f t="shared" si="42"/>
        <v>101.00829972334253</v>
      </c>
      <c r="G82" s="635">
        <f>E82/E$78*100</f>
        <v>102.16196170693354</v>
      </c>
      <c r="H82" s="633">
        <v>3771.9</v>
      </c>
      <c r="I82" s="634">
        <f t="shared" si="43"/>
        <v>100.71533279396331</v>
      </c>
      <c r="J82" s="635">
        <f>H82/H$78*100</f>
        <v>101.89119611873936</v>
      </c>
      <c r="K82" s="11"/>
      <c r="L82" s="11"/>
      <c r="M82" s="11"/>
    </row>
    <row r="83" spans="1:13" ht="16.5" hidden="1" customHeight="1" thickBot="1" x14ac:dyDescent="0.3">
      <c r="A83" s="648" t="s">
        <v>12</v>
      </c>
      <c r="B83" s="401">
        <v>5772.52</v>
      </c>
      <c r="C83" s="402">
        <f t="shared" si="41"/>
        <v>100.56182026280993</v>
      </c>
      <c r="D83" s="403">
        <f t="shared" si="40"/>
        <v>102.69871175609298</v>
      </c>
      <c r="E83" s="649">
        <v>4328.1099999999997</v>
      </c>
      <c r="F83" s="402">
        <f t="shared" si="42"/>
        <v>102.01815443289199</v>
      </c>
      <c r="G83" s="403">
        <f>E83/E78*100</f>
        <v>104.22374786585145</v>
      </c>
      <c r="H83" s="401">
        <v>3872.49</v>
      </c>
      <c r="I83" s="402">
        <f t="shared" si="43"/>
        <v>102.66682573769188</v>
      </c>
      <c r="J83" s="403">
        <f>H83/H78*100</f>
        <v>104.60845676127599</v>
      </c>
      <c r="K83" s="11"/>
      <c r="L83" s="107"/>
      <c r="M83" s="11"/>
    </row>
    <row r="84" spans="1:13" ht="16.5" hidden="1" customHeight="1" thickBot="1" x14ac:dyDescent="0.3">
      <c r="A84" s="648" t="s">
        <v>13</v>
      </c>
      <c r="B84" s="401">
        <v>5814.3</v>
      </c>
      <c r="C84" s="402">
        <f t="shared" si="41"/>
        <v>100.72377401897266</v>
      </c>
      <c r="D84" s="403">
        <f t="shared" si="40"/>
        <v>103.44201834960319</v>
      </c>
      <c r="E84" s="649">
        <v>4385.75</v>
      </c>
      <c r="F84" s="402">
        <f t="shared" si="42"/>
        <v>101.33175912811829</v>
      </c>
      <c r="G84" s="403">
        <f>E84/E78*100</f>
        <v>105.61175714172191</v>
      </c>
      <c r="H84" s="401">
        <v>4036.68</v>
      </c>
      <c r="I84" s="402">
        <f t="shared" si="43"/>
        <v>104.23990765631414</v>
      </c>
      <c r="J84" s="403">
        <f>H84/H78*100</f>
        <v>109.04375872864942</v>
      </c>
      <c r="K84" s="11"/>
      <c r="L84" s="107"/>
      <c r="M84" s="11"/>
    </row>
    <row r="85" spans="1:13" ht="16.5" hidden="1" customHeight="1" thickBot="1" x14ac:dyDescent="0.3">
      <c r="A85" s="648" t="s">
        <v>14</v>
      </c>
      <c r="B85" s="401">
        <v>5874.92</v>
      </c>
      <c r="C85" s="402">
        <f t="shared" si="41"/>
        <v>101.04260186092908</v>
      </c>
      <c r="D85" s="403">
        <f t="shared" si="40"/>
        <v>104.52050675789874</v>
      </c>
      <c r="E85" s="649">
        <v>4588.34</v>
      </c>
      <c r="F85" s="402">
        <f t="shared" si="42"/>
        <v>104.61927834463889</v>
      </c>
      <c r="G85" s="403">
        <f>E85/E78*100</f>
        <v>110.49025816876208</v>
      </c>
      <c r="H85" s="401">
        <v>4233.1899999999996</v>
      </c>
      <c r="I85" s="402">
        <f t="shared" si="43"/>
        <v>104.86810943646758</v>
      </c>
      <c r="J85" s="403">
        <f>H85/H78*100</f>
        <v>114.35212823719776</v>
      </c>
      <c r="K85" s="11"/>
      <c r="L85" s="107"/>
      <c r="M85" s="11"/>
    </row>
    <row r="86" spans="1:13" ht="16.5" hidden="1" customHeight="1" thickBot="1" x14ac:dyDescent="0.3">
      <c r="A86" s="400" t="s">
        <v>76</v>
      </c>
      <c r="B86" s="401">
        <v>6107.5</v>
      </c>
      <c r="C86" s="402">
        <f t="shared" si="41"/>
        <v>103.95886241855207</v>
      </c>
      <c r="D86" s="403">
        <f t="shared" ref="D86" si="44">B86/B$78*100</f>
        <v>108.65832981961738</v>
      </c>
      <c r="E86" s="401">
        <v>4625.53</v>
      </c>
      <c r="F86" s="402">
        <f t="shared" si="42"/>
        <v>100.81053278527745</v>
      </c>
      <c r="G86" s="403">
        <f t="shared" ref="G86:G91" si="45">E86/E$78*100</f>
        <v>111.38581793575761</v>
      </c>
      <c r="H86" s="401">
        <v>4066.84</v>
      </c>
      <c r="I86" s="402">
        <f t="shared" si="43"/>
        <v>96.070339389443902</v>
      </c>
      <c r="J86" s="403">
        <f t="shared" ref="J86:J91" si="46">H86/H$78*100</f>
        <v>109.85847769652798</v>
      </c>
      <c r="K86" s="11"/>
      <c r="L86" s="107"/>
      <c r="M86" s="11"/>
    </row>
    <row r="87" spans="1:13" ht="16.5" hidden="1" customHeight="1" thickBot="1" x14ac:dyDescent="0.3">
      <c r="A87" s="400" t="s">
        <v>83</v>
      </c>
      <c r="B87" s="401">
        <v>5974.9</v>
      </c>
      <c r="C87" s="402">
        <f t="shared" si="41"/>
        <v>97.828898894801469</v>
      </c>
      <c r="D87" s="403">
        <f t="shared" ref="D87" si="47">B87/B$78*100</f>
        <v>106.29924762001342</v>
      </c>
      <c r="E87" s="401">
        <v>4437.6000000000004</v>
      </c>
      <c r="F87" s="402">
        <f t="shared" si="42"/>
        <v>95.937114233395974</v>
      </c>
      <c r="G87" s="403">
        <f t="shared" si="45"/>
        <v>106.86033939283024</v>
      </c>
      <c r="H87" s="401">
        <v>3839.9</v>
      </c>
      <c r="I87" s="402">
        <f t="shared" si="43"/>
        <v>94.419746043611255</v>
      </c>
      <c r="J87" s="403">
        <f t="shared" si="46"/>
        <v>103.72809564843905</v>
      </c>
      <c r="K87" s="11"/>
      <c r="L87" s="107"/>
      <c r="M87" s="11"/>
    </row>
    <row r="88" spans="1:13" s="77" customFormat="1" ht="16.5" hidden="1" customHeight="1" thickBot="1" x14ac:dyDescent="0.3">
      <c r="A88" s="400" t="s">
        <v>89</v>
      </c>
      <c r="B88" s="401">
        <v>5756.2</v>
      </c>
      <c r="C88" s="402">
        <f t="shared" si="41"/>
        <v>96.339687693517888</v>
      </c>
      <c r="D88" s="403">
        <f t="shared" ref="D88" si="48">B88/B$78*100</f>
        <v>102.40836317768016</v>
      </c>
      <c r="E88" s="401">
        <v>4228.7</v>
      </c>
      <c r="F88" s="402">
        <f t="shared" si="42"/>
        <v>95.292500450694064</v>
      </c>
      <c r="G88" s="403">
        <f t="shared" si="45"/>
        <v>101.82988939752595</v>
      </c>
      <c r="H88" s="401">
        <v>3729.05</v>
      </c>
      <c r="I88" s="402">
        <f t="shared" si="43"/>
        <v>97.113206073074821</v>
      </c>
      <c r="J88" s="403">
        <f t="shared" si="46"/>
        <v>100.73367928274477</v>
      </c>
      <c r="K88" s="11"/>
      <c r="L88" s="242"/>
      <c r="M88" s="241"/>
    </row>
    <row r="89" spans="1:13" s="77" customFormat="1" ht="16.5" hidden="1" customHeight="1" thickBot="1" x14ac:dyDescent="0.3">
      <c r="A89" s="400" t="s">
        <v>90</v>
      </c>
      <c r="B89" s="401">
        <v>5683.44</v>
      </c>
      <c r="C89" s="402">
        <f t="shared" si="41"/>
        <v>98.735971647962202</v>
      </c>
      <c r="D89" s="403">
        <f>B89/B$78*100</f>
        <v>101.11389243225643</v>
      </c>
      <c r="E89" s="401">
        <v>4223.9399999999996</v>
      </c>
      <c r="F89" s="402">
        <f t="shared" si="42"/>
        <v>99.887435854990898</v>
      </c>
      <c r="G89" s="403">
        <f t="shared" si="45"/>
        <v>101.71526545316189</v>
      </c>
      <c r="H89" s="401">
        <v>3714.19</v>
      </c>
      <c r="I89" s="402">
        <f t="shared" si="43"/>
        <v>99.601507086255211</v>
      </c>
      <c r="J89" s="403">
        <f t="shared" si="46"/>
        <v>100.33226270904862</v>
      </c>
      <c r="K89" s="11"/>
      <c r="L89" s="242"/>
      <c r="M89" s="241"/>
    </row>
    <row r="90" spans="1:13" s="77" customFormat="1" ht="16.5" hidden="1" customHeight="1" thickBot="1" x14ac:dyDescent="0.3">
      <c r="A90" s="400" t="s">
        <v>94</v>
      </c>
      <c r="B90" s="401">
        <v>5697.84</v>
      </c>
      <c r="C90" s="402">
        <f>B90/B89*100</f>
        <v>100.25336767872979</v>
      </c>
      <c r="D90" s="403">
        <f>B90/B$78*100</f>
        <v>101.37008235438539</v>
      </c>
      <c r="E90" s="401">
        <v>4213.88</v>
      </c>
      <c r="F90" s="402">
        <f t="shared" ref="F90" si="49">E90/E89*100</f>
        <v>99.761833738168633</v>
      </c>
      <c r="G90" s="403">
        <f t="shared" si="45"/>
        <v>101.47301400772027</v>
      </c>
      <c r="H90" s="401">
        <v>3720.01</v>
      </c>
      <c r="I90" s="402">
        <f t="shared" ref="I90" si="50">H90/H89*100</f>
        <v>100.1566963456366</v>
      </c>
      <c r="J90" s="403">
        <f t="shared" si="46"/>
        <v>100.48947969820823</v>
      </c>
      <c r="K90" s="11"/>
      <c r="L90" s="242"/>
      <c r="M90" s="241"/>
    </row>
    <row r="91" spans="1:13" ht="16.5" customHeight="1" thickBot="1" x14ac:dyDescent="0.3">
      <c r="A91" s="400" t="s">
        <v>405</v>
      </c>
      <c r="B91" s="401">
        <v>5748.02</v>
      </c>
      <c r="C91" s="402">
        <f>B91/B90*100</f>
        <v>100.88068461030848</v>
      </c>
      <c r="D91" s="403">
        <f>B91/B$78*100</f>
        <v>102.26283306913749</v>
      </c>
      <c r="E91" s="401">
        <v>4250.62</v>
      </c>
      <c r="F91" s="402">
        <f>E91/E90*100</f>
        <v>100.8718805471442</v>
      </c>
      <c r="G91" s="403">
        <f t="shared" si="45"/>
        <v>102.35773747745446</v>
      </c>
      <c r="H91" s="401">
        <v>3749.64</v>
      </c>
      <c r="I91" s="402">
        <f>H91/H90*100</f>
        <v>100.79650323520634</v>
      </c>
      <c r="J91" s="403">
        <f t="shared" si="46"/>
        <v>101.28988165504647</v>
      </c>
      <c r="K91" s="11"/>
      <c r="L91" s="107"/>
      <c r="M91" s="11"/>
    </row>
    <row r="92" spans="1:13" ht="16.5" customHeight="1" thickBot="1" x14ac:dyDescent="0.3">
      <c r="A92" s="944" t="s">
        <v>423</v>
      </c>
      <c r="B92" s="945"/>
      <c r="C92" s="945"/>
      <c r="D92" s="945"/>
      <c r="E92" s="945"/>
      <c r="F92" s="945"/>
      <c r="G92" s="945"/>
      <c r="H92" s="945"/>
      <c r="I92" s="945"/>
      <c r="J92" s="946"/>
      <c r="K92" s="11"/>
      <c r="L92" s="107"/>
      <c r="M92" s="11"/>
    </row>
    <row r="93" spans="1:13" ht="16.5" customHeight="1" thickBot="1" x14ac:dyDescent="0.3">
      <c r="A93" s="400" t="s">
        <v>9</v>
      </c>
      <c r="B93" s="401">
        <v>5807.41</v>
      </c>
      <c r="C93" s="402">
        <f>B93/B91*100</f>
        <v>101.03322535412194</v>
      </c>
      <c r="D93" s="402">
        <f>B93/B$91*100</f>
        <v>101.03322535412194</v>
      </c>
      <c r="E93" s="401">
        <v>4266.87</v>
      </c>
      <c r="F93" s="402">
        <f>E93/E91*100</f>
        <v>100.38229717076568</v>
      </c>
      <c r="G93" s="402">
        <f>E93/E$91*100</f>
        <v>100.38229717076568</v>
      </c>
      <c r="H93" s="401">
        <v>3787.77</v>
      </c>
      <c r="I93" s="402">
        <f>H93/H91*100</f>
        <v>101.01689762217174</v>
      </c>
      <c r="J93" s="402">
        <f>H93/H$91*100</f>
        <v>101.01689762217174</v>
      </c>
      <c r="K93" s="11"/>
      <c r="L93" s="107"/>
      <c r="M93" s="11"/>
    </row>
    <row r="94" spans="1:13" ht="16.5" customHeight="1" thickBot="1" x14ac:dyDescent="0.3">
      <c r="A94" s="400" t="s">
        <v>10</v>
      </c>
      <c r="B94" s="401">
        <v>5865.29</v>
      </c>
      <c r="C94" s="402">
        <f>B94/B93*100</f>
        <v>100.99665771832882</v>
      </c>
      <c r="D94" s="402">
        <f>B94/B91*100</f>
        <v>102.04018079269035</v>
      </c>
      <c r="E94" s="401">
        <v>4329.26</v>
      </c>
      <c r="F94" s="402">
        <f>E94/E93*100</f>
        <v>101.46219594222462</v>
      </c>
      <c r="G94" s="402">
        <f>E94/E91*100</f>
        <v>101.85008304670848</v>
      </c>
      <c r="H94" s="401">
        <v>3826.25</v>
      </c>
      <c r="I94" s="402">
        <f>H94/H93*100</f>
        <v>101.01590117668179</v>
      </c>
      <c r="J94" s="402">
        <f>H94/H91*100</f>
        <v>102.04312947376282</v>
      </c>
      <c r="K94" s="11"/>
      <c r="L94" s="107"/>
      <c r="M94" s="11"/>
    </row>
    <row r="95" spans="1:13" ht="18" customHeight="1" x14ac:dyDescent="0.2">
      <c r="A95" s="948" t="s">
        <v>205</v>
      </c>
      <c r="B95" s="948"/>
      <c r="C95" s="948"/>
      <c r="D95" s="948"/>
      <c r="E95" s="948"/>
      <c r="F95" s="948"/>
      <c r="G95" s="948"/>
      <c r="H95" s="948"/>
      <c r="I95" s="948"/>
      <c r="J95" s="948"/>
      <c r="K95" s="11"/>
      <c r="L95" s="11"/>
      <c r="M95" s="11"/>
    </row>
    <row r="96" spans="1:13" ht="9.75" customHeight="1" x14ac:dyDescent="0.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11"/>
      <c r="L96" s="11"/>
      <c r="M96" s="11"/>
    </row>
    <row r="97" spans="1:14" ht="24" customHeight="1" x14ac:dyDescent="0.3">
      <c r="A97" s="947" t="s">
        <v>314</v>
      </c>
      <c r="B97" s="947"/>
      <c r="C97" s="947"/>
      <c r="D97" s="947"/>
      <c r="E97" s="947"/>
      <c r="F97" s="947"/>
      <c r="G97" s="947"/>
      <c r="H97" s="947"/>
      <c r="I97" s="947"/>
      <c r="J97" s="947"/>
      <c r="K97" s="79"/>
    </row>
    <row r="98" spans="1:14" ht="6" customHeight="1" x14ac:dyDescent="0.25">
      <c r="A98" s="63"/>
      <c r="B98" s="63"/>
      <c r="C98" s="63"/>
      <c r="D98" s="63"/>
      <c r="E98" s="63"/>
      <c r="F98" s="63"/>
      <c r="G98" s="63"/>
      <c r="H98" s="15"/>
      <c r="I98" s="15"/>
      <c r="J98" s="15"/>
    </row>
    <row r="100" spans="1:14" x14ac:dyDescent="0.25">
      <c r="N100" s="80"/>
    </row>
    <row r="101" spans="1:14" x14ac:dyDescent="0.25">
      <c r="N101" s="80"/>
    </row>
    <row r="102" spans="1:14" x14ac:dyDescent="0.25">
      <c r="N102" s="80"/>
    </row>
    <row r="103" spans="1:14" x14ac:dyDescent="0.25">
      <c r="N103" s="80"/>
    </row>
    <row r="104" spans="1:14" x14ac:dyDescent="0.25">
      <c r="N104" s="80"/>
    </row>
    <row r="105" spans="1:14" x14ac:dyDescent="0.25">
      <c r="N105" s="80"/>
    </row>
    <row r="106" spans="1:14" x14ac:dyDescent="0.25">
      <c r="M106" s="80"/>
      <c r="N106" s="80"/>
    </row>
    <row r="107" spans="1:14" x14ac:dyDescent="0.25">
      <c r="M107" s="80"/>
      <c r="N107" s="80"/>
    </row>
    <row r="108" spans="1:14" x14ac:dyDescent="0.25">
      <c r="M108" s="80"/>
      <c r="N108" s="80"/>
    </row>
    <row r="109" spans="1:14" x14ac:dyDescent="0.25">
      <c r="M109" s="80"/>
      <c r="N109" s="80"/>
    </row>
    <row r="110" spans="1:14" x14ac:dyDescent="0.25">
      <c r="M110" s="80"/>
      <c r="N110" s="80"/>
    </row>
    <row r="111" spans="1:14" x14ac:dyDescent="0.25">
      <c r="M111" s="80"/>
      <c r="N111" s="80"/>
    </row>
    <row r="112" spans="1:14" x14ac:dyDescent="0.25">
      <c r="M112" s="80"/>
      <c r="N112" s="80"/>
    </row>
    <row r="113" spans="13:14" x14ac:dyDescent="0.25">
      <c r="M113" s="80"/>
      <c r="N113" s="80"/>
    </row>
    <row r="114" spans="13:14" x14ac:dyDescent="0.25">
      <c r="M114" s="80"/>
    </row>
    <row r="115" spans="13:14" x14ac:dyDescent="0.25">
      <c r="M115" s="80"/>
    </row>
    <row r="116" spans="13:14" x14ac:dyDescent="0.25">
      <c r="M116" s="80"/>
    </row>
    <row r="117" spans="13:14" x14ac:dyDescent="0.25">
      <c r="M117" s="80"/>
    </row>
    <row r="118" spans="13:14" x14ac:dyDescent="0.25">
      <c r="M118" s="80"/>
    </row>
    <row r="119" spans="13:14" x14ac:dyDescent="0.25">
      <c r="M119" s="80"/>
    </row>
  </sheetData>
  <mergeCells count="20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97:J97"/>
    <mergeCell ref="A95:J95"/>
    <mergeCell ref="A66:J66"/>
    <mergeCell ref="A79:J79"/>
    <mergeCell ref="A92:J92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4"/>
  <sheetViews>
    <sheetView view="pageBreakPreview" zoomScale="60" zoomScaleNormal="32" workbookViewId="0">
      <pane ySplit="4" topLeftCell="A5" activePane="bottomLeft" state="frozen"/>
      <selection activeCell="G61" sqref="G61:H61"/>
      <selection pane="bottomLeft" activeCell="I73" sqref="I73"/>
    </sheetView>
  </sheetViews>
  <sheetFormatPr defaultColWidth="9.140625" defaultRowHeight="15.75" x14ac:dyDescent="0.25"/>
  <cols>
    <col min="1" max="1" width="50" style="61" customWidth="1"/>
    <col min="2" max="2" width="13.7109375" style="61" customWidth="1"/>
    <col min="3" max="3" width="17.7109375" style="61" customWidth="1"/>
    <col min="4" max="4" width="18.42578125" style="734" customWidth="1"/>
    <col min="5" max="5" width="17.42578125" style="62" customWidth="1"/>
    <col min="6" max="6" width="17.85546875" style="62" customWidth="1"/>
    <col min="7" max="7" width="7.28515625" style="61" customWidth="1"/>
    <col min="8" max="16384" width="9.140625" style="61"/>
  </cols>
  <sheetData>
    <row r="1" spans="1:6" ht="20.25" x14ac:dyDescent="0.2">
      <c r="A1" s="943" t="s">
        <v>74</v>
      </c>
      <c r="B1" s="943"/>
      <c r="C1" s="943"/>
      <c r="D1" s="943"/>
      <c r="E1" s="943"/>
      <c r="F1" s="943"/>
    </row>
    <row r="2" spans="1:6" ht="23.25" thickBot="1" x14ac:dyDescent="0.25">
      <c r="A2" s="247"/>
      <c r="B2" s="247"/>
      <c r="C2" s="247"/>
      <c r="D2" s="733"/>
      <c r="E2" s="247"/>
      <c r="F2" s="247"/>
    </row>
    <row r="3" spans="1:6" ht="17.25" thickBot="1" x14ac:dyDescent="0.25">
      <c r="A3" s="840" t="s">
        <v>61</v>
      </c>
      <c r="B3" s="978" t="s">
        <v>36</v>
      </c>
      <c r="C3" s="940" t="s">
        <v>46</v>
      </c>
      <c r="D3" s="974"/>
      <c r="E3" s="974"/>
      <c r="F3" s="738" t="s">
        <v>47</v>
      </c>
    </row>
    <row r="4" spans="1:6" ht="28.5" customHeight="1" thickBot="1" x14ac:dyDescent="0.25">
      <c r="A4" s="850"/>
      <c r="B4" s="979"/>
      <c r="C4" s="674" t="s">
        <v>509</v>
      </c>
      <c r="D4" s="674" t="s">
        <v>510</v>
      </c>
      <c r="E4" s="674" t="s">
        <v>53</v>
      </c>
      <c r="F4" s="709" t="s">
        <v>510</v>
      </c>
    </row>
    <row r="5" spans="1:6" ht="23.25" customHeight="1" x14ac:dyDescent="0.25">
      <c r="A5" s="737" t="s">
        <v>33</v>
      </c>
      <c r="B5" s="404"/>
      <c r="C5" s="663"/>
      <c r="D5" s="663"/>
      <c r="E5" s="663"/>
      <c r="F5" s="711"/>
    </row>
    <row r="6" spans="1:6" ht="21.75" customHeight="1" x14ac:dyDescent="0.25">
      <c r="A6" s="536" t="s">
        <v>525</v>
      </c>
      <c r="B6" s="69" t="s">
        <v>41</v>
      </c>
      <c r="C6" s="679">
        <v>45.6</v>
      </c>
      <c r="D6" s="679">
        <v>43.9</v>
      </c>
      <c r="E6" s="679">
        <f t="shared" ref="E6:E34" si="0">D6/C6*100</f>
        <v>96.271929824561397</v>
      </c>
      <c r="F6" s="711">
        <v>43.9</v>
      </c>
    </row>
    <row r="7" spans="1:6" ht="21.75" customHeight="1" x14ac:dyDescent="0.25">
      <c r="A7" s="536" t="s">
        <v>526</v>
      </c>
      <c r="B7" s="69" t="s">
        <v>41</v>
      </c>
      <c r="C7" s="679">
        <v>95.4</v>
      </c>
      <c r="D7" s="679">
        <v>94.1</v>
      </c>
      <c r="E7" s="679">
        <f t="shared" si="0"/>
        <v>98.637316561844855</v>
      </c>
      <c r="F7" s="711">
        <v>80.7</v>
      </c>
    </row>
    <row r="8" spans="1:6" ht="21.75" customHeight="1" x14ac:dyDescent="0.25">
      <c r="A8" s="536" t="s">
        <v>527</v>
      </c>
      <c r="B8" s="69" t="s">
        <v>41</v>
      </c>
      <c r="C8" s="679">
        <v>92.8</v>
      </c>
      <c r="D8" s="679">
        <v>92.4</v>
      </c>
      <c r="E8" s="679">
        <f t="shared" si="0"/>
        <v>99.568965517241395</v>
      </c>
      <c r="F8" s="711">
        <v>84.1</v>
      </c>
    </row>
    <row r="9" spans="1:6" ht="21.75" customHeight="1" x14ac:dyDescent="0.25">
      <c r="A9" s="536" t="s">
        <v>528</v>
      </c>
      <c r="B9" s="69" t="s">
        <v>41</v>
      </c>
      <c r="C9" s="679">
        <v>106.6</v>
      </c>
      <c r="D9" s="679">
        <v>104</v>
      </c>
      <c r="E9" s="679">
        <f t="shared" si="0"/>
        <v>97.560975609756113</v>
      </c>
      <c r="F9" s="711">
        <v>96.4</v>
      </c>
    </row>
    <row r="10" spans="1:6" ht="21.75" customHeight="1" x14ac:dyDescent="0.25">
      <c r="A10" s="536" t="s">
        <v>529</v>
      </c>
      <c r="B10" s="69" t="s">
        <v>41</v>
      </c>
      <c r="C10" s="679">
        <v>105.2</v>
      </c>
      <c r="D10" s="679">
        <v>99.1</v>
      </c>
      <c r="E10" s="679">
        <f t="shared" si="0"/>
        <v>94.201520912547522</v>
      </c>
      <c r="F10" s="711">
        <v>106.8</v>
      </c>
    </row>
    <row r="11" spans="1:6" ht="21.75" customHeight="1" x14ac:dyDescent="0.25">
      <c r="A11" s="536" t="s">
        <v>530</v>
      </c>
      <c r="B11" s="69" t="s">
        <v>41</v>
      </c>
      <c r="C11" s="679">
        <v>121.3</v>
      </c>
      <c r="D11" s="679">
        <v>99.7</v>
      </c>
      <c r="E11" s="679">
        <f t="shared" si="0"/>
        <v>82.192910140148399</v>
      </c>
      <c r="F11" s="711">
        <v>95</v>
      </c>
    </row>
    <row r="12" spans="1:6" ht="21.75" customHeight="1" x14ac:dyDescent="0.25">
      <c r="A12" s="536" t="s">
        <v>531</v>
      </c>
      <c r="B12" s="69" t="s">
        <v>41</v>
      </c>
      <c r="C12" s="679">
        <v>36.9</v>
      </c>
      <c r="D12" s="679">
        <v>41.9</v>
      </c>
      <c r="E12" s="679">
        <f t="shared" si="0"/>
        <v>113.55013550135502</v>
      </c>
      <c r="F12" s="711">
        <v>43.4</v>
      </c>
    </row>
    <row r="13" spans="1:6" ht="21.75" customHeight="1" x14ac:dyDescent="0.25">
      <c r="A13" s="536" t="s">
        <v>532</v>
      </c>
      <c r="B13" s="69" t="s">
        <v>41</v>
      </c>
      <c r="C13" s="679">
        <v>40.4</v>
      </c>
      <c r="D13" s="679">
        <v>39.9</v>
      </c>
      <c r="E13" s="679">
        <f t="shared" si="0"/>
        <v>98.762376237623755</v>
      </c>
      <c r="F13" s="711">
        <v>41</v>
      </c>
    </row>
    <row r="14" spans="1:6" ht="21.75" customHeight="1" x14ac:dyDescent="0.25">
      <c r="A14" s="536" t="s">
        <v>533</v>
      </c>
      <c r="B14" s="69" t="s">
        <v>41</v>
      </c>
      <c r="C14" s="679">
        <v>40</v>
      </c>
      <c r="D14" s="679">
        <v>40.4</v>
      </c>
      <c r="E14" s="679">
        <f t="shared" si="0"/>
        <v>101</v>
      </c>
      <c r="F14" s="711">
        <v>42.3</v>
      </c>
    </row>
    <row r="15" spans="1:6" ht="21.75" customHeight="1" x14ac:dyDescent="0.25">
      <c r="A15" s="536" t="s">
        <v>534</v>
      </c>
      <c r="B15" s="69" t="s">
        <v>41</v>
      </c>
      <c r="C15" s="679">
        <v>397.3</v>
      </c>
      <c r="D15" s="679">
        <v>376.4</v>
      </c>
      <c r="E15" s="679">
        <f t="shared" si="0"/>
        <v>94.73949156808456</v>
      </c>
      <c r="F15" s="711">
        <v>323.8</v>
      </c>
    </row>
    <row r="16" spans="1:6" ht="21.75" customHeight="1" x14ac:dyDescent="0.25">
      <c r="A16" s="536" t="s">
        <v>535</v>
      </c>
      <c r="B16" s="69" t="s">
        <v>41</v>
      </c>
      <c r="C16" s="679">
        <v>368.4</v>
      </c>
      <c r="D16" s="679">
        <v>298.7</v>
      </c>
      <c r="E16" s="679">
        <f t="shared" si="0"/>
        <v>81.080347448425627</v>
      </c>
      <c r="F16" s="711">
        <v>294.5</v>
      </c>
    </row>
    <row r="17" spans="1:6" ht="21.75" customHeight="1" x14ac:dyDescent="0.25">
      <c r="A17" s="536" t="s">
        <v>536</v>
      </c>
      <c r="B17" s="69" t="s">
        <v>41</v>
      </c>
      <c r="C17" s="679">
        <v>141.69999999999999</v>
      </c>
      <c r="D17" s="679">
        <v>155.5</v>
      </c>
      <c r="E17" s="679">
        <f t="shared" si="0"/>
        <v>109.73888496824277</v>
      </c>
      <c r="F17" s="711">
        <v>169.5</v>
      </c>
    </row>
    <row r="18" spans="1:6" ht="21.75" customHeight="1" x14ac:dyDescent="0.25">
      <c r="A18" s="536" t="s">
        <v>537</v>
      </c>
      <c r="B18" s="69" t="s">
        <v>41</v>
      </c>
      <c r="C18" s="679">
        <v>197.2</v>
      </c>
      <c r="D18" s="679">
        <v>207.5</v>
      </c>
      <c r="E18" s="679">
        <f t="shared" si="0"/>
        <v>105.22312373225154</v>
      </c>
      <c r="F18" s="711">
        <v>214.7</v>
      </c>
    </row>
    <row r="19" spans="1:6" ht="21.75" customHeight="1" x14ac:dyDescent="0.25">
      <c r="A19" s="536" t="s">
        <v>538</v>
      </c>
      <c r="B19" s="69" t="s">
        <v>41</v>
      </c>
      <c r="C19" s="679">
        <v>121.1</v>
      </c>
      <c r="D19" s="679">
        <v>126.7</v>
      </c>
      <c r="E19" s="679">
        <f t="shared" si="0"/>
        <v>104.62427745664739</v>
      </c>
      <c r="F19" s="711">
        <v>119.8</v>
      </c>
    </row>
    <row r="20" spans="1:6" ht="21.75" customHeight="1" x14ac:dyDescent="0.25">
      <c r="A20" s="536" t="s">
        <v>539</v>
      </c>
      <c r="B20" s="69" t="s">
        <v>41</v>
      </c>
      <c r="C20" s="679">
        <v>141.5</v>
      </c>
      <c r="D20" s="679">
        <v>135</v>
      </c>
      <c r="E20" s="679">
        <f t="shared" si="0"/>
        <v>95.406360424028264</v>
      </c>
      <c r="F20" s="711">
        <v>145.30000000000001</v>
      </c>
    </row>
    <row r="21" spans="1:6" ht="21.75" customHeight="1" x14ac:dyDescent="0.25">
      <c r="A21" s="536" t="s">
        <v>540</v>
      </c>
      <c r="B21" s="69" t="s">
        <v>41</v>
      </c>
      <c r="C21" s="679">
        <v>432</v>
      </c>
      <c r="D21" s="679">
        <v>429.1</v>
      </c>
      <c r="E21" s="679">
        <f t="shared" si="0"/>
        <v>99.328703703703709</v>
      </c>
      <c r="F21" s="711">
        <v>445.3</v>
      </c>
    </row>
    <row r="22" spans="1:6" ht="21.75" customHeight="1" x14ac:dyDescent="0.25">
      <c r="A22" s="536" t="s">
        <v>541</v>
      </c>
      <c r="B22" s="69" t="s">
        <v>41</v>
      </c>
      <c r="C22" s="679">
        <v>335.2</v>
      </c>
      <c r="D22" s="679">
        <v>348.3</v>
      </c>
      <c r="E22" s="679">
        <f t="shared" si="0"/>
        <v>103.90811455847255</v>
      </c>
      <c r="F22" s="711">
        <v>314.8</v>
      </c>
    </row>
    <row r="23" spans="1:6" ht="21.75" customHeight="1" x14ac:dyDescent="0.25">
      <c r="A23" s="536" t="s">
        <v>542</v>
      </c>
      <c r="B23" s="69" t="s">
        <v>41</v>
      </c>
      <c r="C23" s="679">
        <v>309.60000000000002</v>
      </c>
      <c r="D23" s="679">
        <v>285.3</v>
      </c>
      <c r="E23" s="679">
        <f t="shared" si="0"/>
        <v>92.151162790697668</v>
      </c>
      <c r="F23" s="711">
        <v>272.8</v>
      </c>
    </row>
    <row r="24" spans="1:6" ht="21.75" customHeight="1" x14ac:dyDescent="0.25">
      <c r="A24" s="536" t="s">
        <v>543</v>
      </c>
      <c r="B24" s="69" t="s">
        <v>41</v>
      </c>
      <c r="C24" s="679">
        <v>326.10000000000002</v>
      </c>
      <c r="D24" s="679">
        <v>299.7</v>
      </c>
      <c r="E24" s="679">
        <f t="shared" si="0"/>
        <v>91.904323827046909</v>
      </c>
      <c r="F24" s="711">
        <v>357</v>
      </c>
    </row>
    <row r="25" spans="1:6" ht="21.75" customHeight="1" x14ac:dyDescent="0.25">
      <c r="A25" s="536" t="s">
        <v>544</v>
      </c>
      <c r="B25" s="69" t="s">
        <v>41</v>
      </c>
      <c r="C25" s="679">
        <v>181.4</v>
      </c>
      <c r="D25" s="679">
        <v>159.6</v>
      </c>
      <c r="E25" s="679">
        <f t="shared" si="0"/>
        <v>87.982359426681356</v>
      </c>
      <c r="F25" s="711">
        <v>164.8</v>
      </c>
    </row>
    <row r="26" spans="1:6" ht="21.75" customHeight="1" x14ac:dyDescent="0.25">
      <c r="A26" s="536" t="s">
        <v>545</v>
      </c>
      <c r="B26" s="69" t="s">
        <v>44</v>
      </c>
      <c r="C26" s="679">
        <v>67.099999999999994</v>
      </c>
      <c r="D26" s="679">
        <v>64.2</v>
      </c>
      <c r="E26" s="679">
        <f t="shared" si="0"/>
        <v>95.678092399403894</v>
      </c>
      <c r="F26" s="711">
        <v>66.8</v>
      </c>
    </row>
    <row r="27" spans="1:6" ht="21.75" customHeight="1" x14ac:dyDescent="0.25">
      <c r="A27" s="536" t="s">
        <v>546</v>
      </c>
      <c r="B27" s="69" t="s">
        <v>42</v>
      </c>
      <c r="C27" s="679">
        <v>82.5</v>
      </c>
      <c r="D27" s="679">
        <v>84.2</v>
      </c>
      <c r="E27" s="679">
        <f t="shared" si="0"/>
        <v>102.06060606060608</v>
      </c>
      <c r="F27" s="711">
        <v>85.3</v>
      </c>
    </row>
    <row r="28" spans="1:6" ht="21.75" customHeight="1" x14ac:dyDescent="0.25">
      <c r="A28" s="536" t="s">
        <v>547</v>
      </c>
      <c r="B28" s="69" t="s">
        <v>42</v>
      </c>
      <c r="C28" s="679">
        <v>100</v>
      </c>
      <c r="D28" s="679">
        <v>101.6</v>
      </c>
      <c r="E28" s="679">
        <f t="shared" si="0"/>
        <v>101.6</v>
      </c>
      <c r="F28" s="711">
        <v>75.400000000000006</v>
      </c>
    </row>
    <row r="29" spans="1:6" ht="21.75" customHeight="1" x14ac:dyDescent="0.25">
      <c r="A29" s="536" t="s">
        <v>548</v>
      </c>
      <c r="B29" s="69" t="s">
        <v>43</v>
      </c>
      <c r="C29" s="679">
        <v>393.3</v>
      </c>
      <c r="D29" s="679">
        <v>405.5</v>
      </c>
      <c r="E29" s="679">
        <f t="shared" si="0"/>
        <v>103.10195779303331</v>
      </c>
      <c r="F29" s="711">
        <v>368.4</v>
      </c>
    </row>
    <row r="30" spans="1:6" ht="21.75" customHeight="1" x14ac:dyDescent="0.25">
      <c r="A30" s="536" t="s">
        <v>549</v>
      </c>
      <c r="B30" s="69" t="s">
        <v>43</v>
      </c>
      <c r="C30" s="679">
        <v>465.3</v>
      </c>
      <c r="D30" s="679">
        <v>443.9</v>
      </c>
      <c r="E30" s="679">
        <f t="shared" si="0"/>
        <v>95.400816677412408</v>
      </c>
      <c r="F30" s="711">
        <v>487.6</v>
      </c>
    </row>
    <row r="31" spans="1:6" ht="21.75" customHeight="1" x14ac:dyDescent="0.25">
      <c r="A31" s="536" t="s">
        <v>550</v>
      </c>
      <c r="B31" s="69" t="s">
        <v>43</v>
      </c>
      <c r="C31" s="679">
        <v>558.20000000000005</v>
      </c>
      <c r="D31" s="679">
        <v>730.9</v>
      </c>
      <c r="E31" s="679">
        <f t="shared" si="0"/>
        <v>130.93873163740594</v>
      </c>
      <c r="F31" s="711">
        <v>600.4</v>
      </c>
    </row>
    <row r="32" spans="1:6" ht="21.75" customHeight="1" x14ac:dyDescent="0.25">
      <c r="A32" s="536" t="s">
        <v>551</v>
      </c>
      <c r="B32" s="69" t="s">
        <v>43</v>
      </c>
      <c r="C32" s="679">
        <v>129.19999999999999</v>
      </c>
      <c r="D32" s="679">
        <v>109.5</v>
      </c>
      <c r="E32" s="679">
        <f t="shared" si="0"/>
        <v>84.75232198142416</v>
      </c>
      <c r="F32" s="711">
        <v>113.6</v>
      </c>
    </row>
    <row r="33" spans="1:6" ht="21.75" customHeight="1" x14ac:dyDescent="0.25">
      <c r="A33" s="536" t="s">
        <v>552</v>
      </c>
      <c r="B33" s="69" t="s">
        <v>42</v>
      </c>
      <c r="C33" s="679">
        <v>134</v>
      </c>
      <c r="D33" s="679">
        <v>153.6</v>
      </c>
      <c r="E33" s="679">
        <f t="shared" si="0"/>
        <v>114.6268656716418</v>
      </c>
      <c r="F33" s="711">
        <v>119.5</v>
      </c>
    </row>
    <row r="34" spans="1:6" ht="21.75" customHeight="1" thickBot="1" x14ac:dyDescent="0.3">
      <c r="A34" s="534" t="s">
        <v>553</v>
      </c>
      <c r="B34" s="69" t="s">
        <v>42</v>
      </c>
      <c r="C34" s="679">
        <v>688.5</v>
      </c>
      <c r="D34" s="691">
        <v>701.9</v>
      </c>
      <c r="E34" s="691">
        <f t="shared" si="0"/>
        <v>101.94625998547566</v>
      </c>
      <c r="F34" s="711">
        <v>729.8</v>
      </c>
    </row>
    <row r="35" spans="1:6" ht="27" customHeight="1" thickBot="1" x14ac:dyDescent="0.25">
      <c r="A35" s="674" t="s">
        <v>40</v>
      </c>
      <c r="B35" s="135"/>
      <c r="C35" s="692"/>
      <c r="D35" s="692"/>
      <c r="E35" s="692"/>
      <c r="F35" s="244"/>
    </row>
    <row r="36" spans="1:6" s="14" customFormat="1" ht="43.5" customHeight="1" x14ac:dyDescent="0.25">
      <c r="A36" s="675" t="s">
        <v>554</v>
      </c>
      <c r="B36" s="139" t="s">
        <v>29</v>
      </c>
      <c r="C36" s="663">
        <v>900</v>
      </c>
      <c r="D36" s="663">
        <v>900</v>
      </c>
      <c r="E36" s="663">
        <f t="shared" ref="E36:E58" si="1">D36/C36*100</f>
        <v>100</v>
      </c>
      <c r="F36" s="309" t="s">
        <v>388</v>
      </c>
    </row>
    <row r="37" spans="1:6" s="14" customFormat="1" ht="21.75" customHeight="1" x14ac:dyDescent="0.25">
      <c r="A37" s="673" t="s">
        <v>555</v>
      </c>
      <c r="B37" s="139" t="s">
        <v>29</v>
      </c>
      <c r="C37" s="679">
        <v>855.6</v>
      </c>
      <c r="D37" s="679">
        <v>838.9</v>
      </c>
      <c r="E37" s="679">
        <f t="shared" si="1"/>
        <v>98.048153342683491</v>
      </c>
      <c r="F37" s="711">
        <v>600</v>
      </c>
    </row>
    <row r="38" spans="1:6" s="14" customFormat="1" ht="21.75" customHeight="1" x14ac:dyDescent="0.25">
      <c r="A38" s="673" t="s">
        <v>556</v>
      </c>
      <c r="B38" s="139" t="s">
        <v>29</v>
      </c>
      <c r="C38" s="679">
        <v>588.9</v>
      </c>
      <c r="D38" s="679">
        <v>583.29999999999995</v>
      </c>
      <c r="E38" s="679">
        <f t="shared" si="1"/>
        <v>99.04907454576329</v>
      </c>
      <c r="F38" s="711">
        <v>433.3</v>
      </c>
    </row>
    <row r="39" spans="1:6" s="14" customFormat="1" ht="16.5" x14ac:dyDescent="0.25">
      <c r="A39" s="673" t="s">
        <v>557</v>
      </c>
      <c r="B39" s="139" t="s">
        <v>29</v>
      </c>
      <c r="C39" s="679">
        <v>3000</v>
      </c>
      <c r="D39" s="679">
        <v>3000</v>
      </c>
      <c r="E39" s="679">
        <f t="shared" si="1"/>
        <v>100</v>
      </c>
      <c r="F39" s="711">
        <v>1500</v>
      </c>
    </row>
    <row r="40" spans="1:6" s="14" customFormat="1" ht="16.5" x14ac:dyDescent="0.25">
      <c r="A40" s="673" t="s">
        <v>558</v>
      </c>
      <c r="B40" s="139" t="s">
        <v>29</v>
      </c>
      <c r="C40" s="679">
        <v>3250</v>
      </c>
      <c r="D40" s="679">
        <v>3250</v>
      </c>
      <c r="E40" s="679">
        <f t="shared" si="1"/>
        <v>100</v>
      </c>
      <c r="F40" s="711">
        <v>2500</v>
      </c>
    </row>
    <row r="41" spans="1:6" s="14" customFormat="1" ht="35.25" customHeight="1" x14ac:dyDescent="0.25">
      <c r="A41" s="673" t="s">
        <v>559</v>
      </c>
      <c r="B41" s="139" t="s">
        <v>29</v>
      </c>
      <c r="C41" s="679">
        <v>433.33333333333331</v>
      </c>
      <c r="D41" s="679">
        <v>433.3</v>
      </c>
      <c r="E41" s="679">
        <f t="shared" si="1"/>
        <v>99.992307692307705</v>
      </c>
      <c r="F41" s="711">
        <v>400</v>
      </c>
    </row>
    <row r="42" spans="1:6" s="14" customFormat="1" ht="33" customHeight="1" x14ac:dyDescent="0.25">
      <c r="A42" s="673" t="s">
        <v>560</v>
      </c>
      <c r="B42" s="139" t="s">
        <v>29</v>
      </c>
      <c r="C42" s="679">
        <v>491.7</v>
      </c>
      <c r="D42" s="679">
        <v>491.7</v>
      </c>
      <c r="E42" s="679">
        <f t="shared" si="1"/>
        <v>100</v>
      </c>
      <c r="F42" s="711">
        <v>450</v>
      </c>
    </row>
    <row r="43" spans="1:6" s="14" customFormat="1" ht="24" customHeight="1" x14ac:dyDescent="0.25">
      <c r="A43" s="673" t="s">
        <v>561</v>
      </c>
      <c r="B43" s="139" t="s">
        <v>29</v>
      </c>
      <c r="C43" s="679">
        <v>1300</v>
      </c>
      <c r="D43" s="679">
        <v>1350</v>
      </c>
      <c r="E43" s="679">
        <f t="shared" si="1"/>
        <v>103.84615384615385</v>
      </c>
      <c r="F43" s="711" t="s">
        <v>70</v>
      </c>
    </row>
    <row r="44" spans="1:6" s="14" customFormat="1" ht="36.75" customHeight="1" x14ac:dyDescent="0.25">
      <c r="A44" s="673" t="s">
        <v>562</v>
      </c>
      <c r="B44" s="139" t="s">
        <v>29</v>
      </c>
      <c r="C44" s="679">
        <v>5166.7</v>
      </c>
      <c r="D44" s="679">
        <v>5166.7</v>
      </c>
      <c r="E44" s="679">
        <f t="shared" si="1"/>
        <v>100</v>
      </c>
      <c r="F44" s="711" t="s">
        <v>70</v>
      </c>
    </row>
    <row r="45" spans="1:6" s="14" customFormat="1" ht="33" customHeight="1" x14ac:dyDescent="0.25">
      <c r="A45" s="673" t="s">
        <v>563</v>
      </c>
      <c r="B45" s="139" t="s">
        <v>29</v>
      </c>
      <c r="C45" s="679">
        <v>4000</v>
      </c>
      <c r="D45" s="679">
        <v>4000</v>
      </c>
      <c r="E45" s="679">
        <f t="shared" si="1"/>
        <v>100</v>
      </c>
      <c r="F45" s="711" t="s">
        <v>70</v>
      </c>
    </row>
    <row r="46" spans="1:6" s="14" customFormat="1" ht="18" customHeight="1" x14ac:dyDescent="0.25">
      <c r="A46" s="673" t="s">
        <v>564</v>
      </c>
      <c r="B46" s="139" t="s">
        <v>29</v>
      </c>
      <c r="C46" s="679">
        <v>250</v>
      </c>
      <c r="D46" s="679">
        <v>250</v>
      </c>
      <c r="E46" s="679">
        <f t="shared" si="1"/>
        <v>100</v>
      </c>
      <c r="F46" s="711" t="s">
        <v>70</v>
      </c>
    </row>
    <row r="47" spans="1:6" s="14" customFormat="1" ht="36" customHeight="1" thickBot="1" x14ac:dyDescent="0.3">
      <c r="A47" s="751" t="s">
        <v>524</v>
      </c>
      <c r="B47" s="140" t="s">
        <v>29</v>
      </c>
      <c r="C47" s="691">
        <v>358.3</v>
      </c>
      <c r="D47" s="691">
        <v>366.7</v>
      </c>
      <c r="E47" s="691">
        <f t="shared" si="1"/>
        <v>102.34440413061681</v>
      </c>
      <c r="F47" s="711">
        <v>450</v>
      </c>
    </row>
    <row r="48" spans="1:6" ht="27" customHeight="1" thickBot="1" x14ac:dyDescent="0.25">
      <c r="A48" s="676" t="s">
        <v>565</v>
      </c>
      <c r="B48" s="135" t="s">
        <v>29</v>
      </c>
      <c r="C48" s="692">
        <v>368</v>
      </c>
      <c r="D48" s="692">
        <v>379</v>
      </c>
      <c r="E48" s="692">
        <f t="shared" si="1"/>
        <v>102.98913043478262</v>
      </c>
      <c r="F48" s="710">
        <v>379</v>
      </c>
    </row>
    <row r="49" spans="1:6" ht="53.25" customHeight="1" thickBot="1" x14ac:dyDescent="0.3">
      <c r="A49" s="677" t="s">
        <v>566</v>
      </c>
      <c r="B49" s="135" t="s">
        <v>29</v>
      </c>
      <c r="C49" s="692">
        <v>5.8</v>
      </c>
      <c r="D49" s="692">
        <v>5.8</v>
      </c>
      <c r="E49" s="692">
        <f t="shared" si="1"/>
        <v>100</v>
      </c>
      <c r="F49" s="244">
        <v>5.8</v>
      </c>
    </row>
    <row r="50" spans="1:6" ht="56.25" customHeight="1" thickBot="1" x14ac:dyDescent="0.25">
      <c r="A50" s="678" t="s">
        <v>567</v>
      </c>
      <c r="B50" s="135" t="s">
        <v>29</v>
      </c>
      <c r="C50" s="692">
        <v>7.6</v>
      </c>
      <c r="D50" s="692">
        <v>7.6</v>
      </c>
      <c r="E50" s="692">
        <f t="shared" si="1"/>
        <v>100</v>
      </c>
      <c r="F50" s="244">
        <v>7.6</v>
      </c>
    </row>
    <row r="51" spans="1:6" ht="24.75" customHeight="1" thickBot="1" x14ac:dyDescent="0.25">
      <c r="A51" s="678" t="s">
        <v>568</v>
      </c>
      <c r="B51" s="135" t="s">
        <v>29</v>
      </c>
      <c r="C51" s="692">
        <v>102.7</v>
      </c>
      <c r="D51" s="692">
        <v>111</v>
      </c>
      <c r="E51" s="692">
        <f t="shared" si="1"/>
        <v>108.08179162609541</v>
      </c>
      <c r="F51" s="244">
        <v>111</v>
      </c>
    </row>
    <row r="52" spans="1:6" ht="36.75" customHeight="1" thickBot="1" x14ac:dyDescent="0.3">
      <c r="A52" s="677" t="s">
        <v>569</v>
      </c>
      <c r="B52" s="135" t="s">
        <v>29</v>
      </c>
      <c r="C52" s="692">
        <v>2875</v>
      </c>
      <c r="D52" s="692">
        <v>3200</v>
      </c>
      <c r="E52" s="692">
        <f t="shared" si="1"/>
        <v>111.30434782608695</v>
      </c>
      <c r="F52" s="244" t="s">
        <v>70</v>
      </c>
    </row>
    <row r="53" spans="1:6" ht="35.25" customHeight="1" thickBot="1" x14ac:dyDescent="0.25">
      <c r="A53" s="678" t="s">
        <v>570</v>
      </c>
      <c r="B53" s="135" t="s">
        <v>29</v>
      </c>
      <c r="C53" s="692">
        <v>2221</v>
      </c>
      <c r="D53" s="692">
        <v>1734.5</v>
      </c>
      <c r="E53" s="692">
        <f t="shared" si="1"/>
        <v>78.09545249887438</v>
      </c>
      <c r="F53" s="308" t="s">
        <v>70</v>
      </c>
    </row>
    <row r="54" spans="1:6" ht="50.25" customHeight="1" thickBot="1" x14ac:dyDescent="0.25">
      <c r="A54" s="678" t="s">
        <v>571</v>
      </c>
      <c r="B54" s="135" t="s">
        <v>29</v>
      </c>
      <c r="C54" s="692">
        <v>163.6</v>
      </c>
      <c r="D54" s="700">
        <v>163.6</v>
      </c>
      <c r="E54" s="692">
        <f t="shared" si="1"/>
        <v>100</v>
      </c>
      <c r="F54" s="141">
        <v>91.7</v>
      </c>
    </row>
    <row r="55" spans="1:6" ht="23.25" hidden="1" customHeight="1" thickBot="1" x14ac:dyDescent="0.25">
      <c r="A55" s="671" t="s">
        <v>106</v>
      </c>
      <c r="B55" s="83" t="s">
        <v>72</v>
      </c>
      <c r="C55" s="693">
        <v>5500</v>
      </c>
      <c r="D55" s="549">
        <v>9825</v>
      </c>
      <c r="E55" s="693">
        <f t="shared" si="1"/>
        <v>178.63636363636363</v>
      </c>
      <c r="F55" s="548" t="s">
        <v>70</v>
      </c>
    </row>
    <row r="56" spans="1:6" ht="21.75" hidden="1" customHeight="1" thickBot="1" x14ac:dyDescent="0.25">
      <c r="A56" s="672"/>
      <c r="B56" s="83" t="s">
        <v>73</v>
      </c>
      <c r="C56" s="693">
        <v>28000</v>
      </c>
      <c r="D56" s="549">
        <v>28000</v>
      </c>
      <c r="E56" s="693">
        <f t="shared" si="1"/>
        <v>100</v>
      </c>
      <c r="F56" s="548" t="s">
        <v>70</v>
      </c>
    </row>
    <row r="57" spans="1:6" ht="23.25" hidden="1" customHeight="1" thickBot="1" x14ac:dyDescent="0.25">
      <c r="A57" s="671" t="s">
        <v>107</v>
      </c>
      <c r="B57" s="83" t="s">
        <v>72</v>
      </c>
      <c r="C57" s="693">
        <v>6090</v>
      </c>
      <c r="D57" s="549">
        <v>9440</v>
      </c>
      <c r="E57" s="693">
        <f t="shared" si="1"/>
        <v>155.00821018062399</v>
      </c>
      <c r="F57" s="548" t="s">
        <v>70</v>
      </c>
    </row>
    <row r="58" spans="1:6" ht="21.75" hidden="1" customHeight="1" thickBot="1" x14ac:dyDescent="0.25">
      <c r="A58" s="672"/>
      <c r="B58" s="83" t="s">
        <v>73</v>
      </c>
      <c r="C58" s="693">
        <v>75050</v>
      </c>
      <c r="D58" s="549">
        <v>50000</v>
      </c>
      <c r="E58" s="693">
        <f t="shared" si="1"/>
        <v>66.622251832111928</v>
      </c>
      <c r="F58" s="548" t="s">
        <v>70</v>
      </c>
    </row>
    <row r="59" spans="1:6" ht="33" customHeight="1" thickBot="1" x14ac:dyDescent="0.25">
      <c r="A59" s="690" t="s">
        <v>466</v>
      </c>
      <c r="B59" s="405"/>
      <c r="C59" s="692"/>
      <c r="D59" s="692"/>
      <c r="E59" s="692"/>
      <c r="F59" s="244"/>
    </row>
    <row r="60" spans="1:6" ht="55.5" customHeight="1" x14ac:dyDescent="0.2">
      <c r="A60" s="675" t="s">
        <v>215</v>
      </c>
      <c r="B60" s="409" t="s">
        <v>48</v>
      </c>
      <c r="C60" s="696">
        <v>58.88</v>
      </c>
      <c r="D60" s="696">
        <v>58.85</v>
      </c>
      <c r="E60" s="663">
        <f>D60/C60*100</f>
        <v>99.949048913043484</v>
      </c>
      <c r="F60" s="310">
        <v>71.290000000000006</v>
      </c>
    </row>
    <row r="61" spans="1:6" ht="24" customHeight="1" x14ac:dyDescent="0.2">
      <c r="A61" s="688" t="s">
        <v>572</v>
      </c>
      <c r="B61" s="406" t="s">
        <v>49</v>
      </c>
      <c r="C61" s="694">
        <v>1.58</v>
      </c>
      <c r="D61" s="694">
        <v>1.66</v>
      </c>
      <c r="E61" s="679">
        <f>D61/C61*100</f>
        <v>105.06329113924049</v>
      </c>
      <c r="F61" s="310">
        <v>1.66</v>
      </c>
    </row>
    <row r="62" spans="1:6" ht="24" customHeight="1" x14ac:dyDescent="0.2">
      <c r="A62" s="688" t="s">
        <v>573</v>
      </c>
      <c r="B62" s="406" t="s">
        <v>101</v>
      </c>
      <c r="C62" s="694">
        <v>1141.02</v>
      </c>
      <c r="D62" s="694">
        <v>1185.03</v>
      </c>
      <c r="E62" s="679">
        <f>D62/C62*100</f>
        <v>103.85707524846191</v>
      </c>
      <c r="F62" s="310">
        <v>1058</v>
      </c>
    </row>
    <row r="63" spans="1:6" ht="24" customHeight="1" x14ac:dyDescent="0.2">
      <c r="A63" s="688" t="s">
        <v>574</v>
      </c>
      <c r="B63" s="406" t="s">
        <v>102</v>
      </c>
      <c r="C63" s="694">
        <v>77.86</v>
      </c>
      <c r="D63" s="694">
        <v>92.96</v>
      </c>
      <c r="E63" s="679">
        <f>D63/C63*100</f>
        <v>119.39378371435909</v>
      </c>
      <c r="F63" s="310">
        <v>60.49</v>
      </c>
    </row>
    <row r="64" spans="1:6" ht="24" customHeight="1" thickBot="1" x14ac:dyDescent="0.25">
      <c r="A64" s="689" t="s">
        <v>575</v>
      </c>
      <c r="B64" s="406" t="s">
        <v>102</v>
      </c>
      <c r="C64" s="695">
        <v>71.03</v>
      </c>
      <c r="D64" s="695">
        <v>72.37</v>
      </c>
      <c r="E64" s="691">
        <f>D64/C64*100</f>
        <v>101.88652681965367</v>
      </c>
      <c r="F64" s="310">
        <v>117.12</v>
      </c>
    </row>
    <row r="65" spans="1:21" ht="34.5" customHeight="1" thickBot="1" x14ac:dyDescent="0.25">
      <c r="A65" s="690" t="s">
        <v>75</v>
      </c>
      <c r="B65" s="405" t="s">
        <v>29</v>
      </c>
      <c r="C65" s="692" t="s">
        <v>304</v>
      </c>
      <c r="D65" s="692" t="s">
        <v>304</v>
      </c>
      <c r="E65" s="692" t="s">
        <v>360</v>
      </c>
      <c r="F65" s="244">
        <v>24</v>
      </c>
    </row>
    <row r="66" spans="1:21" ht="17.25" x14ac:dyDescent="0.3">
      <c r="A66" s="684" t="s">
        <v>576</v>
      </c>
      <c r="B66" s="663"/>
      <c r="C66" s="697"/>
      <c r="D66" s="697"/>
      <c r="E66" s="697"/>
      <c r="F66" s="710"/>
    </row>
    <row r="67" spans="1:21" ht="33" customHeight="1" x14ac:dyDescent="0.25">
      <c r="A67" s="685" t="s">
        <v>577</v>
      </c>
      <c r="B67" s="407" t="s">
        <v>29</v>
      </c>
      <c r="C67" s="679">
        <v>25253.64</v>
      </c>
      <c r="D67" s="679">
        <v>23951.62</v>
      </c>
      <c r="E67" s="679">
        <f>D67/C67*100</f>
        <v>94.844228396381666</v>
      </c>
      <c r="F67" s="711">
        <v>32473.07</v>
      </c>
    </row>
    <row r="68" spans="1:21" ht="33" customHeight="1" x14ac:dyDescent="0.2">
      <c r="A68" s="673" t="s">
        <v>578</v>
      </c>
      <c r="B68" s="407" t="s">
        <v>29</v>
      </c>
      <c r="C68" s="679">
        <v>2669.09</v>
      </c>
      <c r="D68" s="679">
        <v>2814.56</v>
      </c>
      <c r="E68" s="679">
        <f>D68/C68*100</f>
        <v>105.45017215605317</v>
      </c>
      <c r="F68" s="711">
        <v>1221.1099999999999</v>
      </c>
    </row>
    <row r="69" spans="1:21" ht="49.5" customHeight="1" x14ac:dyDescent="0.25">
      <c r="A69" s="686" t="s">
        <v>579</v>
      </c>
      <c r="B69" s="407" t="s">
        <v>28</v>
      </c>
      <c r="C69" s="679">
        <f>C68/C67*100</f>
        <v>10.569129836332506</v>
      </c>
      <c r="D69" s="679">
        <f>D68/D67*100</f>
        <v>11.751021434040787</v>
      </c>
      <c r="E69" s="679">
        <f>D69/C69*100</f>
        <v>111.18248726253132</v>
      </c>
      <c r="F69" s="711">
        <f>F68/F67*100</f>
        <v>3.7603774450644791</v>
      </c>
    </row>
    <row r="70" spans="1:21" ht="34.5" customHeight="1" thickBot="1" x14ac:dyDescent="0.3">
      <c r="A70" s="687" t="s">
        <v>580</v>
      </c>
      <c r="B70" s="408" t="s">
        <v>29</v>
      </c>
      <c r="C70" s="662">
        <v>3245</v>
      </c>
      <c r="D70" s="662">
        <v>3381</v>
      </c>
      <c r="E70" s="691">
        <f>D70/C70*100</f>
        <v>104.19106317411402</v>
      </c>
      <c r="F70" s="311" t="s">
        <v>352</v>
      </c>
    </row>
    <row r="71" spans="1:21" ht="17.25" customHeight="1" x14ac:dyDescent="0.2">
      <c r="A71" s="983" t="s">
        <v>212</v>
      </c>
      <c r="B71" s="910"/>
      <c r="C71" s="910"/>
      <c r="D71" s="910"/>
      <c r="E71" s="910"/>
      <c r="F71" s="98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1" ht="18" customHeight="1" x14ac:dyDescent="0.2">
      <c r="A72" s="985" t="s">
        <v>426</v>
      </c>
      <c r="B72" s="875"/>
      <c r="C72" s="875"/>
      <c r="D72" s="875"/>
      <c r="E72" s="875"/>
      <c r="F72" s="986"/>
      <c r="H72" s="56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4"/>
    </row>
    <row r="73" spans="1:21" ht="15.75" customHeight="1" x14ac:dyDescent="0.2">
      <c r="A73" s="743"/>
      <c r="B73" s="744"/>
      <c r="C73" s="744"/>
      <c r="D73" s="745"/>
      <c r="E73" s="744"/>
      <c r="F73" s="746"/>
      <c r="G73" s="4"/>
      <c r="H73" s="56"/>
      <c r="I73" s="59"/>
      <c r="J73" s="59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4"/>
    </row>
    <row r="74" spans="1:21" x14ac:dyDescent="0.25">
      <c r="A74" s="747"/>
      <c r="B74" s="4"/>
      <c r="C74" s="4"/>
      <c r="D74" s="24"/>
      <c r="E74" s="12"/>
      <c r="F74" s="748"/>
      <c r="G74" s="4"/>
      <c r="H74" s="56"/>
      <c r="I74" s="59"/>
      <c r="J74" s="59"/>
      <c r="K74" s="59"/>
      <c r="L74" s="58"/>
      <c r="M74" s="58"/>
      <c r="N74" s="58"/>
      <c r="O74" s="58"/>
      <c r="P74" s="58"/>
      <c r="Q74" s="58"/>
      <c r="R74" s="58"/>
      <c r="S74" s="58"/>
      <c r="T74" s="58"/>
      <c r="U74" s="4"/>
    </row>
    <row r="75" spans="1:21" ht="24.75" customHeight="1" x14ac:dyDescent="0.2">
      <c r="A75" s="980" t="s">
        <v>515</v>
      </c>
      <c r="B75" s="981"/>
      <c r="C75" s="981"/>
      <c r="D75" s="981"/>
      <c r="E75" s="981"/>
      <c r="F75" s="982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6.5" thickBot="1" x14ac:dyDescent="0.25">
      <c r="A76" s="749"/>
      <c r="B76" s="138"/>
      <c r="C76" s="138"/>
      <c r="D76" s="736"/>
      <c r="E76" s="138"/>
      <c r="F76" s="750" t="s">
        <v>81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4"/>
      <c r="T76" s="63"/>
      <c r="U76" s="63"/>
    </row>
    <row r="77" spans="1:21" ht="36.75" customHeight="1" thickBot="1" x14ac:dyDescent="0.25">
      <c r="A77" s="680" t="s">
        <v>15</v>
      </c>
      <c r="B77" s="698" t="s">
        <v>64</v>
      </c>
      <c r="C77" s="667" t="s">
        <v>46</v>
      </c>
      <c r="D77" s="698" t="s">
        <v>467</v>
      </c>
      <c r="E77" s="680" t="s">
        <v>16</v>
      </c>
      <c r="F77" s="410" t="s">
        <v>55</v>
      </c>
      <c r="G77" s="509"/>
      <c r="H77" s="509"/>
      <c r="I77" s="509"/>
      <c r="J77" s="509"/>
      <c r="K77" s="77"/>
      <c r="L77" s="550"/>
      <c r="M77" s="550"/>
      <c r="N77" s="77"/>
      <c r="O77" s="551"/>
      <c r="P77" s="248"/>
      <c r="Q77" s="4"/>
      <c r="R77" s="248"/>
      <c r="S77" s="248"/>
      <c r="T77" s="63"/>
      <c r="U77" s="63"/>
    </row>
    <row r="78" spans="1:21" ht="20.25" thickBot="1" x14ac:dyDescent="0.25">
      <c r="A78" s="665" t="s">
        <v>78</v>
      </c>
      <c r="B78" s="665" t="s">
        <v>17</v>
      </c>
      <c r="C78" s="668" t="s">
        <v>468</v>
      </c>
      <c r="D78" s="699">
        <v>24</v>
      </c>
      <c r="E78" s="704">
        <v>22</v>
      </c>
      <c r="F78" s="411">
        <v>21.33</v>
      </c>
      <c r="G78" s="509"/>
      <c r="H78" s="509"/>
      <c r="I78" s="509"/>
      <c r="J78" s="509"/>
      <c r="K78" s="77"/>
      <c r="L78" s="552"/>
      <c r="M78" s="552"/>
      <c r="N78" s="77"/>
      <c r="O78" s="552"/>
      <c r="P78" s="249"/>
      <c r="Q78" s="4"/>
      <c r="R78" s="249"/>
      <c r="S78" s="249"/>
      <c r="T78" s="63"/>
      <c r="U78" s="63"/>
    </row>
    <row r="79" spans="1:21" ht="17.25" thickBot="1" x14ac:dyDescent="0.25">
      <c r="A79" s="665" t="s">
        <v>18</v>
      </c>
      <c r="B79" s="665" t="s">
        <v>102</v>
      </c>
      <c r="C79" s="669">
        <v>72.23</v>
      </c>
      <c r="D79" s="669">
        <v>117.12</v>
      </c>
      <c r="E79" s="705">
        <v>32.590000000000003</v>
      </c>
      <c r="F79" s="411">
        <v>48.49</v>
      </c>
      <c r="G79" s="509"/>
      <c r="H79" s="509"/>
      <c r="I79" s="509"/>
      <c r="J79" s="509"/>
      <c r="K79" s="77"/>
      <c r="L79" s="553"/>
      <c r="M79" s="553"/>
      <c r="N79" s="77"/>
      <c r="O79" s="553"/>
      <c r="P79" s="250"/>
      <c r="Q79" s="4"/>
      <c r="R79" s="250"/>
      <c r="S79" s="250"/>
      <c r="T79" s="63"/>
      <c r="U79" s="63"/>
    </row>
    <row r="80" spans="1:21" ht="17.25" thickBot="1" x14ac:dyDescent="0.25">
      <c r="A80" s="665" t="s">
        <v>19</v>
      </c>
      <c r="B80" s="665" t="s">
        <v>101</v>
      </c>
      <c r="C80" s="670">
        <v>1185.8800000000001</v>
      </c>
      <c r="D80" s="670">
        <v>1058</v>
      </c>
      <c r="E80" s="706">
        <v>1550.06</v>
      </c>
      <c r="F80" s="411">
        <v>1448.32</v>
      </c>
      <c r="G80" s="509"/>
      <c r="H80" s="509"/>
      <c r="I80" s="509"/>
      <c r="J80" s="509"/>
      <c r="K80" s="77"/>
      <c r="L80" s="554"/>
      <c r="M80" s="554"/>
      <c r="N80" s="77"/>
      <c r="O80" s="554"/>
      <c r="P80" s="251"/>
      <c r="Q80" s="4"/>
      <c r="R80" s="251"/>
      <c r="S80" s="251"/>
      <c r="T80" s="63"/>
      <c r="U80" s="63"/>
    </row>
    <row r="81" spans="1:21" ht="17.25" thickBot="1" x14ac:dyDescent="0.25">
      <c r="A81" s="665" t="s">
        <v>20</v>
      </c>
      <c r="B81" s="665" t="s">
        <v>102</v>
      </c>
      <c r="C81" s="669">
        <v>92.89</v>
      </c>
      <c r="D81" s="669">
        <v>60.49</v>
      </c>
      <c r="E81" s="705">
        <v>110.77</v>
      </c>
      <c r="F81" s="411">
        <v>114.6</v>
      </c>
      <c r="G81" s="509"/>
      <c r="H81" s="509"/>
      <c r="I81" s="509"/>
      <c r="J81" s="509"/>
      <c r="K81" s="77"/>
      <c r="L81" s="553"/>
      <c r="M81" s="553"/>
      <c r="N81" s="77"/>
      <c r="O81" s="553"/>
      <c r="P81" s="250"/>
      <c r="Q81" s="4"/>
      <c r="R81" s="250"/>
      <c r="S81" s="250"/>
      <c r="T81" s="63"/>
      <c r="U81" s="63"/>
    </row>
    <row r="82" spans="1:21" ht="33.75" thickBot="1" x14ac:dyDescent="0.25">
      <c r="A82" s="665" t="s">
        <v>77</v>
      </c>
      <c r="B82" s="665" t="s">
        <v>207</v>
      </c>
      <c r="C82" s="666">
        <v>166</v>
      </c>
      <c r="D82" s="666">
        <v>166</v>
      </c>
      <c r="E82" s="703">
        <v>166</v>
      </c>
      <c r="F82" s="411">
        <v>166</v>
      </c>
      <c r="G82" s="509"/>
      <c r="H82" s="509"/>
      <c r="I82" s="509"/>
      <c r="J82" s="509"/>
      <c r="K82" s="77"/>
      <c r="L82" s="555"/>
      <c r="M82" s="555"/>
      <c r="N82" s="77"/>
      <c r="O82" s="555"/>
      <c r="P82" s="252"/>
      <c r="Q82" s="4"/>
      <c r="R82" s="252"/>
      <c r="S82" s="252"/>
      <c r="T82" s="63"/>
      <c r="U82" s="63"/>
    </row>
    <row r="83" spans="1:21" x14ac:dyDescent="0.2">
      <c r="A83" s="977" t="s">
        <v>206</v>
      </c>
      <c r="B83" s="977"/>
      <c r="C83" s="977"/>
      <c r="D83" s="977"/>
      <c r="E83" s="977"/>
      <c r="F83" s="977"/>
      <c r="G83" s="556"/>
      <c r="H83" s="556"/>
      <c r="I83" s="556"/>
      <c r="J83" s="556"/>
      <c r="K83" s="556"/>
      <c r="L83" s="556"/>
      <c r="M83" s="556"/>
      <c r="N83" s="556"/>
      <c r="O83" s="556"/>
      <c r="P83" s="138"/>
      <c r="Q83" s="138"/>
      <c r="R83" s="138"/>
      <c r="S83" s="138"/>
      <c r="T83" s="63"/>
      <c r="U83" s="63"/>
    </row>
    <row r="84" spans="1:21" ht="15.75" customHeight="1" x14ac:dyDescent="0.2">
      <c r="A84" s="973" t="s">
        <v>170</v>
      </c>
      <c r="B84" s="973"/>
      <c r="C84" s="973"/>
      <c r="D84" s="973"/>
      <c r="E84" s="973"/>
      <c r="F84" s="973"/>
      <c r="G84" s="664"/>
      <c r="H84" s="664"/>
      <c r="I84" s="664"/>
      <c r="J84" s="664"/>
      <c r="K84" s="664"/>
      <c r="L84" s="664"/>
      <c r="M84" s="664"/>
      <c r="N84" s="664"/>
      <c r="O84" s="664"/>
      <c r="P84" s="138"/>
      <c r="Q84" s="138"/>
      <c r="R84" s="138"/>
      <c r="S84" s="138"/>
      <c r="T84" s="63"/>
      <c r="U84" s="63"/>
    </row>
    <row r="85" spans="1:21" ht="16.5" customHeight="1" x14ac:dyDescent="0.2">
      <c r="A85" s="973" t="s">
        <v>469</v>
      </c>
      <c r="B85" s="973"/>
      <c r="C85" s="973"/>
      <c r="D85" s="973"/>
      <c r="E85" s="973"/>
      <c r="F85" s="973"/>
      <c r="G85" s="556"/>
      <c r="H85" s="556"/>
      <c r="I85" s="556"/>
      <c r="J85" s="556"/>
      <c r="K85" s="556"/>
      <c r="L85" s="556"/>
      <c r="M85" s="556"/>
      <c r="N85" s="556"/>
      <c r="O85" s="556"/>
      <c r="P85" s="138"/>
      <c r="Q85" s="138"/>
      <c r="R85" s="138"/>
      <c r="S85" s="138"/>
      <c r="T85" s="63"/>
      <c r="U85" s="63"/>
    </row>
    <row r="86" spans="1:21" ht="16.5" customHeight="1" x14ac:dyDescent="0.2">
      <c r="A86" s="664"/>
      <c r="B86" s="138"/>
      <c r="C86" s="138"/>
      <c r="D86" s="736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3"/>
      <c r="U86" s="63"/>
    </row>
    <row r="87" spans="1:21" ht="19.5" customHeight="1" x14ac:dyDescent="0.2">
      <c r="A87" s="972" t="s">
        <v>470</v>
      </c>
      <c r="B87" s="972"/>
      <c r="C87" s="972"/>
      <c r="D87" s="972"/>
      <c r="E87" s="972"/>
      <c r="F87" s="972"/>
      <c r="G87" s="256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63"/>
      <c r="U87" s="63"/>
    </row>
    <row r="88" spans="1:21" ht="9.75" customHeight="1" thickBot="1" x14ac:dyDescent="0.25">
      <c r="D88" s="66"/>
      <c r="E88" s="61"/>
      <c r="F88" s="61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63"/>
      <c r="U88" s="63"/>
    </row>
    <row r="89" spans="1:21" ht="17.25" customHeight="1" thickBot="1" x14ac:dyDescent="0.25">
      <c r="A89" s="975" t="s">
        <v>61</v>
      </c>
      <c r="B89" s="976"/>
      <c r="C89" s="707" t="s">
        <v>513</v>
      </c>
      <c r="D89" s="680" t="s">
        <v>514</v>
      </c>
      <c r="E89" s="680" t="s">
        <v>509</v>
      </c>
      <c r="F89" s="410" t="s">
        <v>510</v>
      </c>
      <c r="G89" s="253"/>
      <c r="H89" s="4"/>
      <c r="I89" s="253"/>
      <c r="J89" s="253"/>
      <c r="K89" s="253"/>
      <c r="L89" s="4"/>
      <c r="M89" s="253"/>
      <c r="N89" s="253"/>
      <c r="O89" s="253"/>
      <c r="P89" s="4"/>
      <c r="Q89" s="253"/>
      <c r="R89" s="253"/>
      <c r="S89" s="253"/>
      <c r="T89" s="63"/>
      <c r="U89" s="63"/>
    </row>
    <row r="90" spans="1:21" ht="16.5" x14ac:dyDescent="0.25">
      <c r="A90" s="968" t="s">
        <v>22</v>
      </c>
      <c r="B90" s="969"/>
      <c r="C90" s="739">
        <v>33</v>
      </c>
      <c r="D90" s="681" t="s">
        <v>389</v>
      </c>
      <c r="E90" s="708">
        <v>43</v>
      </c>
      <c r="F90" s="742" t="s">
        <v>353</v>
      </c>
      <c r="G90" s="254"/>
      <c r="H90" s="4"/>
      <c r="I90" s="254"/>
      <c r="J90" s="254"/>
      <c r="K90" s="254"/>
      <c r="L90" s="4"/>
      <c r="M90" s="254"/>
      <c r="N90" s="254"/>
      <c r="O90" s="254"/>
      <c r="P90" s="4"/>
      <c r="Q90" s="254"/>
      <c r="R90" s="254"/>
      <c r="S90" s="254"/>
      <c r="T90" s="63"/>
      <c r="U90" s="63"/>
    </row>
    <row r="91" spans="1:21" ht="16.5" x14ac:dyDescent="0.25">
      <c r="A91" s="968" t="s">
        <v>79</v>
      </c>
      <c r="B91" s="969"/>
      <c r="C91" s="740" t="s">
        <v>397</v>
      </c>
      <c r="D91" s="682" t="s">
        <v>390</v>
      </c>
      <c r="E91" s="701" t="s">
        <v>402</v>
      </c>
      <c r="F91" s="429" t="s">
        <v>393</v>
      </c>
      <c r="G91" s="254"/>
      <c r="H91" s="4"/>
      <c r="I91" s="254"/>
      <c r="J91" s="254"/>
      <c r="K91" s="254"/>
      <c r="L91" s="4"/>
      <c r="M91" s="254"/>
      <c r="N91" s="254"/>
      <c r="O91" s="254"/>
      <c r="P91" s="4"/>
      <c r="Q91" s="254"/>
      <c r="R91" s="254"/>
      <c r="S91" s="254"/>
      <c r="T91" s="63"/>
      <c r="U91" s="63"/>
    </row>
    <row r="92" spans="1:21" ht="16.5" x14ac:dyDescent="0.25">
      <c r="A92" s="968" t="s">
        <v>80</v>
      </c>
      <c r="B92" s="969"/>
      <c r="C92" s="740" t="s">
        <v>398</v>
      </c>
      <c r="D92" s="682" t="s">
        <v>391</v>
      </c>
      <c r="E92" s="701" t="s">
        <v>403</v>
      </c>
      <c r="F92" s="429" t="s">
        <v>399</v>
      </c>
      <c r="G92" s="254"/>
      <c r="H92" s="4"/>
      <c r="I92" s="254"/>
      <c r="J92" s="254"/>
      <c r="K92" s="254"/>
      <c r="L92" s="4"/>
      <c r="M92" s="254"/>
      <c r="N92" s="254"/>
      <c r="O92" s="254"/>
      <c r="P92" s="4"/>
      <c r="Q92" s="254"/>
      <c r="R92" s="254"/>
      <c r="S92" s="254"/>
      <c r="T92" s="63"/>
      <c r="U92" s="63"/>
    </row>
    <row r="93" spans="1:21" ht="17.25" thickBot="1" x14ac:dyDescent="0.3">
      <c r="A93" s="970" t="s">
        <v>23</v>
      </c>
      <c r="B93" s="971"/>
      <c r="C93" s="741">
        <v>46</v>
      </c>
      <c r="D93" s="683" t="s">
        <v>427</v>
      </c>
      <c r="E93" s="702" t="s">
        <v>404</v>
      </c>
      <c r="F93" s="430" t="s">
        <v>400</v>
      </c>
      <c r="G93" s="254"/>
      <c r="H93" s="4"/>
      <c r="I93" s="254"/>
      <c r="J93" s="254"/>
      <c r="K93" s="254"/>
      <c r="L93" s="4"/>
      <c r="M93" s="254"/>
      <c r="N93" s="254"/>
      <c r="O93" s="254"/>
      <c r="P93" s="4"/>
      <c r="Q93" s="254"/>
      <c r="R93" s="254"/>
      <c r="S93" s="254"/>
      <c r="T93" s="63"/>
      <c r="U93" s="63"/>
    </row>
    <row r="94" spans="1:21" x14ac:dyDescent="0.25">
      <c r="A94" s="36"/>
      <c r="B94" s="36"/>
      <c r="C94" s="36"/>
      <c r="D94" s="735"/>
      <c r="E94" s="255"/>
      <c r="F94" s="25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mergeCells count="16">
    <mergeCell ref="A1:F1"/>
    <mergeCell ref="C3:E3"/>
    <mergeCell ref="A89:B89"/>
    <mergeCell ref="A90:B90"/>
    <mergeCell ref="A91:B91"/>
    <mergeCell ref="A83:F83"/>
    <mergeCell ref="B3:B4"/>
    <mergeCell ref="A3:A4"/>
    <mergeCell ref="A75:F75"/>
    <mergeCell ref="A71:F71"/>
    <mergeCell ref="A72:F72"/>
    <mergeCell ref="A92:B92"/>
    <mergeCell ref="A93:B93"/>
    <mergeCell ref="A87:F87"/>
    <mergeCell ref="A84:F84"/>
    <mergeCell ref="A85:F85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tToHeight="2" orientation="portrait" r:id="rId1"/>
  <headerFooter alignWithMargins="0">
    <oddFooter xml:space="preserve">&amp;C&amp;P+5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N6" sqref="N6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2" bestFit="1" customWidth="1"/>
    <col min="7" max="7" width="14.7109375" style="12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38.25" customHeight="1" x14ac:dyDescent="0.2">
      <c r="A1" s="989" t="s">
        <v>471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</row>
    <row r="2" spans="1:15" ht="6" customHeight="1" thickBot="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8"/>
    </row>
    <row r="3" spans="1:15" ht="45.75" customHeight="1" thickBot="1" x14ac:dyDescent="0.25">
      <c r="A3" s="48"/>
      <c r="B3" s="990" t="s">
        <v>472</v>
      </c>
      <c r="C3" s="987" t="s">
        <v>473</v>
      </c>
      <c r="D3" s="988"/>
      <c r="E3" s="987" t="s">
        <v>491</v>
      </c>
      <c r="F3" s="988"/>
      <c r="G3" s="987" t="s">
        <v>474</v>
      </c>
      <c r="H3" s="988"/>
      <c r="I3" s="987" t="s">
        <v>475</v>
      </c>
      <c r="J3" s="988"/>
      <c r="K3" s="987" t="s">
        <v>476</v>
      </c>
      <c r="L3" s="988"/>
      <c r="M3" s="987" t="s">
        <v>477</v>
      </c>
      <c r="N3" s="988"/>
    </row>
    <row r="4" spans="1:15" ht="24.75" customHeight="1" thickBot="1" x14ac:dyDescent="0.25">
      <c r="A4" s="48"/>
      <c r="B4" s="991"/>
      <c r="C4" s="412">
        <v>2017</v>
      </c>
      <c r="D4" s="412">
        <v>2018</v>
      </c>
      <c r="E4" s="412">
        <v>2017</v>
      </c>
      <c r="F4" s="412">
        <v>2018</v>
      </c>
      <c r="G4" s="412">
        <v>2017</v>
      </c>
      <c r="H4" s="412">
        <v>2018</v>
      </c>
      <c r="I4" s="412">
        <v>2017</v>
      </c>
      <c r="J4" s="412">
        <v>2018</v>
      </c>
      <c r="K4" s="412">
        <v>2017</v>
      </c>
      <c r="L4" s="412">
        <v>2018</v>
      </c>
      <c r="M4" s="412">
        <v>2017</v>
      </c>
      <c r="N4" s="412">
        <v>2018</v>
      </c>
    </row>
    <row r="5" spans="1:15" s="26" customFormat="1" ht="45" customHeight="1" x14ac:dyDescent="0.2">
      <c r="A5" s="50"/>
      <c r="B5" s="510" t="s">
        <v>478</v>
      </c>
      <c r="C5" s="413">
        <v>5736.99</v>
      </c>
      <c r="D5" s="413">
        <v>7079.88</v>
      </c>
      <c r="E5" s="413">
        <v>9980.7199999999993</v>
      </c>
      <c r="F5" s="414">
        <v>12876.03</v>
      </c>
      <c r="G5" s="413">
        <v>971.76</v>
      </c>
      <c r="H5" s="413">
        <v>991.6</v>
      </c>
      <c r="I5" s="413">
        <v>748</v>
      </c>
      <c r="J5" s="414">
        <v>1094.45</v>
      </c>
      <c r="K5" s="413">
        <v>1192.6199999999999</v>
      </c>
      <c r="L5" s="413">
        <v>1331.67</v>
      </c>
      <c r="M5" s="415">
        <v>16.809999999999999</v>
      </c>
      <c r="N5" s="415">
        <v>17.170000000000002</v>
      </c>
    </row>
    <row r="6" spans="1:15" s="26" customFormat="1" ht="39" customHeight="1" x14ac:dyDescent="0.2">
      <c r="A6" s="50"/>
      <c r="B6" s="419" t="s">
        <v>479</v>
      </c>
      <c r="C6" s="416">
        <v>5941.1</v>
      </c>
      <c r="D6" s="416">
        <v>7001.33</v>
      </c>
      <c r="E6" s="416">
        <v>10615.53</v>
      </c>
      <c r="F6" s="417">
        <v>13572.75</v>
      </c>
      <c r="G6" s="416">
        <v>1007.35</v>
      </c>
      <c r="H6" s="416">
        <v>988.25</v>
      </c>
      <c r="I6" s="416">
        <v>774.9</v>
      </c>
      <c r="J6" s="417">
        <v>1022.45</v>
      </c>
      <c r="K6" s="416">
        <v>1234.33</v>
      </c>
      <c r="L6" s="416">
        <v>1331.53</v>
      </c>
      <c r="M6" s="418">
        <v>17.86</v>
      </c>
      <c r="N6" s="418">
        <v>16.66</v>
      </c>
    </row>
    <row r="7" spans="1:15" s="26" customFormat="1" ht="39.75" customHeight="1" x14ac:dyDescent="0.2">
      <c r="A7" s="50"/>
      <c r="B7" s="419" t="s">
        <v>480</v>
      </c>
      <c r="C7" s="416">
        <v>5821.09</v>
      </c>
      <c r="D7" s="416"/>
      <c r="E7" s="416">
        <v>10225.65</v>
      </c>
      <c r="F7" s="417"/>
      <c r="G7" s="416">
        <v>962.26</v>
      </c>
      <c r="H7" s="416"/>
      <c r="I7" s="416">
        <v>776.3</v>
      </c>
      <c r="J7" s="417"/>
      <c r="K7" s="416">
        <v>1231.07</v>
      </c>
      <c r="L7" s="416"/>
      <c r="M7" s="418">
        <v>16.88</v>
      </c>
      <c r="N7" s="418"/>
    </row>
    <row r="8" spans="1:15" s="26" customFormat="1" ht="43.5" customHeight="1" x14ac:dyDescent="0.2">
      <c r="A8" s="50"/>
      <c r="B8" s="419" t="s">
        <v>481</v>
      </c>
      <c r="C8" s="416">
        <v>5697.37</v>
      </c>
      <c r="D8" s="416"/>
      <c r="E8" s="416">
        <v>9664.86</v>
      </c>
      <c r="F8" s="417"/>
      <c r="G8" s="416">
        <v>959.89</v>
      </c>
      <c r="H8" s="416"/>
      <c r="I8" s="416">
        <v>799.67</v>
      </c>
      <c r="J8" s="417"/>
      <c r="K8" s="416">
        <v>1265.6300000000001</v>
      </c>
      <c r="L8" s="416"/>
      <c r="M8" s="418">
        <v>18</v>
      </c>
      <c r="N8" s="418"/>
    </row>
    <row r="9" spans="1:15" s="26" customFormat="1" ht="41.25" customHeight="1" x14ac:dyDescent="0.2">
      <c r="B9" s="419" t="s">
        <v>482</v>
      </c>
      <c r="C9" s="416">
        <v>5591.11</v>
      </c>
      <c r="D9" s="416"/>
      <c r="E9" s="416">
        <v>9150.9599999999991</v>
      </c>
      <c r="F9" s="417"/>
      <c r="G9" s="416">
        <v>929.71</v>
      </c>
      <c r="H9" s="416"/>
      <c r="I9" s="416">
        <v>792.43</v>
      </c>
      <c r="J9" s="417"/>
      <c r="K9" s="416">
        <v>1245</v>
      </c>
      <c r="L9" s="416"/>
      <c r="M9" s="418">
        <v>16.760000000000002</v>
      </c>
      <c r="N9" s="418"/>
    </row>
    <row r="10" spans="1:15" s="26" customFormat="1" ht="41.25" customHeight="1" x14ac:dyDescent="0.2">
      <c r="B10" s="419" t="s">
        <v>483</v>
      </c>
      <c r="C10" s="416">
        <v>5699.08</v>
      </c>
      <c r="D10" s="416"/>
      <c r="E10" s="416">
        <v>8927.6200000000008</v>
      </c>
      <c r="F10" s="417"/>
      <c r="G10" s="416">
        <v>930.73</v>
      </c>
      <c r="H10" s="416"/>
      <c r="I10" s="416">
        <v>864.64</v>
      </c>
      <c r="J10" s="417"/>
      <c r="K10" s="416">
        <v>1260.22</v>
      </c>
      <c r="L10" s="416"/>
      <c r="M10" s="418">
        <v>16.95</v>
      </c>
      <c r="N10" s="418"/>
    </row>
    <row r="11" spans="1:15" s="26" customFormat="1" ht="47.25" customHeight="1" x14ac:dyDescent="0.2">
      <c r="B11" s="511" t="s">
        <v>484</v>
      </c>
      <c r="C11" s="420">
        <v>5978.11</v>
      </c>
      <c r="D11" s="416"/>
      <c r="E11" s="420">
        <v>9478.69</v>
      </c>
      <c r="F11" s="417"/>
      <c r="G11" s="420">
        <v>916.95</v>
      </c>
      <c r="H11" s="416"/>
      <c r="I11" s="420">
        <v>860.8</v>
      </c>
      <c r="J11" s="417"/>
      <c r="K11" s="420">
        <v>1236.22</v>
      </c>
      <c r="L11" s="416"/>
      <c r="M11" s="421">
        <v>16.14</v>
      </c>
      <c r="N11" s="418"/>
    </row>
    <row r="12" spans="1:15" s="26" customFormat="1" ht="43.5" customHeight="1" x14ac:dyDescent="0.2">
      <c r="B12" s="511" t="s">
        <v>485</v>
      </c>
      <c r="C12" s="420">
        <v>6477.68</v>
      </c>
      <c r="D12" s="416"/>
      <c r="E12" s="420">
        <v>10848.52</v>
      </c>
      <c r="F12" s="417"/>
      <c r="G12" s="420">
        <v>972.67</v>
      </c>
      <c r="H12" s="416"/>
      <c r="I12" s="420">
        <v>913.1</v>
      </c>
      <c r="J12" s="417"/>
      <c r="K12" s="420">
        <v>1282.3</v>
      </c>
      <c r="L12" s="416"/>
      <c r="M12" s="421">
        <v>16.91</v>
      </c>
      <c r="N12" s="418"/>
    </row>
    <row r="13" spans="1:15" s="26" customFormat="1" ht="42.75" customHeight="1" x14ac:dyDescent="0.2">
      <c r="B13" s="511" t="s">
        <v>486</v>
      </c>
      <c r="C13" s="420">
        <v>6582.68</v>
      </c>
      <c r="D13" s="420"/>
      <c r="E13" s="420">
        <v>11230.36</v>
      </c>
      <c r="F13" s="422"/>
      <c r="G13" s="420">
        <v>968.1</v>
      </c>
      <c r="H13" s="420"/>
      <c r="I13" s="420">
        <v>935.85</v>
      </c>
      <c r="J13" s="422"/>
      <c r="K13" s="420">
        <v>1314.98</v>
      </c>
      <c r="L13" s="420"/>
      <c r="M13" s="421">
        <v>17.45</v>
      </c>
      <c r="N13" s="421"/>
    </row>
    <row r="14" spans="1:15" s="26" customFormat="1" ht="51.75" customHeight="1" x14ac:dyDescent="0.2">
      <c r="B14" s="419" t="s">
        <v>487</v>
      </c>
      <c r="C14" s="416">
        <v>6796.85</v>
      </c>
      <c r="D14" s="416"/>
      <c r="E14" s="416">
        <v>11319.66</v>
      </c>
      <c r="F14" s="416"/>
      <c r="G14" s="416">
        <v>921.43</v>
      </c>
      <c r="H14" s="416"/>
      <c r="I14" s="416">
        <v>960.52</v>
      </c>
      <c r="J14" s="416"/>
      <c r="K14" s="416">
        <v>1279.51</v>
      </c>
      <c r="L14" s="416"/>
      <c r="M14" s="418">
        <v>17.07</v>
      </c>
      <c r="N14" s="416"/>
    </row>
    <row r="15" spans="1:15" s="26" customFormat="1" ht="45" customHeight="1" x14ac:dyDescent="0.2">
      <c r="B15" s="419" t="s">
        <v>488</v>
      </c>
      <c r="C15" s="416">
        <v>6825.09</v>
      </c>
      <c r="D15" s="423"/>
      <c r="E15" s="416">
        <v>11989.89</v>
      </c>
      <c r="F15" s="424"/>
      <c r="G15" s="416">
        <v>934</v>
      </c>
      <c r="H15" s="423"/>
      <c r="I15" s="416">
        <v>999.8</v>
      </c>
      <c r="J15" s="424"/>
      <c r="K15" s="416">
        <v>1282.28</v>
      </c>
      <c r="L15" s="423"/>
      <c r="M15" s="418">
        <v>17.010000000000002</v>
      </c>
      <c r="N15" s="425"/>
    </row>
    <row r="16" spans="1:15" s="26" customFormat="1" ht="51.75" customHeight="1" thickBot="1" x14ac:dyDescent="0.25">
      <c r="B16" s="419" t="s">
        <v>489</v>
      </c>
      <c r="C16" s="416">
        <v>6800.64</v>
      </c>
      <c r="D16" s="416"/>
      <c r="E16" s="426">
        <v>11405.66</v>
      </c>
      <c r="F16" s="417"/>
      <c r="G16" s="416">
        <v>906.32</v>
      </c>
      <c r="H16" s="416"/>
      <c r="I16" s="426">
        <v>1021.16</v>
      </c>
      <c r="J16" s="417"/>
      <c r="K16" s="416">
        <v>1263.54</v>
      </c>
      <c r="L16" s="416"/>
      <c r="M16" s="418">
        <v>16.16</v>
      </c>
      <c r="N16" s="418"/>
    </row>
    <row r="17" spans="2:14" s="26" customFormat="1" ht="49.5" customHeight="1" thickBot="1" x14ac:dyDescent="0.25">
      <c r="B17" s="512" t="s">
        <v>490</v>
      </c>
      <c r="C17" s="427">
        <f t="shared" ref="C17:N17" si="0">AVERAGE(C5:C16)</f>
        <v>6162.3158333333331</v>
      </c>
      <c r="D17" s="427">
        <f>AVERAGE(D5:D16)</f>
        <v>7040.6049999999996</v>
      </c>
      <c r="E17" s="427">
        <f t="shared" si="0"/>
        <v>10403.176666666668</v>
      </c>
      <c r="F17" s="427">
        <f t="shared" si="0"/>
        <v>13224.39</v>
      </c>
      <c r="G17" s="427">
        <f t="shared" si="0"/>
        <v>948.43083333333323</v>
      </c>
      <c r="H17" s="427">
        <f t="shared" si="0"/>
        <v>989.92499999999995</v>
      </c>
      <c r="I17" s="427">
        <f t="shared" si="0"/>
        <v>870.59749999999997</v>
      </c>
      <c r="J17" s="427">
        <f t="shared" si="0"/>
        <v>1058.45</v>
      </c>
      <c r="K17" s="427">
        <f t="shared" si="0"/>
        <v>1257.3083333333334</v>
      </c>
      <c r="L17" s="427">
        <f t="shared" si="0"/>
        <v>1331.6</v>
      </c>
      <c r="M17" s="428">
        <f t="shared" si="0"/>
        <v>16.999999999999996</v>
      </c>
      <c r="N17" s="428">
        <f t="shared" si="0"/>
        <v>16.914999999999999</v>
      </c>
    </row>
    <row r="18" spans="2:14" ht="30" customHeight="1" x14ac:dyDescent="0.25"/>
    <row r="21" spans="2:14" x14ac:dyDescent="0.25">
      <c r="F21" s="30"/>
    </row>
    <row r="57" ht="42.75" customHeight="1" x14ac:dyDescent="0.25"/>
    <row r="96" spans="8:8" ht="26.25" x14ac:dyDescent="0.4">
      <c r="H96" s="41"/>
    </row>
    <row r="97" spans="8:8" ht="26.25" x14ac:dyDescent="0.4">
      <c r="H97" s="4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9" zoomScaleNormal="85" zoomScaleSheetLayoutView="89" workbookViewId="0">
      <selection activeCell="Q39" sqref="Q39"/>
    </sheetView>
  </sheetViews>
  <sheetFormatPr defaultColWidth="9.140625" defaultRowHeight="15.75" x14ac:dyDescent="0.25"/>
  <cols>
    <col min="1" max="4" width="9.140625" style="4"/>
    <col min="5" max="7" width="9.140625" style="12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27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31"/>
      <c r="C3" s="31"/>
      <c r="D3" s="31"/>
      <c r="E3" s="31"/>
      <c r="F3" s="31"/>
      <c r="G3" s="31"/>
      <c r="H3" s="31"/>
      <c r="I3" s="18"/>
      <c r="J3" s="18"/>
    </row>
    <row r="4" spans="2:10" ht="14.25" customHeight="1" x14ac:dyDescent="0.25">
      <c r="B4" s="32"/>
      <c r="C4" s="16" t="s">
        <v>299</v>
      </c>
      <c r="D4" s="16" t="s">
        <v>326</v>
      </c>
      <c r="E4" s="16"/>
      <c r="F4" s="16"/>
      <c r="G4" s="16"/>
      <c r="H4" s="16"/>
      <c r="I4" s="18"/>
      <c r="J4" s="18"/>
    </row>
    <row r="5" spans="2:10" ht="14.25" x14ac:dyDescent="0.2">
      <c r="B5" s="32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32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32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32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32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32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33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34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35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35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35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36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56"/>
  <sheetViews>
    <sheetView view="pageBreakPreview" zoomScale="69" zoomScaleNormal="77" zoomScaleSheetLayoutView="69" workbookViewId="0">
      <selection activeCell="X43" sqref="X43"/>
    </sheetView>
  </sheetViews>
  <sheetFormatPr defaultColWidth="4.5703125" defaultRowHeight="15.75" x14ac:dyDescent="0.25"/>
  <cols>
    <col min="1" max="1" width="14.140625" style="63" customWidth="1"/>
    <col min="2" max="2" width="7" style="15" customWidth="1"/>
    <col min="3" max="3" width="7.5703125" style="15" customWidth="1"/>
    <col min="4" max="4" width="8.140625" style="15" customWidth="1"/>
    <col min="5" max="5" width="9" style="63" customWidth="1"/>
    <col min="6" max="6" width="8.7109375" style="63" customWidth="1"/>
    <col min="7" max="7" width="9" style="63" customWidth="1"/>
    <col min="8" max="8" width="8.7109375" style="63" customWidth="1"/>
    <col min="9" max="10" width="9" style="63" customWidth="1"/>
    <col min="11" max="11" width="9.85546875" style="63" customWidth="1"/>
    <col min="12" max="12" width="9.5703125" style="63" customWidth="1"/>
    <col min="13" max="13" width="9.42578125" style="63" customWidth="1"/>
    <col min="14" max="14" width="9.5703125" style="63" customWidth="1"/>
    <col min="15" max="15" width="9.140625" style="63" customWidth="1"/>
    <col min="16" max="16" width="9" style="63" customWidth="1"/>
    <col min="17" max="17" width="12" style="63" customWidth="1"/>
    <col min="18" max="18" width="4.42578125" style="63" customWidth="1"/>
    <col min="19" max="20" width="5" style="63" customWidth="1"/>
    <col min="21" max="21" width="3.5703125" style="63" customWidth="1"/>
    <col min="22" max="23" width="4.28515625" style="63" customWidth="1"/>
    <col min="24" max="24" width="12.140625" style="63" customWidth="1"/>
    <col min="25" max="25" width="10.85546875" style="63" customWidth="1"/>
    <col min="26" max="26" width="11.85546875" style="63" customWidth="1"/>
    <col min="27" max="27" width="11.42578125" style="63" customWidth="1"/>
    <col min="28" max="28" width="9.85546875" style="63" customWidth="1"/>
    <col min="29" max="29" width="9.42578125" style="63" customWidth="1"/>
    <col min="30" max="30" width="10.5703125" style="63" customWidth="1"/>
    <col min="31" max="32" width="9.42578125" style="63" customWidth="1"/>
    <col min="33" max="33" width="10.85546875" style="63" customWidth="1"/>
    <col min="34" max="34" width="10.42578125" style="63" customWidth="1"/>
    <col min="35" max="35" width="8.5703125" style="63" customWidth="1"/>
    <col min="36" max="36" width="9.42578125" style="63" customWidth="1"/>
    <col min="37" max="228" width="4.28515625" style="63" customWidth="1"/>
    <col min="229" max="16384" width="4.5703125" style="63"/>
  </cols>
  <sheetData>
    <row r="1" spans="1:36" ht="21.75" customHeight="1" x14ac:dyDescent="0.3">
      <c r="A1" s="947" t="s">
        <v>396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U1" s="123"/>
    </row>
    <row r="2" spans="1:36" ht="13.5" customHeight="1" x14ac:dyDescent="0.2">
      <c r="A2" s="1063"/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U2" s="123"/>
    </row>
    <row r="3" spans="1:36" ht="20.25" customHeight="1" thickBot="1" x14ac:dyDescent="0.25">
      <c r="A3" s="1083" t="s">
        <v>196</v>
      </c>
      <c r="B3" s="1083"/>
      <c r="C3" s="1083"/>
      <c r="D3" s="1083"/>
      <c r="E3" s="1083"/>
      <c r="F3" s="1083"/>
      <c r="G3" s="1083"/>
      <c r="H3" s="1083"/>
      <c r="I3" s="1083"/>
      <c r="J3" s="1083"/>
      <c r="K3" s="1083"/>
      <c r="L3" s="1083"/>
      <c r="M3" s="1083"/>
      <c r="N3" s="1083"/>
      <c r="O3" s="1083"/>
      <c r="P3" s="1083"/>
      <c r="Q3" s="1083"/>
      <c r="R3" s="1083"/>
      <c r="S3" s="1083"/>
      <c r="U3" s="123"/>
    </row>
    <row r="4" spans="1:36" ht="20.25" customHeight="1" x14ac:dyDescent="0.2">
      <c r="A4" s="975" t="s">
        <v>472</v>
      </c>
      <c r="B4" s="1097"/>
      <c r="C4" s="976"/>
      <c r="D4" s="975" t="s">
        <v>494</v>
      </c>
      <c r="E4" s="1097"/>
      <c r="F4" s="1097"/>
      <c r="G4" s="1098"/>
      <c r="H4" s="1002" t="s">
        <v>495</v>
      </c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4"/>
      <c r="U4" s="123"/>
    </row>
    <row r="5" spans="1:36" ht="44.25" customHeight="1" thickBot="1" x14ac:dyDescent="0.25">
      <c r="A5" s="1099"/>
      <c r="B5" s="1100"/>
      <c r="C5" s="1112"/>
      <c r="D5" s="1099"/>
      <c r="E5" s="1100"/>
      <c r="F5" s="1100"/>
      <c r="G5" s="1101"/>
      <c r="H5" s="1102" t="s">
        <v>197</v>
      </c>
      <c r="I5" s="1062"/>
      <c r="J5" s="1062"/>
      <c r="K5" s="1062"/>
      <c r="L5" s="1061" t="s">
        <v>198</v>
      </c>
      <c r="M5" s="1062"/>
      <c r="N5" s="1062"/>
      <c r="O5" s="1062"/>
      <c r="P5" s="1113" t="s">
        <v>443</v>
      </c>
      <c r="Q5" s="1062"/>
      <c r="R5" s="1062"/>
      <c r="S5" s="1114"/>
      <c r="U5" s="123"/>
    </row>
    <row r="6" spans="1:36" s="123" customFormat="1" ht="18" customHeight="1" thickBot="1" x14ac:dyDescent="0.25">
      <c r="A6" s="992" t="s">
        <v>492</v>
      </c>
      <c r="B6" s="993"/>
      <c r="C6" s="994"/>
      <c r="D6" s="995">
        <v>58.33</v>
      </c>
      <c r="E6" s="996"/>
      <c r="F6" s="996"/>
      <c r="G6" s="996"/>
      <c r="H6" s="997" t="s">
        <v>407</v>
      </c>
      <c r="I6" s="998"/>
      <c r="J6" s="998"/>
      <c r="K6" s="998"/>
      <c r="L6" s="999" t="s">
        <v>420</v>
      </c>
      <c r="M6" s="998"/>
      <c r="N6" s="998"/>
      <c r="O6" s="998"/>
      <c r="P6" s="999" t="s">
        <v>409</v>
      </c>
      <c r="Q6" s="998"/>
      <c r="R6" s="998"/>
      <c r="S6" s="1001"/>
      <c r="T6" s="63"/>
      <c r="V6" s="63"/>
    </row>
    <row r="7" spans="1:36" s="123" customFormat="1" ht="18" customHeight="1" thickBot="1" x14ac:dyDescent="0.25">
      <c r="A7" s="992" t="s">
        <v>406</v>
      </c>
      <c r="B7" s="993"/>
      <c r="C7" s="994"/>
      <c r="D7" s="995">
        <v>58.3</v>
      </c>
      <c r="E7" s="996"/>
      <c r="F7" s="996"/>
      <c r="G7" s="996"/>
      <c r="H7" s="997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1001"/>
      <c r="T7" s="63"/>
      <c r="V7" s="63"/>
    </row>
    <row r="8" spans="1:36" s="123" customFormat="1" ht="18" customHeight="1" thickBot="1" x14ac:dyDescent="0.25">
      <c r="A8" s="992" t="s">
        <v>493</v>
      </c>
      <c r="B8" s="993"/>
      <c r="C8" s="994"/>
      <c r="D8" s="995">
        <v>56.79</v>
      </c>
      <c r="E8" s="996"/>
      <c r="F8" s="996"/>
      <c r="G8" s="996"/>
      <c r="H8" s="997" t="s">
        <v>435</v>
      </c>
      <c r="I8" s="998"/>
      <c r="J8" s="998"/>
      <c r="K8" s="998"/>
      <c r="L8" s="999" t="s">
        <v>428</v>
      </c>
      <c r="M8" s="998"/>
      <c r="N8" s="998"/>
      <c r="O8" s="1000"/>
      <c r="P8" s="999" t="s">
        <v>430</v>
      </c>
      <c r="Q8" s="998"/>
      <c r="R8" s="998"/>
      <c r="S8" s="1001"/>
      <c r="T8" s="63"/>
      <c r="V8" s="63"/>
    </row>
    <row r="9" spans="1:36" s="123" customFormat="1" ht="18" customHeight="1" thickBot="1" x14ac:dyDescent="0.25">
      <c r="A9" s="992" t="s">
        <v>581</v>
      </c>
      <c r="B9" s="993"/>
      <c r="C9" s="994"/>
      <c r="D9" s="995">
        <v>56.81</v>
      </c>
      <c r="E9" s="996"/>
      <c r="F9" s="996"/>
      <c r="G9" s="996"/>
      <c r="H9" s="997" t="s">
        <v>582</v>
      </c>
      <c r="I9" s="998"/>
      <c r="J9" s="998"/>
      <c r="K9" s="998"/>
      <c r="L9" s="999" t="s">
        <v>586</v>
      </c>
      <c r="M9" s="998"/>
      <c r="N9" s="998"/>
      <c r="O9" s="1000"/>
      <c r="P9" s="999" t="s">
        <v>584</v>
      </c>
      <c r="Q9" s="998"/>
      <c r="R9" s="998"/>
      <c r="S9" s="1001"/>
      <c r="T9" s="63"/>
      <c r="V9" s="63"/>
    </row>
    <row r="10" spans="1:36" ht="19.5" customHeight="1" thickBot="1" x14ac:dyDescent="0.25">
      <c r="A10" s="1083" t="s">
        <v>217</v>
      </c>
      <c r="B10" s="1083"/>
      <c r="C10" s="1083"/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83"/>
      <c r="O10" s="1083"/>
      <c r="P10" s="1083"/>
      <c r="Q10" s="1083"/>
      <c r="R10" s="1083"/>
      <c r="S10" s="1083"/>
    </row>
    <row r="11" spans="1:36" ht="21" customHeight="1" x14ac:dyDescent="0.2">
      <c r="A11" s="975" t="s">
        <v>472</v>
      </c>
      <c r="B11" s="1097"/>
      <c r="C11" s="1098"/>
      <c r="D11" s="975" t="s">
        <v>494</v>
      </c>
      <c r="E11" s="1097"/>
      <c r="F11" s="1097"/>
      <c r="G11" s="1098"/>
      <c r="H11" s="1002" t="s">
        <v>495</v>
      </c>
      <c r="I11" s="1003"/>
      <c r="J11" s="1003"/>
      <c r="K11" s="1003"/>
      <c r="L11" s="1003"/>
      <c r="M11" s="1003"/>
      <c r="N11" s="1003"/>
      <c r="O11" s="1003"/>
      <c r="P11" s="1003"/>
      <c r="Q11" s="1003"/>
      <c r="R11" s="1003"/>
      <c r="S11" s="1004"/>
    </row>
    <row r="12" spans="1:36" ht="36.75" customHeight="1" thickBot="1" x14ac:dyDescent="0.25">
      <c r="A12" s="1099"/>
      <c r="B12" s="1100"/>
      <c r="C12" s="1101"/>
      <c r="D12" s="1099"/>
      <c r="E12" s="1100"/>
      <c r="F12" s="1100"/>
      <c r="G12" s="1101"/>
      <c r="H12" s="1102" t="s">
        <v>197</v>
      </c>
      <c r="I12" s="1062"/>
      <c r="J12" s="1062"/>
      <c r="K12" s="1062"/>
      <c r="L12" s="1061" t="s">
        <v>198</v>
      </c>
      <c r="M12" s="1062"/>
      <c r="N12" s="1062"/>
      <c r="O12" s="1062"/>
      <c r="P12" s="1113" t="s">
        <v>443</v>
      </c>
      <c r="Q12" s="1062"/>
      <c r="R12" s="1062"/>
      <c r="S12" s="1114"/>
    </row>
    <row r="13" spans="1:36" s="123" customFormat="1" ht="18" customHeight="1" thickBot="1" x14ac:dyDescent="0.25">
      <c r="A13" s="992" t="s">
        <v>492</v>
      </c>
      <c r="B13" s="993"/>
      <c r="C13" s="994"/>
      <c r="D13" s="995">
        <v>69.52</v>
      </c>
      <c r="E13" s="996"/>
      <c r="F13" s="996"/>
      <c r="G13" s="996"/>
      <c r="H13" s="997" t="s">
        <v>408</v>
      </c>
      <c r="I13" s="998"/>
      <c r="J13" s="998"/>
      <c r="K13" s="998"/>
      <c r="L13" s="999" t="s">
        <v>401</v>
      </c>
      <c r="M13" s="998"/>
      <c r="N13" s="998"/>
      <c r="O13" s="998"/>
      <c r="P13" s="999" t="s">
        <v>410</v>
      </c>
      <c r="Q13" s="998"/>
      <c r="R13" s="998"/>
      <c r="S13" s="1001"/>
      <c r="T13" s="63"/>
      <c r="V13" s="63"/>
      <c r="X13" s="1043" t="s">
        <v>218</v>
      </c>
      <c r="Y13" s="1043"/>
      <c r="Z13" s="1043"/>
      <c r="AA13" s="1043"/>
      <c r="AB13" s="1043"/>
      <c r="AC13" s="1043"/>
      <c r="AD13" s="1043"/>
      <c r="AE13" s="1043"/>
      <c r="AF13" s="1043"/>
      <c r="AG13" s="1043"/>
      <c r="AH13" s="1043"/>
      <c r="AI13" s="1043"/>
      <c r="AJ13" s="1043"/>
    </row>
    <row r="14" spans="1:36" s="123" customFormat="1" ht="18" customHeight="1" thickBot="1" x14ac:dyDescent="0.25">
      <c r="A14" s="992" t="s">
        <v>406</v>
      </c>
      <c r="B14" s="993"/>
      <c r="C14" s="994"/>
      <c r="D14" s="995">
        <v>71.599999999999994</v>
      </c>
      <c r="E14" s="996"/>
      <c r="F14" s="996"/>
      <c r="G14" s="996"/>
      <c r="H14" s="997" t="s">
        <v>411</v>
      </c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1001"/>
      <c r="T14" s="63"/>
      <c r="V14" s="63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</row>
    <row r="15" spans="1:36" s="123" customFormat="1" ht="18" customHeight="1" thickBot="1" x14ac:dyDescent="0.25">
      <c r="A15" s="992" t="s">
        <v>493</v>
      </c>
      <c r="B15" s="993"/>
      <c r="C15" s="994"/>
      <c r="D15" s="995">
        <v>68.989999999999995</v>
      </c>
      <c r="E15" s="996"/>
      <c r="F15" s="996"/>
      <c r="G15" s="996"/>
      <c r="H15" s="997" t="s">
        <v>436</v>
      </c>
      <c r="I15" s="998"/>
      <c r="J15" s="998"/>
      <c r="K15" s="998"/>
      <c r="L15" s="999" t="s">
        <v>429</v>
      </c>
      <c r="M15" s="998"/>
      <c r="N15" s="998"/>
      <c r="O15" s="1000"/>
      <c r="P15" s="999" t="s">
        <v>431</v>
      </c>
      <c r="Q15" s="998"/>
      <c r="R15" s="998"/>
      <c r="S15" s="1001"/>
      <c r="T15" s="63"/>
      <c r="V15" s="63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</row>
    <row r="16" spans="1:36" s="123" customFormat="1" ht="18" customHeight="1" thickBot="1" x14ac:dyDescent="0.25">
      <c r="A16" s="992" t="s">
        <v>581</v>
      </c>
      <c r="B16" s="993"/>
      <c r="C16" s="994"/>
      <c r="D16" s="995">
        <v>70.319999999999993</v>
      </c>
      <c r="E16" s="996"/>
      <c r="F16" s="996"/>
      <c r="G16" s="996"/>
      <c r="H16" s="997" t="s">
        <v>583</v>
      </c>
      <c r="I16" s="998"/>
      <c r="J16" s="998"/>
      <c r="K16" s="998"/>
      <c r="L16" s="999" t="s">
        <v>587</v>
      </c>
      <c r="M16" s="998"/>
      <c r="N16" s="998"/>
      <c r="O16" s="1000"/>
      <c r="P16" s="999" t="s">
        <v>585</v>
      </c>
      <c r="Q16" s="998"/>
      <c r="R16" s="998"/>
      <c r="S16" s="1001"/>
      <c r="T16" s="63"/>
      <c r="V16" s="63"/>
      <c r="X16" s="732"/>
      <c r="Y16" s="732"/>
      <c r="Z16" s="732"/>
      <c r="AA16" s="732"/>
      <c r="AB16" s="732"/>
      <c r="AC16" s="732"/>
      <c r="AD16" s="732"/>
      <c r="AE16" s="732"/>
      <c r="AF16" s="732"/>
      <c r="AG16" s="732"/>
      <c r="AH16" s="732"/>
      <c r="AI16" s="732"/>
      <c r="AJ16" s="732"/>
    </row>
    <row r="17" spans="1:36" ht="15.75" customHeight="1" x14ac:dyDescent="0.2">
      <c r="A17" s="1060" t="s">
        <v>444</v>
      </c>
      <c r="B17" s="1060"/>
      <c r="C17" s="1060"/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Y17" s="64"/>
      <c r="Z17" s="64"/>
      <c r="AA17" s="64"/>
      <c r="AB17" s="64"/>
      <c r="AC17" s="64"/>
      <c r="AD17" s="64"/>
      <c r="AE17" s="64"/>
      <c r="AF17" s="64"/>
      <c r="AG17" s="65"/>
      <c r="AH17" s="64"/>
    </row>
    <row r="18" spans="1:36" ht="18" customHeight="1" x14ac:dyDescent="0.2">
      <c r="A18" s="1079" t="s">
        <v>445</v>
      </c>
      <c r="B18" s="1079"/>
      <c r="C18" s="1079"/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X18" s="282"/>
      <c r="Y18" s="282" t="s">
        <v>9</v>
      </c>
      <c r="Z18" s="282" t="s">
        <v>10</v>
      </c>
      <c r="AA18" s="282" t="s">
        <v>11</v>
      </c>
      <c r="AB18" s="282" t="s">
        <v>12</v>
      </c>
      <c r="AC18" s="282" t="s">
        <v>13</v>
      </c>
      <c r="AD18" s="282" t="s">
        <v>14</v>
      </c>
      <c r="AE18" s="282" t="s">
        <v>76</v>
      </c>
      <c r="AF18" s="282" t="s">
        <v>83</v>
      </c>
      <c r="AG18" s="282" t="s">
        <v>89</v>
      </c>
      <c r="AH18" s="282" t="s">
        <v>90</v>
      </c>
      <c r="AI18" s="282" t="s">
        <v>94</v>
      </c>
      <c r="AJ18" s="282" t="s">
        <v>95</v>
      </c>
    </row>
    <row r="19" spans="1:36" ht="18" customHeight="1" x14ac:dyDescent="0.2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X19" s="282">
        <v>2016</v>
      </c>
      <c r="Y19" s="283">
        <v>100.96</v>
      </c>
      <c r="Z19" s="283">
        <v>101.6</v>
      </c>
      <c r="AA19" s="283">
        <v>102.07</v>
      </c>
      <c r="AB19" s="283">
        <v>102.52</v>
      </c>
      <c r="AC19" s="283">
        <v>102.94</v>
      </c>
      <c r="AD19" s="283">
        <v>103.31</v>
      </c>
      <c r="AE19" s="283">
        <v>103.87</v>
      </c>
      <c r="AF19" s="283">
        <v>103.88</v>
      </c>
      <c r="AG19" s="283">
        <v>104.06</v>
      </c>
      <c r="AH19" s="283">
        <v>104.51</v>
      </c>
      <c r="AI19" s="283">
        <v>104.97</v>
      </c>
      <c r="AJ19" s="283">
        <v>105.39</v>
      </c>
    </row>
    <row r="20" spans="1:36" ht="18" customHeight="1" x14ac:dyDescent="0.2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6" ht="27" customHeight="1" thickBot="1" x14ac:dyDescent="0.25">
      <c r="A21" s="1096" t="s">
        <v>163</v>
      </c>
      <c r="B21" s="1096"/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1096"/>
      <c r="T21" s="1096"/>
      <c r="U21" s="1096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6" ht="18" customHeight="1" x14ac:dyDescent="0.2">
      <c r="A22" s="796" t="s">
        <v>92</v>
      </c>
      <c r="B22" s="797"/>
      <c r="C22" s="798"/>
      <c r="D22" s="1051">
        <v>2011</v>
      </c>
      <c r="E22" s="1048">
        <v>2012</v>
      </c>
      <c r="F22" s="1048">
        <v>2013</v>
      </c>
      <c r="G22" s="1048">
        <v>2014</v>
      </c>
      <c r="H22" s="1048">
        <v>2015</v>
      </c>
      <c r="I22" s="1048">
        <v>2016</v>
      </c>
      <c r="J22" s="1048">
        <v>2017</v>
      </c>
      <c r="K22" s="1002">
        <v>2018</v>
      </c>
      <c r="L22" s="1003"/>
      <c r="M22" s="1003"/>
      <c r="N22" s="1003"/>
      <c r="O22" s="1003"/>
      <c r="P22" s="1054"/>
      <c r="Q22" s="796" t="s">
        <v>516</v>
      </c>
      <c r="R22" s="797"/>
      <c r="S22" s="798"/>
      <c r="U22" s="123"/>
      <c r="Y22" s="64"/>
      <c r="Z22" s="64"/>
      <c r="AA22" s="64"/>
      <c r="AB22" s="64"/>
      <c r="AC22" s="64"/>
      <c r="AD22" s="64"/>
      <c r="AE22" s="64"/>
      <c r="AF22" s="64"/>
      <c r="AG22" s="65"/>
      <c r="AH22" s="64"/>
    </row>
    <row r="23" spans="1:36" ht="16.5" customHeight="1" x14ac:dyDescent="0.2">
      <c r="A23" s="1008"/>
      <c r="B23" s="1009"/>
      <c r="C23" s="1010"/>
      <c r="D23" s="1052"/>
      <c r="E23" s="1049"/>
      <c r="F23" s="1049"/>
      <c r="G23" s="1049"/>
      <c r="H23" s="1049"/>
      <c r="I23" s="1049"/>
      <c r="J23" s="1049"/>
      <c r="K23" s="1055"/>
      <c r="L23" s="1056"/>
      <c r="M23" s="1056"/>
      <c r="N23" s="1056"/>
      <c r="O23" s="1056"/>
      <c r="P23" s="1057"/>
      <c r="Q23" s="1008"/>
      <c r="R23" s="1009"/>
      <c r="S23" s="1010"/>
      <c r="U23" s="123"/>
      <c r="Y23" s="64"/>
      <c r="Z23" s="64"/>
      <c r="AA23" s="64"/>
      <c r="AB23" s="64"/>
      <c r="AC23" s="64"/>
      <c r="AD23" s="64"/>
      <c r="AE23" s="64"/>
      <c r="AF23" s="64"/>
      <c r="AG23" s="65"/>
      <c r="AH23" s="64"/>
    </row>
    <row r="24" spans="1:36" ht="15" customHeight="1" x14ac:dyDescent="0.2">
      <c r="A24" s="1008"/>
      <c r="B24" s="1009"/>
      <c r="C24" s="1010"/>
      <c r="D24" s="1052"/>
      <c r="E24" s="1049"/>
      <c r="F24" s="1049"/>
      <c r="G24" s="1049"/>
      <c r="H24" s="1049"/>
      <c r="I24" s="1049"/>
      <c r="J24" s="1049"/>
      <c r="K24" s="1044" t="s">
        <v>2</v>
      </c>
      <c r="L24" s="1046" t="s">
        <v>3</v>
      </c>
      <c r="M24" s="1046" t="s">
        <v>11</v>
      </c>
      <c r="N24" s="1046" t="s">
        <v>4</v>
      </c>
      <c r="O24" s="1046" t="s">
        <v>13</v>
      </c>
      <c r="P24" s="1058" t="s">
        <v>14</v>
      </c>
      <c r="Q24" s="1008"/>
      <c r="R24" s="1009"/>
      <c r="S24" s="1010"/>
      <c r="U24" s="123"/>
      <c r="Y24" s="64"/>
      <c r="Z24" s="64"/>
      <c r="AA24" s="64"/>
      <c r="AB24" s="64"/>
      <c r="AC24" s="64"/>
      <c r="AD24" s="64"/>
      <c r="AE24" s="64"/>
      <c r="AF24" s="64"/>
      <c r="AG24" s="65"/>
      <c r="AH24" s="64"/>
    </row>
    <row r="25" spans="1:36" ht="13.5" thickBot="1" x14ac:dyDescent="0.25">
      <c r="A25" s="1008"/>
      <c r="B25" s="1009"/>
      <c r="C25" s="1010"/>
      <c r="D25" s="1053"/>
      <c r="E25" s="1050"/>
      <c r="F25" s="1050"/>
      <c r="G25" s="1050"/>
      <c r="H25" s="1050"/>
      <c r="I25" s="1050"/>
      <c r="J25" s="1050"/>
      <c r="K25" s="1045"/>
      <c r="L25" s="1047"/>
      <c r="M25" s="1047"/>
      <c r="N25" s="1047"/>
      <c r="O25" s="1047"/>
      <c r="P25" s="1059"/>
      <c r="Q25" s="1011"/>
      <c r="R25" s="1012"/>
      <c r="S25" s="1013"/>
      <c r="U25" s="123"/>
      <c r="Y25" s="64"/>
      <c r="Z25" s="64"/>
      <c r="AA25" s="64"/>
      <c r="AB25" s="64"/>
      <c r="AC25" s="64"/>
      <c r="AD25" s="64"/>
      <c r="AE25" s="64"/>
      <c r="AF25" s="64"/>
      <c r="AG25" s="65"/>
      <c r="AH25" s="64"/>
    </row>
    <row r="26" spans="1:36" ht="16.5" customHeight="1" x14ac:dyDescent="0.2">
      <c r="A26" s="1014" t="s">
        <v>234</v>
      </c>
      <c r="B26" s="1015"/>
      <c r="C26" s="1016"/>
      <c r="D26" s="1005">
        <v>106.12</v>
      </c>
      <c r="E26" s="1064">
        <v>106.82</v>
      </c>
      <c r="F26" s="1064">
        <v>104.8</v>
      </c>
      <c r="G26" s="1064">
        <v>109.46</v>
      </c>
      <c r="H26" s="1064">
        <v>110.56</v>
      </c>
      <c r="I26" s="1064">
        <v>104.7</v>
      </c>
      <c r="J26" s="1067">
        <v>101.6</v>
      </c>
      <c r="K26" s="374">
        <v>100.19</v>
      </c>
      <c r="L26" s="351">
        <v>100.48</v>
      </c>
      <c r="M26" s="351"/>
      <c r="N26" s="351"/>
      <c r="O26" s="351"/>
      <c r="P26" s="352"/>
      <c r="Q26" s="1028">
        <v>100.67</v>
      </c>
      <c r="R26" s="1029"/>
      <c r="S26" s="1030"/>
      <c r="U26" s="123"/>
      <c r="Y26" s="64"/>
      <c r="Z26" s="64"/>
      <c r="AA26" s="64"/>
      <c r="AB26" s="64"/>
      <c r="AC26" s="64"/>
      <c r="AD26" s="64"/>
      <c r="AE26" s="64"/>
      <c r="AF26" s="64"/>
      <c r="AG26" s="65"/>
      <c r="AH26" s="64"/>
    </row>
    <row r="27" spans="1:36" ht="16.5" customHeight="1" x14ac:dyDescent="0.25">
      <c r="A27" s="1017"/>
      <c r="B27" s="1018"/>
      <c r="C27" s="1019"/>
      <c r="D27" s="1006"/>
      <c r="E27" s="1065"/>
      <c r="F27" s="1065"/>
      <c r="G27" s="1065"/>
      <c r="H27" s="1065"/>
      <c r="I27" s="1065"/>
      <c r="J27" s="1068"/>
      <c r="K27" s="345" t="s">
        <v>76</v>
      </c>
      <c r="L27" s="346" t="s">
        <v>84</v>
      </c>
      <c r="M27" s="346" t="s">
        <v>85</v>
      </c>
      <c r="N27" s="346" t="s">
        <v>86</v>
      </c>
      <c r="O27" s="346" t="s">
        <v>87</v>
      </c>
      <c r="P27" s="347" t="s">
        <v>88</v>
      </c>
      <c r="Q27" s="1031"/>
      <c r="R27" s="1032"/>
      <c r="S27" s="1033"/>
      <c r="U27" s="123"/>
      <c r="Y27" s="64"/>
      <c r="Z27" s="64"/>
      <c r="AA27" s="64"/>
      <c r="AB27" s="64"/>
      <c r="AC27" s="64"/>
      <c r="AD27" s="64"/>
      <c r="AE27" s="64"/>
      <c r="AF27" s="64"/>
      <c r="AG27" s="65"/>
      <c r="AH27" s="64"/>
    </row>
    <row r="28" spans="1:36" ht="20.25" customHeight="1" thickBot="1" x14ac:dyDescent="0.3">
      <c r="A28" s="1020"/>
      <c r="B28" s="1021"/>
      <c r="C28" s="1022"/>
      <c r="D28" s="1007"/>
      <c r="E28" s="1066"/>
      <c r="F28" s="1066"/>
      <c r="G28" s="1066"/>
      <c r="H28" s="1066"/>
      <c r="I28" s="1066"/>
      <c r="J28" s="1069"/>
      <c r="K28" s="348"/>
      <c r="L28" s="349"/>
      <c r="M28" s="349"/>
      <c r="N28" s="349"/>
      <c r="O28" s="349"/>
      <c r="P28" s="350"/>
      <c r="Q28" s="1031"/>
      <c r="R28" s="1032"/>
      <c r="S28" s="1033"/>
      <c r="U28" s="123"/>
      <c r="Y28" s="64"/>
      <c r="Z28" s="64"/>
      <c r="AA28" s="64"/>
      <c r="AB28" s="64"/>
      <c r="AC28" s="64"/>
      <c r="AD28" s="64"/>
      <c r="AE28" s="64"/>
      <c r="AF28" s="64"/>
      <c r="AG28" s="65"/>
      <c r="AH28" s="64"/>
    </row>
    <row r="29" spans="1:36" ht="16.5" customHeight="1" x14ac:dyDescent="0.25">
      <c r="A29" s="1087" t="s">
        <v>93</v>
      </c>
      <c r="B29" s="1088"/>
      <c r="C29" s="1089"/>
      <c r="D29" s="1005">
        <v>105.93</v>
      </c>
      <c r="E29" s="1034">
        <v>106.85</v>
      </c>
      <c r="F29" s="1034">
        <v>104.67</v>
      </c>
      <c r="G29" s="1034">
        <v>109.88</v>
      </c>
      <c r="H29" s="1034">
        <v>112.05</v>
      </c>
      <c r="I29" s="1034">
        <v>105.3</v>
      </c>
      <c r="J29" s="1073">
        <v>101.4</v>
      </c>
      <c r="K29" s="345" t="s">
        <v>2</v>
      </c>
      <c r="L29" s="346" t="s">
        <v>3</v>
      </c>
      <c r="M29" s="346" t="s">
        <v>11</v>
      </c>
      <c r="N29" s="346" t="s">
        <v>4</v>
      </c>
      <c r="O29" s="346" t="s">
        <v>13</v>
      </c>
      <c r="P29" s="347" t="s">
        <v>14</v>
      </c>
      <c r="Q29" s="1028">
        <v>100.76</v>
      </c>
      <c r="R29" s="1029"/>
      <c r="S29" s="1030"/>
      <c r="U29" s="123"/>
      <c r="AB29" s="64"/>
      <c r="AC29" s="64"/>
      <c r="AD29" s="64"/>
      <c r="AE29" s="64"/>
      <c r="AF29" s="64"/>
      <c r="AG29" s="65"/>
      <c r="AH29" s="64"/>
    </row>
    <row r="30" spans="1:36" ht="16.5" customHeight="1" x14ac:dyDescent="0.2">
      <c r="A30" s="1090"/>
      <c r="B30" s="1091"/>
      <c r="C30" s="1092"/>
      <c r="D30" s="1006"/>
      <c r="E30" s="1035"/>
      <c r="F30" s="1035"/>
      <c r="G30" s="1035"/>
      <c r="H30" s="1035"/>
      <c r="I30" s="1035"/>
      <c r="J30" s="1074"/>
      <c r="K30" s="375">
        <v>100.21</v>
      </c>
      <c r="L30" s="353">
        <v>100.55</v>
      </c>
      <c r="M30" s="353"/>
      <c r="N30" s="353"/>
      <c r="O30" s="353"/>
      <c r="P30" s="354"/>
      <c r="Q30" s="1031"/>
      <c r="R30" s="1032"/>
      <c r="S30" s="1033"/>
      <c r="U30" s="123"/>
      <c r="Y30" s="64"/>
      <c r="Z30" s="64"/>
      <c r="AA30" s="64"/>
      <c r="AB30" s="64"/>
      <c r="AC30" s="64"/>
      <c r="AD30" s="64"/>
      <c r="AE30" s="64"/>
      <c r="AF30" s="64"/>
      <c r="AG30" s="65"/>
      <c r="AH30" s="64"/>
    </row>
    <row r="31" spans="1:36" ht="16.5" customHeight="1" x14ac:dyDescent="0.25">
      <c r="A31" s="1090"/>
      <c r="B31" s="1091"/>
      <c r="C31" s="1092"/>
      <c r="D31" s="1006"/>
      <c r="E31" s="1035"/>
      <c r="F31" s="1035"/>
      <c r="G31" s="1035"/>
      <c r="H31" s="1035"/>
      <c r="I31" s="1035"/>
      <c r="J31" s="1074"/>
      <c r="K31" s="345" t="s">
        <v>76</v>
      </c>
      <c r="L31" s="346" t="s">
        <v>84</v>
      </c>
      <c r="M31" s="346" t="s">
        <v>85</v>
      </c>
      <c r="N31" s="346" t="s">
        <v>86</v>
      </c>
      <c r="O31" s="346" t="s">
        <v>87</v>
      </c>
      <c r="P31" s="347" t="s">
        <v>88</v>
      </c>
      <c r="Q31" s="1031"/>
      <c r="R31" s="1032"/>
      <c r="S31" s="1033"/>
      <c r="U31" s="123"/>
      <c r="Y31" s="64"/>
      <c r="Z31" s="64"/>
      <c r="AA31" s="64"/>
      <c r="AB31" s="64"/>
      <c r="AC31" s="64"/>
      <c r="AD31" s="64"/>
      <c r="AE31" s="64"/>
      <c r="AF31" s="64"/>
      <c r="AG31" s="65"/>
      <c r="AH31" s="64"/>
    </row>
    <row r="32" spans="1:36" ht="17.25" thickBot="1" x14ac:dyDescent="0.3">
      <c r="A32" s="1093"/>
      <c r="B32" s="1094"/>
      <c r="C32" s="1095"/>
      <c r="D32" s="1007"/>
      <c r="E32" s="1036"/>
      <c r="F32" s="1036"/>
      <c r="G32" s="1036"/>
      <c r="H32" s="1036"/>
      <c r="I32" s="1036"/>
      <c r="J32" s="1075"/>
      <c r="K32" s="357"/>
      <c r="L32" s="355"/>
      <c r="M32" s="355"/>
      <c r="N32" s="355"/>
      <c r="O32" s="355"/>
      <c r="P32" s="356"/>
      <c r="Q32" s="1031"/>
      <c r="R32" s="1032"/>
      <c r="S32" s="1033"/>
      <c r="U32" s="123"/>
    </row>
    <row r="33" spans="1:34" ht="18.75" customHeight="1" x14ac:dyDescent="0.25">
      <c r="A33" s="1090" t="s">
        <v>91</v>
      </c>
      <c r="B33" s="1091"/>
      <c r="C33" s="1092"/>
      <c r="D33" s="1005">
        <v>106.61</v>
      </c>
      <c r="E33" s="1034">
        <v>106.78</v>
      </c>
      <c r="F33" s="1034">
        <v>105.16</v>
      </c>
      <c r="G33" s="1034">
        <v>108.32</v>
      </c>
      <c r="H33" s="1034">
        <v>106.89</v>
      </c>
      <c r="I33" s="1034">
        <v>103.2</v>
      </c>
      <c r="J33" s="1073">
        <v>102</v>
      </c>
      <c r="K33" s="358" t="s">
        <v>2</v>
      </c>
      <c r="L33" s="359" t="s">
        <v>3</v>
      </c>
      <c r="M33" s="359" t="s">
        <v>11</v>
      </c>
      <c r="N33" s="359" t="s">
        <v>4</v>
      </c>
      <c r="O33" s="359" t="s">
        <v>13</v>
      </c>
      <c r="P33" s="360" t="s">
        <v>14</v>
      </c>
      <c r="Q33" s="1028">
        <v>100.44</v>
      </c>
      <c r="R33" s="1029"/>
      <c r="S33" s="1030"/>
      <c r="U33" s="123"/>
      <c r="Y33" s="64"/>
      <c r="Z33" s="64"/>
      <c r="AA33" s="64"/>
      <c r="AB33" s="64"/>
      <c r="AC33" s="64"/>
      <c r="AD33" s="64"/>
      <c r="AE33" s="64"/>
      <c r="AF33" s="64"/>
      <c r="AG33" s="65"/>
      <c r="AH33" s="64"/>
    </row>
    <row r="34" spans="1:34" ht="16.5" x14ac:dyDescent="0.2">
      <c r="A34" s="1090"/>
      <c r="B34" s="1091"/>
      <c r="C34" s="1092"/>
      <c r="D34" s="1006"/>
      <c r="E34" s="1035"/>
      <c r="F34" s="1035"/>
      <c r="G34" s="1035"/>
      <c r="H34" s="1035"/>
      <c r="I34" s="1035"/>
      <c r="J34" s="1074"/>
      <c r="K34" s="375">
        <v>100.14</v>
      </c>
      <c r="L34" s="353">
        <v>100.3</v>
      </c>
      <c r="M34" s="353"/>
      <c r="N34" s="353"/>
      <c r="O34" s="353"/>
      <c r="P34" s="354"/>
      <c r="Q34" s="1031"/>
      <c r="R34" s="1032"/>
      <c r="S34" s="1033"/>
      <c r="U34" s="123"/>
      <c r="Y34" s="64"/>
      <c r="Z34" s="64"/>
      <c r="AA34" s="64"/>
      <c r="AB34" s="64"/>
      <c r="AC34" s="64"/>
      <c r="AD34" s="64"/>
      <c r="AE34" s="64"/>
      <c r="AF34" s="64"/>
      <c r="AG34" s="64"/>
      <c r="AH34" s="64"/>
    </row>
    <row r="35" spans="1:34" ht="15.75" customHeight="1" x14ac:dyDescent="0.25">
      <c r="A35" s="1090"/>
      <c r="B35" s="1091"/>
      <c r="C35" s="1092"/>
      <c r="D35" s="1006"/>
      <c r="E35" s="1035"/>
      <c r="F35" s="1035"/>
      <c r="G35" s="1035"/>
      <c r="H35" s="1035"/>
      <c r="I35" s="1035"/>
      <c r="J35" s="1074"/>
      <c r="K35" s="345" t="s">
        <v>76</v>
      </c>
      <c r="L35" s="346" t="s">
        <v>84</v>
      </c>
      <c r="M35" s="346" t="s">
        <v>85</v>
      </c>
      <c r="N35" s="346" t="s">
        <v>86</v>
      </c>
      <c r="O35" s="346" t="s">
        <v>87</v>
      </c>
      <c r="P35" s="347" t="s">
        <v>88</v>
      </c>
      <c r="Q35" s="1031"/>
      <c r="R35" s="1032"/>
      <c r="S35" s="1033"/>
      <c r="U35" s="123"/>
      <c r="Y35" s="64"/>
      <c r="Z35" s="64"/>
      <c r="AA35" s="64"/>
      <c r="AB35" s="64"/>
      <c r="AC35" s="64"/>
      <c r="AD35" s="64"/>
      <c r="AE35" s="64"/>
      <c r="AF35" s="64"/>
      <c r="AG35" s="64"/>
      <c r="AH35" s="64"/>
    </row>
    <row r="36" spans="1:34" ht="17.25" thickBot="1" x14ac:dyDescent="0.3">
      <c r="A36" s="1093"/>
      <c r="B36" s="1094"/>
      <c r="C36" s="1095"/>
      <c r="D36" s="1007"/>
      <c r="E36" s="1036"/>
      <c r="F36" s="1036"/>
      <c r="G36" s="1036"/>
      <c r="H36" s="1036"/>
      <c r="I36" s="1036"/>
      <c r="J36" s="1075"/>
      <c r="K36" s="357"/>
      <c r="L36" s="355"/>
      <c r="M36" s="355"/>
      <c r="N36" s="355"/>
      <c r="O36" s="355"/>
      <c r="P36" s="361"/>
      <c r="Q36" s="1084"/>
      <c r="R36" s="1085"/>
      <c r="S36" s="1086"/>
      <c r="U36" s="123"/>
      <c r="Y36" s="64"/>
      <c r="Z36" s="64"/>
      <c r="AA36" s="64"/>
      <c r="AB36" s="64"/>
      <c r="AC36" s="64"/>
      <c r="AD36" s="64"/>
      <c r="AE36" s="64"/>
      <c r="AF36" s="64"/>
      <c r="AG36" s="64"/>
      <c r="AH36" s="64"/>
    </row>
    <row r="37" spans="1:34" ht="15" customHeight="1" x14ac:dyDescent="0.25">
      <c r="Y37" s="64"/>
      <c r="Z37" s="64"/>
      <c r="AA37" s="64"/>
      <c r="AB37" s="64"/>
      <c r="AC37" s="64"/>
      <c r="AD37" s="64"/>
      <c r="AE37" s="64"/>
      <c r="AF37" s="64"/>
      <c r="AG37" s="64"/>
      <c r="AH37" s="64"/>
    </row>
    <row r="38" spans="1:34" ht="27.75" customHeight="1" thickBot="1" x14ac:dyDescent="0.25">
      <c r="A38" s="1083" t="s">
        <v>169</v>
      </c>
      <c r="B38" s="1083"/>
      <c r="C38" s="1083"/>
      <c r="D38" s="1083"/>
      <c r="E38" s="1083"/>
      <c r="F38" s="1083"/>
      <c r="G38" s="1083"/>
      <c r="H38" s="1083"/>
      <c r="I38" s="1083"/>
      <c r="J38" s="1083"/>
      <c r="K38" s="1083"/>
      <c r="L38" s="1083"/>
      <c r="M38" s="1083"/>
      <c r="N38" s="1083"/>
      <c r="O38" s="1083"/>
      <c r="P38" s="1083"/>
      <c r="Q38" s="1083"/>
      <c r="R38" s="1083"/>
      <c r="S38" s="1083"/>
      <c r="T38" s="1083"/>
      <c r="U38" s="1083"/>
    </row>
    <row r="39" spans="1:34" ht="15.75" customHeight="1" x14ac:dyDescent="0.2">
      <c r="A39" s="796" t="s">
        <v>92</v>
      </c>
      <c r="B39" s="797"/>
      <c r="C39" s="798"/>
      <c r="D39" s="1076">
        <v>2011</v>
      </c>
      <c r="E39" s="1080">
        <v>2012</v>
      </c>
      <c r="F39" s="1037">
        <v>2013</v>
      </c>
      <c r="G39" s="1037">
        <v>2014</v>
      </c>
      <c r="H39" s="1037">
        <v>2015</v>
      </c>
      <c r="I39" s="1040">
        <v>2016</v>
      </c>
      <c r="J39" s="1040">
        <v>2017</v>
      </c>
      <c r="K39" s="905">
        <v>2018</v>
      </c>
      <c r="L39" s="906"/>
      <c r="M39" s="906"/>
      <c r="N39" s="906"/>
      <c r="O39" s="906"/>
      <c r="P39" s="903"/>
      <c r="Q39" s="796" t="s">
        <v>516</v>
      </c>
      <c r="R39" s="797"/>
      <c r="S39" s="798"/>
      <c r="U39" s="123"/>
    </row>
    <row r="40" spans="1:34" ht="12.75" customHeight="1" x14ac:dyDescent="0.2">
      <c r="A40" s="1008"/>
      <c r="B40" s="1009"/>
      <c r="C40" s="1010"/>
      <c r="D40" s="1077"/>
      <c r="E40" s="1081"/>
      <c r="F40" s="1038"/>
      <c r="G40" s="1038"/>
      <c r="H40" s="1038"/>
      <c r="I40" s="1041"/>
      <c r="J40" s="1041"/>
      <c r="K40" s="1023"/>
      <c r="L40" s="1024"/>
      <c r="M40" s="1024"/>
      <c r="N40" s="1024"/>
      <c r="O40" s="1024"/>
      <c r="P40" s="1025"/>
      <c r="Q40" s="1008"/>
      <c r="R40" s="1009"/>
      <c r="S40" s="1010"/>
      <c r="U40" s="123"/>
    </row>
    <row r="41" spans="1:34" ht="12.75" customHeight="1" x14ac:dyDescent="0.2">
      <c r="A41" s="1008"/>
      <c r="B41" s="1009"/>
      <c r="C41" s="1010"/>
      <c r="D41" s="1077"/>
      <c r="E41" s="1081"/>
      <c r="F41" s="1038"/>
      <c r="G41" s="1038"/>
      <c r="H41" s="1038"/>
      <c r="I41" s="1041"/>
      <c r="J41" s="1041"/>
      <c r="K41" s="1070" t="s">
        <v>2</v>
      </c>
      <c r="L41" s="1047" t="s">
        <v>3</v>
      </c>
      <c r="M41" s="1047" t="s">
        <v>11</v>
      </c>
      <c r="N41" s="1047" t="s">
        <v>4</v>
      </c>
      <c r="O41" s="1047" t="s">
        <v>13</v>
      </c>
      <c r="P41" s="1026" t="s">
        <v>14</v>
      </c>
      <c r="Q41" s="1008"/>
      <c r="R41" s="1009"/>
      <c r="S41" s="1010"/>
      <c r="U41" s="123"/>
    </row>
    <row r="42" spans="1:34" ht="13.5" customHeight="1" thickBot="1" x14ac:dyDescent="0.25">
      <c r="A42" s="1011"/>
      <c r="B42" s="1012"/>
      <c r="C42" s="1013"/>
      <c r="D42" s="1078"/>
      <c r="E42" s="1082"/>
      <c r="F42" s="1039"/>
      <c r="G42" s="1039"/>
      <c r="H42" s="1039"/>
      <c r="I42" s="1042"/>
      <c r="J42" s="1042"/>
      <c r="K42" s="1071"/>
      <c r="L42" s="1072"/>
      <c r="M42" s="1072"/>
      <c r="N42" s="1072"/>
      <c r="O42" s="1072"/>
      <c r="P42" s="1027"/>
      <c r="Q42" s="1011"/>
      <c r="R42" s="1012"/>
      <c r="S42" s="1013"/>
      <c r="U42" s="123"/>
    </row>
    <row r="43" spans="1:34" ht="16.5" customHeight="1" x14ac:dyDescent="0.2">
      <c r="A43" s="1014" t="s">
        <v>233</v>
      </c>
      <c r="B43" s="1015"/>
      <c r="C43" s="1016"/>
      <c r="D43" s="1005">
        <v>106.1</v>
      </c>
      <c r="E43" s="1005">
        <v>106.57</v>
      </c>
      <c r="F43" s="1005">
        <v>106.47</v>
      </c>
      <c r="G43" s="1005">
        <v>111.35</v>
      </c>
      <c r="H43" s="1005">
        <v>112.91</v>
      </c>
      <c r="I43" s="1005">
        <v>105.4</v>
      </c>
      <c r="J43" s="1005">
        <v>102.51</v>
      </c>
      <c r="K43" s="374">
        <v>100.31</v>
      </c>
      <c r="L43" s="351">
        <v>100.21</v>
      </c>
      <c r="M43" s="351"/>
      <c r="N43" s="351"/>
      <c r="O43" s="351"/>
      <c r="P43" s="352"/>
      <c r="Q43" s="1103">
        <v>100.52</v>
      </c>
      <c r="R43" s="1104"/>
      <c r="S43" s="1105"/>
      <c r="U43" s="123"/>
    </row>
    <row r="44" spans="1:34" ht="16.5" x14ac:dyDescent="0.25">
      <c r="A44" s="1017"/>
      <c r="B44" s="1018"/>
      <c r="C44" s="1019"/>
      <c r="D44" s="1006"/>
      <c r="E44" s="1006"/>
      <c r="F44" s="1006"/>
      <c r="G44" s="1006"/>
      <c r="H44" s="1006"/>
      <c r="I44" s="1006"/>
      <c r="J44" s="1006"/>
      <c r="K44" s="345" t="s">
        <v>76</v>
      </c>
      <c r="L44" s="346" t="s">
        <v>84</v>
      </c>
      <c r="M44" s="346" t="s">
        <v>85</v>
      </c>
      <c r="N44" s="346" t="s">
        <v>86</v>
      </c>
      <c r="O44" s="346" t="s">
        <v>87</v>
      </c>
      <c r="P44" s="347" t="s">
        <v>88</v>
      </c>
      <c r="Q44" s="1106"/>
      <c r="R44" s="1107"/>
      <c r="S44" s="1108"/>
      <c r="U44" s="123"/>
    </row>
    <row r="45" spans="1:34" ht="20.25" customHeight="1" thickBot="1" x14ac:dyDescent="0.25">
      <c r="A45" s="1020"/>
      <c r="B45" s="1021"/>
      <c r="C45" s="1022"/>
      <c r="D45" s="1007"/>
      <c r="E45" s="1007"/>
      <c r="F45" s="1007"/>
      <c r="G45" s="1007"/>
      <c r="H45" s="1007"/>
      <c r="I45" s="1007"/>
      <c r="J45" s="1007"/>
      <c r="K45" s="364"/>
      <c r="L45" s="362"/>
      <c r="M45" s="362"/>
      <c r="N45" s="362"/>
      <c r="O45" s="362"/>
      <c r="P45" s="363"/>
      <c r="Q45" s="1109"/>
      <c r="R45" s="1110"/>
      <c r="S45" s="1111"/>
      <c r="U45" s="123"/>
    </row>
    <row r="56" spans="1:228" s="15" customFormat="1" x14ac:dyDescent="0.25">
      <c r="A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</row>
  </sheetData>
  <mergeCells count="125">
    <mergeCell ref="H5:K5"/>
    <mergeCell ref="H6:K6"/>
    <mergeCell ref="Q43:S45"/>
    <mergeCell ref="F39:F42"/>
    <mergeCell ref="A3:S3"/>
    <mergeCell ref="A4:C5"/>
    <mergeCell ref="D4:G5"/>
    <mergeCell ref="H4:S4"/>
    <mergeCell ref="A15:C15"/>
    <mergeCell ref="A10:S10"/>
    <mergeCell ref="P5:S5"/>
    <mergeCell ref="H12:K12"/>
    <mergeCell ref="L12:O12"/>
    <mergeCell ref="P12:S12"/>
    <mergeCell ref="L6:O6"/>
    <mergeCell ref="P6:S6"/>
    <mergeCell ref="H13:K13"/>
    <mergeCell ref="L13:O13"/>
    <mergeCell ref="P13:S13"/>
    <mergeCell ref="H8:K8"/>
    <mergeCell ref="L8:O8"/>
    <mergeCell ref="P8:S8"/>
    <mergeCell ref="A8:C8"/>
    <mergeCell ref="D8:G8"/>
    <mergeCell ref="A6:C6"/>
    <mergeCell ref="D6:G6"/>
    <mergeCell ref="E39:E42"/>
    <mergeCell ref="D33:D36"/>
    <mergeCell ref="E33:E36"/>
    <mergeCell ref="A38:U38"/>
    <mergeCell ref="Q29:S32"/>
    <mergeCell ref="J39:J42"/>
    <mergeCell ref="N41:N42"/>
    <mergeCell ref="O41:O42"/>
    <mergeCell ref="H29:H32"/>
    <mergeCell ref="A7:C7"/>
    <mergeCell ref="D7:G7"/>
    <mergeCell ref="H7:S7"/>
    <mergeCell ref="Q33:S36"/>
    <mergeCell ref="A14:C14"/>
    <mergeCell ref="D14:G14"/>
    <mergeCell ref="H14:S14"/>
    <mergeCell ref="A29:C32"/>
    <mergeCell ref="A21:U21"/>
    <mergeCell ref="A22:C25"/>
    <mergeCell ref="A33:C36"/>
    <mergeCell ref="A11:C12"/>
    <mergeCell ref="D11:G12"/>
    <mergeCell ref="L5:O5"/>
    <mergeCell ref="A2:S2"/>
    <mergeCell ref="A1:S1"/>
    <mergeCell ref="Q39:S42"/>
    <mergeCell ref="H26:H28"/>
    <mergeCell ref="A26:C28"/>
    <mergeCell ref="J26:J28"/>
    <mergeCell ref="D29:D32"/>
    <mergeCell ref="E29:E32"/>
    <mergeCell ref="F29:F32"/>
    <mergeCell ref="G29:G32"/>
    <mergeCell ref="D26:D28"/>
    <mergeCell ref="E26:E28"/>
    <mergeCell ref="F26:F28"/>
    <mergeCell ref="K41:K42"/>
    <mergeCell ref="L41:L42"/>
    <mergeCell ref="M41:M42"/>
    <mergeCell ref="F33:F36"/>
    <mergeCell ref="J29:J32"/>
    <mergeCell ref="J33:J36"/>
    <mergeCell ref="D39:D42"/>
    <mergeCell ref="G26:G28"/>
    <mergeCell ref="I26:I28"/>
    <mergeCell ref="A18:S18"/>
    <mergeCell ref="X13:AJ13"/>
    <mergeCell ref="A13:C13"/>
    <mergeCell ref="D13:G13"/>
    <mergeCell ref="Q22:S25"/>
    <mergeCell ref="K24:K25"/>
    <mergeCell ref="L24:L25"/>
    <mergeCell ref="I22:I25"/>
    <mergeCell ref="M24:M25"/>
    <mergeCell ref="N24:N25"/>
    <mergeCell ref="O24:O25"/>
    <mergeCell ref="D22:D25"/>
    <mergeCell ref="E22:E25"/>
    <mergeCell ref="F22:F25"/>
    <mergeCell ref="G22:G25"/>
    <mergeCell ref="H22:H25"/>
    <mergeCell ref="K22:P23"/>
    <mergeCell ref="J22:J25"/>
    <mergeCell ref="P24:P25"/>
    <mergeCell ref="D15:G15"/>
    <mergeCell ref="A17:S17"/>
    <mergeCell ref="H15:K15"/>
    <mergeCell ref="L15:O15"/>
    <mergeCell ref="P15:S15"/>
    <mergeCell ref="J43:J45"/>
    <mergeCell ref="A39:C42"/>
    <mergeCell ref="A43:C45"/>
    <mergeCell ref="K39:P40"/>
    <mergeCell ref="P41:P42"/>
    <mergeCell ref="Q26:S28"/>
    <mergeCell ref="D43:D45"/>
    <mergeCell ref="E43:E45"/>
    <mergeCell ref="F43:F45"/>
    <mergeCell ref="I43:I45"/>
    <mergeCell ref="I29:I32"/>
    <mergeCell ref="I33:I36"/>
    <mergeCell ref="G43:G45"/>
    <mergeCell ref="H43:H45"/>
    <mergeCell ref="G33:G36"/>
    <mergeCell ref="H33:H36"/>
    <mergeCell ref="G39:G42"/>
    <mergeCell ref="H39:H42"/>
    <mergeCell ref="I39:I42"/>
    <mergeCell ref="A9:C9"/>
    <mergeCell ref="D9:G9"/>
    <mergeCell ref="H9:K9"/>
    <mergeCell ref="L9:O9"/>
    <mergeCell ref="P9:S9"/>
    <mergeCell ref="A16:C16"/>
    <mergeCell ref="D16:G16"/>
    <mergeCell ref="H16:K16"/>
    <mergeCell ref="L16:O16"/>
    <mergeCell ref="P16:S16"/>
    <mergeCell ref="H11:S11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48" fitToHeight="2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</vt:lpstr>
      <vt:lpstr>труд рес </vt:lpstr>
      <vt:lpstr>занятость</vt:lpstr>
      <vt:lpstr>Ст.мин. набора прод.</vt:lpstr>
      <vt:lpstr>дин. цен </vt:lpstr>
      <vt:lpstr>цены на металл</vt:lpstr>
      <vt:lpstr>цены на металл 2</vt:lpstr>
      <vt:lpstr>Средние цены+ИПЦ</vt:lpstr>
      <vt:lpstr>сеть учреждений</vt:lpstr>
      <vt:lpstr>'дин. цен '!Заголовки_для_печати</vt:lpstr>
      <vt:lpstr>'сеть учреждений'!Заголовки_для_печати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'сеть учреждений'!Область_печати</vt:lpstr>
      <vt:lpstr>'Средние цены+ИПЦ'!Область_печати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2018-04-24T07:40:06Z</cp:lastPrinted>
  <dcterms:created xsi:type="dcterms:W3CDTF">1996-09-27T09:22:49Z</dcterms:created>
  <dcterms:modified xsi:type="dcterms:W3CDTF">2018-04-24T08:36:59Z</dcterms:modified>
</cp:coreProperties>
</file>